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tables/table4.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5.xml" ContentType="application/vnd.openxmlformats-officedocument.spreadsheetml.table+xml"/>
  <Override PartName="/xl/pivotTables/pivotTable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hidePivotFieldList="1" defaultThemeVersion="124226"/>
  <mc:AlternateContent xmlns:mc="http://schemas.openxmlformats.org/markup-compatibility/2006">
    <mc:Choice Requires="x15">
      <x15ac:absPath xmlns:x15ac="http://schemas.microsoft.com/office/spreadsheetml/2010/11/ac" url="C:\Users\Kevin Wonnacott\Dropbox (Practico)\Excel Bill Prep Manual\New Bill Format\Template J-Code Bill\"/>
    </mc:Choice>
  </mc:AlternateContent>
  <bookViews>
    <workbookView xWindow="0" yWindow="0" windowWidth="28800" windowHeight="12210" tabRatio="906" firstSheet="1" activeTab="1"/>
  </bookViews>
  <sheets>
    <sheet name="Data Validation Source" sheetId="115" state="hidden" r:id="rId1"/>
    <sheet name="1. Front sheet" sheetId="66" r:id="rId2"/>
    <sheet name="2. Certificates" sheetId="38" r:id="rId3"/>
    <sheet name="3. Synopsis" sheetId="85" r:id="rId4"/>
    <sheet name="4. Chronology" sheetId="64" r:id="rId5"/>
    <sheet name="5. Legal Team - Rates - Csl SF" sheetId="67" r:id="rId6"/>
    <sheet name="6. Funding &amp; Parts Table" sheetId="92" r:id="rId7"/>
    <sheet name="7. Summarily Assessed Costs" sheetId="107" r:id="rId8"/>
    <sheet name="8. (R)Main Summary by Phase" sheetId="110" r:id="rId9"/>
    <sheet name="9. (R)Summary Budget v Bill" sheetId="111" r:id="rId10"/>
    <sheet name="10. (R)Summary - Task, Activity" sheetId="114" r:id="rId11"/>
    <sheet name="11. (R)Summary by Part" sheetId="109" r:id="rId12"/>
    <sheet name="12. (R)Summary of Comms" sheetId="113" r:id="rId13"/>
    <sheet name="13. (R)Bill Detail" sheetId="65" r:id="rId14"/>
    <sheet name="14. (R)Bill (Print Version)" sheetId="106" r:id="rId15"/>
    <sheet name="15. ReferenceTable - Phase Task" sheetId="94" r:id="rId16"/>
    <sheet name="16 ReferenceTable - Activities" sheetId="95" r:id="rId17"/>
    <sheet name="17. ReferenceTable - Expenses" sheetId="96" r:id="rId18"/>
  </sheets>
  <definedNames>
    <definedName name="_xlnm._FilterDatabase" localSheetId="13" hidden="1">'13. (R)Bill Detail'!$AZ$2:$BC$253</definedName>
    <definedName name="_xlnm._FilterDatabase" localSheetId="15" hidden="1">'15. ReferenceTable - Phase Task'!$A$1:$H$54</definedName>
    <definedName name="_xlnm._FilterDatabase" localSheetId="16" hidden="1">'16 ReferenceTable - Activities'!$B$2:$C$12</definedName>
    <definedName name="_xlnm._FilterDatabase" localSheetId="3" hidden="1">'3. Synopsis'!$A$2:$A$25</definedName>
    <definedName name="_xlnm._FilterDatabase" localSheetId="5" hidden="1">'5. Legal Team - Rates - Csl SF'!$A$3:$G$9</definedName>
    <definedName name="_xlnm._FilterDatabase" localSheetId="7" hidden="1">'7. Summarily Assessed Costs'!$A$3:$N$4</definedName>
    <definedName name="ActivityCodeList">'16 ReferenceTable - Activities'!$A$2:$D$12</definedName>
    <definedName name="BasePC">'13. (R)Bill Detail'!$J:$J</definedName>
    <definedName name="BillDetTable1">'13. (R)Bill Detail'!$A$2:$BC$253</definedName>
    <definedName name="CounselBaseFees">'13. (R)Bill Detail'!$BP:$BP</definedName>
    <definedName name="CounselSAC">'7. Summarily Assessed Costs'!$F$4:$F$72</definedName>
    <definedName name="CounselSACSF">'7. Summarily Assessed Costs'!$K$4:$K$6</definedName>
    <definedName name="expensenumbers">'17. ReferenceTable - Expenses'!$A$2:$C$15</definedName>
    <definedName name="FundingList">'6. Funding &amp; Parts Table'!$A$3:$G$5</definedName>
    <definedName name="jcodephases">#REF!</definedName>
    <definedName name="LTMList" localSheetId="10">LTM_List[[#All],[LTM]:[Counsel SF %]]</definedName>
    <definedName name="LTMList" localSheetId="11">LTM_List[[#All],[LTM]:[Counsel SF %]]</definedName>
    <definedName name="LTMList" localSheetId="8">LTM_List[[#All],[LTM]:[Counsel SF %]]</definedName>
    <definedName name="LTMList">LTM_List[[#All],[LTM]:[Counsel SF %]]</definedName>
    <definedName name="PartID" localSheetId="10">BillDetail_List[[#All],[Part ID]]</definedName>
    <definedName name="PartID" localSheetId="11">BillDetail_List[[#All],[Part ID]]</definedName>
    <definedName name="PartID" localSheetId="8">BillDetail_List[[#All],[Part ID]]</definedName>
    <definedName name="PartID">BillDetail_List[[#All],[Part ID]]</definedName>
    <definedName name="phasetasklist">'15. ReferenceTable - Phase Task'!$A$2:$H$54</definedName>
    <definedName name="_xlnm.Print_Area" localSheetId="1">'1. Front sheet'!$A$1:$B$20</definedName>
    <definedName name="_xlnm.Print_Area" localSheetId="10">'10. (R)Summary - Task, Activity'!$B$2:$O$29</definedName>
    <definedName name="_xlnm.Print_Area" localSheetId="14">'14. (R)Bill (Print Version)'!$A$1:$N$245</definedName>
    <definedName name="_xlnm.Print_Area" localSheetId="15">'15. ReferenceTable - Phase Task'!$C$2:$F$69</definedName>
    <definedName name="_xlnm.Print_Area" localSheetId="16">'16 ReferenceTable - Activities'!$A$1:$C$12</definedName>
    <definedName name="_xlnm.Print_Area" localSheetId="17">'17. ReferenceTable - Expenses'!$A$1:$B$15</definedName>
    <definedName name="_xlnm.Print_Area" localSheetId="3">'3. Synopsis'!$A$1:$A$25</definedName>
    <definedName name="_xlnm.Print_Area" localSheetId="5">'5. Legal Team - Rates - Csl SF'!$A$3:$H$9</definedName>
    <definedName name="_xlnm.Print_Area" localSheetId="7">'7. Summarily Assessed Costs'!$A$2:$O$7</definedName>
    <definedName name="_xlnm.Print_Area" localSheetId="9">'9. (R)Summary Budget v Bill'!$A$1:$E$17</definedName>
    <definedName name="_xlnm.Print_Titles" localSheetId="10">'10. (R)Summary - Task, Activity'!$5:$7</definedName>
    <definedName name="_xlnm.Print_Titles" localSheetId="12">'12. (R)Summary of Comms'!$2:$4</definedName>
    <definedName name="_xlnm.Print_Titles" localSheetId="14">'14. (R)Bill (Print Version)'!$1:$4</definedName>
    <definedName name="_xlnm.Print_Titles" localSheetId="15">'15. ReferenceTable - Phase Task'!$1:$2</definedName>
    <definedName name="_xlnm.Print_Titles" localSheetId="17">'17. ReferenceTable - Expenses'!$1:$2</definedName>
    <definedName name="_xlnm.Print_Titles" localSheetId="5">'5. Legal Team - Rates - Csl SF'!$2:$3</definedName>
    <definedName name="ProfitCosts" localSheetId="10">BillDetail_List[[#All],[Base Profit Costs (including any indemnity cap)]]</definedName>
    <definedName name="ProfitCosts" localSheetId="11">BillDetail_List[[#All],[Base Profit Costs (including any indemnity cap)]]</definedName>
    <definedName name="ProfitCosts" localSheetId="8">BillDetail_List[[#All],[Base Profit Costs (including any indemnity cap)]]</definedName>
    <definedName name="ProfitCosts">BillDetail_List[[#All],[Base Profit Costs (including any indemnity cap)]]</definedName>
    <definedName name="ProfitCosts_noInd">BillDetail_List[[#All],[Profit Costs Incurred (not including any indemnity cap)]]</definedName>
    <definedName name="sfonsacosts">'7. Summarily Assessed Costs'!$O$6</definedName>
    <definedName name="SFonSAcostsincVAT">'7. Summarily Assessed Costs'!$N$6</definedName>
    <definedName name="SolSAC">'7. Summarily Assessed Costs'!$E$4:$E$34</definedName>
    <definedName name="SolSACSF">'7. Summarily Assessed Costs'!$J$4:$J$72</definedName>
    <definedName name="tasklist">'15. ReferenceTable - Phase Task'!$B$2:$H$54</definedName>
  </definedNames>
  <calcPr calcId="171027"/>
  <pivotCaches>
    <pivotCache cacheId="18" r:id="rId19"/>
  </pivotCaches>
</workbook>
</file>

<file path=xl/calcChain.xml><?xml version="1.0" encoding="utf-8"?>
<calcChain xmlns="http://schemas.openxmlformats.org/spreadsheetml/2006/main">
  <c r="BC253" i="65" l="1"/>
  <c r="BB253" i="65"/>
  <c r="BA253" i="65"/>
  <c r="AZ253" i="65"/>
  <c r="AT253" i="65"/>
  <c r="AS253" i="65"/>
  <c r="AH253" i="65"/>
  <c r="AO253" i="65" s="1"/>
  <c r="AG253" i="65"/>
  <c r="AP253" i="65" s="1"/>
  <c r="AE253" i="65"/>
  <c r="AI253" i="65" s="1"/>
  <c r="AD253" i="65"/>
  <c r="AC253" i="65"/>
  <c r="AB253" i="65"/>
  <c r="AA253" i="65"/>
  <c r="Z253" i="65"/>
  <c r="Y253" i="65"/>
  <c r="X253" i="65"/>
  <c r="W253" i="65"/>
  <c r="BC252" i="65"/>
  <c r="BB252" i="65"/>
  <c r="BA252" i="65"/>
  <c r="AZ252" i="65"/>
  <c r="AT252" i="65"/>
  <c r="AS252" i="65"/>
  <c r="AH252" i="65"/>
  <c r="AO252" i="65" s="1"/>
  <c r="AG252" i="65"/>
  <c r="AP252" i="65" s="1"/>
  <c r="AE252" i="65"/>
  <c r="AI252" i="65" s="1"/>
  <c r="AD252" i="65"/>
  <c r="AC252" i="65"/>
  <c r="AB252" i="65"/>
  <c r="AA252" i="65"/>
  <c r="Z252" i="65"/>
  <c r="Y252" i="65"/>
  <c r="X252" i="65"/>
  <c r="W252" i="65"/>
  <c r="BC251" i="65"/>
  <c r="BB251" i="65"/>
  <c r="BA251" i="65"/>
  <c r="AZ251" i="65"/>
  <c r="AT251" i="65"/>
  <c r="AS251" i="65"/>
  <c r="AH251" i="65"/>
  <c r="AO251" i="65" s="1"/>
  <c r="AG251" i="65"/>
  <c r="AP251" i="65" s="1"/>
  <c r="AE251" i="65"/>
  <c r="AI251" i="65" s="1"/>
  <c r="AD251" i="65"/>
  <c r="AC251" i="65"/>
  <c r="AB251" i="65"/>
  <c r="AA251" i="65"/>
  <c r="Z251" i="65"/>
  <c r="Y251" i="65"/>
  <c r="X251" i="65"/>
  <c r="W251" i="65"/>
  <c r="BC250" i="65"/>
  <c r="BB250" i="65"/>
  <c r="BA250" i="65"/>
  <c r="AZ250" i="65"/>
  <c r="AT250" i="65"/>
  <c r="AS250" i="65"/>
  <c r="AH250" i="65"/>
  <c r="AO250" i="65" s="1"/>
  <c r="AG250" i="65"/>
  <c r="AP250" i="65" s="1"/>
  <c r="AE250" i="65"/>
  <c r="AI250" i="65" s="1"/>
  <c r="AD250" i="65"/>
  <c r="AC250" i="65"/>
  <c r="AB250" i="65"/>
  <c r="AA250" i="65"/>
  <c r="Z250" i="65"/>
  <c r="Y250" i="65"/>
  <c r="X250" i="65"/>
  <c r="W250" i="65"/>
  <c r="BC249" i="65"/>
  <c r="BB249" i="65"/>
  <c r="BA249" i="65"/>
  <c r="AZ249" i="65"/>
  <c r="AT249" i="65"/>
  <c r="AS249" i="65"/>
  <c r="AH249" i="65"/>
  <c r="AO249" i="65" s="1"/>
  <c r="AG249" i="65"/>
  <c r="AP249" i="65" s="1"/>
  <c r="AE249" i="65"/>
  <c r="AI249" i="65" s="1"/>
  <c r="AD249" i="65"/>
  <c r="AC249" i="65"/>
  <c r="AB249" i="65"/>
  <c r="AA249" i="65"/>
  <c r="Z249" i="65"/>
  <c r="Y249" i="65"/>
  <c r="X249" i="65"/>
  <c r="W249" i="65"/>
  <c r="BC248" i="65"/>
  <c r="BB248" i="65"/>
  <c r="BA248" i="65"/>
  <c r="AZ248" i="65"/>
  <c r="AT248" i="65"/>
  <c r="AS248" i="65"/>
  <c r="AH248" i="65"/>
  <c r="AO248" i="65" s="1"/>
  <c r="AG248" i="65"/>
  <c r="AP248" i="65" s="1"/>
  <c r="AE248" i="65"/>
  <c r="AI248" i="65" s="1"/>
  <c r="AD248" i="65"/>
  <c r="AC248" i="65"/>
  <c r="AB248" i="65"/>
  <c r="AA248" i="65"/>
  <c r="Z248" i="65"/>
  <c r="Y248" i="65"/>
  <c r="X248" i="65"/>
  <c r="W248" i="65"/>
  <c r="BC247" i="65"/>
  <c r="BB247" i="65"/>
  <c r="BA247" i="65"/>
  <c r="AZ247" i="65"/>
  <c r="AT247" i="65"/>
  <c r="AS247" i="65"/>
  <c r="AH247" i="65"/>
  <c r="AO247" i="65" s="1"/>
  <c r="AG247" i="65"/>
  <c r="AP247" i="65" s="1"/>
  <c r="AE247" i="65"/>
  <c r="AI247" i="65" s="1"/>
  <c r="AD247" i="65"/>
  <c r="AC247" i="65"/>
  <c r="AB247" i="65"/>
  <c r="AA247" i="65"/>
  <c r="Z247" i="65"/>
  <c r="Y247" i="65"/>
  <c r="X247" i="65"/>
  <c r="W247" i="65"/>
  <c r="BC246" i="65"/>
  <c r="BB246" i="65"/>
  <c r="BA246" i="65"/>
  <c r="AZ246" i="65"/>
  <c r="AT246" i="65"/>
  <c r="AS246" i="65"/>
  <c r="AH246" i="65"/>
  <c r="AO246" i="65" s="1"/>
  <c r="AG246" i="65"/>
  <c r="AP246" i="65" s="1"/>
  <c r="AE246" i="65"/>
  <c r="AI246" i="65" s="1"/>
  <c r="AD246" i="65"/>
  <c r="AC246" i="65"/>
  <c r="AB246" i="65"/>
  <c r="AA246" i="65"/>
  <c r="Z246" i="65"/>
  <c r="Y246" i="65"/>
  <c r="X246" i="65"/>
  <c r="W246" i="65"/>
  <c r="BC245" i="65"/>
  <c r="BB245" i="65"/>
  <c r="BA245" i="65"/>
  <c r="AZ245" i="65"/>
  <c r="AT245" i="65"/>
  <c r="AS245" i="65"/>
  <c r="AH245" i="65"/>
  <c r="AO245" i="65" s="1"/>
  <c r="AG245" i="65"/>
  <c r="AP245" i="65" s="1"/>
  <c r="AQ245" i="65" s="1"/>
  <c r="AE245" i="65"/>
  <c r="AI245" i="65" s="1"/>
  <c r="AD245" i="65"/>
  <c r="AC245" i="65"/>
  <c r="AB245" i="65"/>
  <c r="AA245" i="65"/>
  <c r="Z245" i="65"/>
  <c r="Y245" i="65"/>
  <c r="X245" i="65"/>
  <c r="W245" i="65"/>
  <c r="BC244" i="65"/>
  <c r="BB244" i="65"/>
  <c r="BA244" i="65"/>
  <c r="AZ244" i="65"/>
  <c r="AT244" i="65"/>
  <c r="AS244" i="65"/>
  <c r="AH244" i="65"/>
  <c r="AO244" i="65" s="1"/>
  <c r="AG244" i="65"/>
  <c r="AP244" i="65" s="1"/>
  <c r="AE244" i="65"/>
  <c r="AI244" i="65" s="1"/>
  <c r="AD244" i="65"/>
  <c r="AC244" i="65"/>
  <c r="AB244" i="65"/>
  <c r="AA244" i="65"/>
  <c r="Z244" i="65"/>
  <c r="Y244" i="65"/>
  <c r="X244" i="65"/>
  <c r="W244" i="65"/>
  <c r="BC243" i="65"/>
  <c r="BB243" i="65"/>
  <c r="BA243" i="65"/>
  <c r="AZ243" i="65"/>
  <c r="AT243" i="65"/>
  <c r="AS243" i="65"/>
  <c r="AH243" i="65"/>
  <c r="AO243" i="65" s="1"/>
  <c r="AG243" i="65"/>
  <c r="AP243" i="65" s="1"/>
  <c r="AE243" i="65"/>
  <c r="AI243" i="65" s="1"/>
  <c r="AD243" i="65"/>
  <c r="AC243" i="65"/>
  <c r="AB243" i="65"/>
  <c r="AA243" i="65"/>
  <c r="Z243" i="65"/>
  <c r="Y243" i="65"/>
  <c r="X243" i="65"/>
  <c r="W243" i="65"/>
  <c r="BC242" i="65"/>
  <c r="BB242" i="65"/>
  <c r="BA242" i="65"/>
  <c r="AZ242" i="65"/>
  <c r="AT242" i="65"/>
  <c r="AS242" i="65"/>
  <c r="AH242" i="65"/>
  <c r="AO242" i="65" s="1"/>
  <c r="AG242" i="65"/>
  <c r="AP242" i="65" s="1"/>
  <c r="AE242" i="65"/>
  <c r="AI242" i="65" s="1"/>
  <c r="AD242" i="65"/>
  <c r="AC242" i="65"/>
  <c r="AB242" i="65"/>
  <c r="AA242" i="65"/>
  <c r="Z242" i="65"/>
  <c r="Y242" i="65"/>
  <c r="X242" i="65"/>
  <c r="W242" i="65"/>
  <c r="BC241" i="65"/>
  <c r="BB241" i="65"/>
  <c r="BA241" i="65"/>
  <c r="AZ241" i="65"/>
  <c r="AT241" i="65"/>
  <c r="AS241" i="65"/>
  <c r="AH241" i="65"/>
  <c r="AO241" i="65" s="1"/>
  <c r="AG241" i="65"/>
  <c r="AP241" i="65" s="1"/>
  <c r="AE241" i="65"/>
  <c r="AI241" i="65" s="1"/>
  <c r="AD241" i="65"/>
  <c r="AC241" i="65"/>
  <c r="AB241" i="65"/>
  <c r="AA241" i="65"/>
  <c r="Z241" i="65"/>
  <c r="Y241" i="65"/>
  <c r="X241" i="65"/>
  <c r="W241" i="65"/>
  <c r="BC240" i="65"/>
  <c r="BB240" i="65"/>
  <c r="BA240" i="65"/>
  <c r="AZ240" i="65"/>
  <c r="AT240" i="65"/>
  <c r="AS240" i="65"/>
  <c r="AH240" i="65"/>
  <c r="AO240" i="65" s="1"/>
  <c r="AG240" i="65"/>
  <c r="AP240" i="65" s="1"/>
  <c r="AE240" i="65"/>
  <c r="AI240" i="65" s="1"/>
  <c r="AD240" i="65"/>
  <c r="AC240" i="65"/>
  <c r="AB240" i="65"/>
  <c r="AA240" i="65"/>
  <c r="Z240" i="65"/>
  <c r="Y240" i="65"/>
  <c r="X240" i="65"/>
  <c r="W240" i="65"/>
  <c r="BC239" i="65"/>
  <c r="BB239" i="65"/>
  <c r="BA239" i="65"/>
  <c r="AZ239" i="65"/>
  <c r="AT239" i="65"/>
  <c r="AS239" i="65"/>
  <c r="AH239" i="65"/>
  <c r="AO239" i="65" s="1"/>
  <c r="AG239" i="65"/>
  <c r="AP239" i="65" s="1"/>
  <c r="AE239" i="65"/>
  <c r="AI239" i="65" s="1"/>
  <c r="AD239" i="65"/>
  <c r="AC239" i="65"/>
  <c r="AB239" i="65"/>
  <c r="AA239" i="65"/>
  <c r="Z239" i="65"/>
  <c r="Y239" i="65"/>
  <c r="X239" i="65"/>
  <c r="W239" i="65"/>
  <c r="BC238" i="65"/>
  <c r="BB238" i="65"/>
  <c r="BA238" i="65"/>
  <c r="AZ238" i="65"/>
  <c r="AT238" i="65"/>
  <c r="AS238" i="65"/>
  <c r="AH238" i="65"/>
  <c r="AO238" i="65" s="1"/>
  <c r="AG238" i="65"/>
  <c r="AP238" i="65" s="1"/>
  <c r="AE238" i="65"/>
  <c r="AI238" i="65" s="1"/>
  <c r="AD238" i="65"/>
  <c r="AC238" i="65"/>
  <c r="AB238" i="65"/>
  <c r="AA238" i="65"/>
  <c r="Z238" i="65"/>
  <c r="Y238" i="65"/>
  <c r="X238" i="65"/>
  <c r="W238" i="65"/>
  <c r="BC237" i="65"/>
  <c r="BB237" i="65"/>
  <c r="BA237" i="65"/>
  <c r="AZ237" i="65"/>
  <c r="AT237" i="65"/>
  <c r="AS237" i="65"/>
  <c r="AH237" i="65"/>
  <c r="AO237" i="65" s="1"/>
  <c r="AG237" i="65"/>
  <c r="AP237" i="65" s="1"/>
  <c r="AE237" i="65"/>
  <c r="AI237" i="65" s="1"/>
  <c r="AD237" i="65"/>
  <c r="AC237" i="65"/>
  <c r="AB237" i="65"/>
  <c r="AA237" i="65"/>
  <c r="Z237" i="65"/>
  <c r="Y237" i="65"/>
  <c r="X237" i="65"/>
  <c r="W237" i="65"/>
  <c r="BC236" i="65"/>
  <c r="BB236" i="65"/>
  <c r="BA236" i="65"/>
  <c r="AZ236" i="65"/>
  <c r="AT236" i="65"/>
  <c r="AS236" i="65"/>
  <c r="AP236" i="65"/>
  <c r="AH236" i="65"/>
  <c r="AO236" i="65" s="1"/>
  <c r="AG236" i="65"/>
  <c r="AE236" i="65"/>
  <c r="AI236" i="65" s="1"/>
  <c r="AD236" i="65"/>
  <c r="AC236" i="65"/>
  <c r="AB236" i="65"/>
  <c r="AA236" i="65"/>
  <c r="Z236" i="65"/>
  <c r="Y236" i="65"/>
  <c r="X236" i="65"/>
  <c r="W236" i="65"/>
  <c r="BC235" i="65"/>
  <c r="BB235" i="65"/>
  <c r="BA235" i="65"/>
  <c r="AZ235" i="65"/>
  <c r="AT235" i="65"/>
  <c r="AS235" i="65"/>
  <c r="AH235" i="65"/>
  <c r="AO235" i="65" s="1"/>
  <c r="AG235" i="65"/>
  <c r="AP235" i="65" s="1"/>
  <c r="AE235" i="65"/>
  <c r="AI235" i="65" s="1"/>
  <c r="AD235" i="65"/>
  <c r="AC235" i="65"/>
  <c r="AB235" i="65"/>
  <c r="AA235" i="65"/>
  <c r="Z235" i="65"/>
  <c r="Y235" i="65"/>
  <c r="X235" i="65"/>
  <c r="W235" i="65"/>
  <c r="BC234" i="65"/>
  <c r="BB234" i="65"/>
  <c r="BA234" i="65"/>
  <c r="AZ234" i="65"/>
  <c r="AT234" i="65"/>
  <c r="AS234" i="65"/>
  <c r="AH234" i="65"/>
  <c r="AO234" i="65" s="1"/>
  <c r="AG234" i="65"/>
  <c r="AP234" i="65" s="1"/>
  <c r="AE234" i="65"/>
  <c r="AI234" i="65" s="1"/>
  <c r="AD234" i="65"/>
  <c r="AC234" i="65"/>
  <c r="AB234" i="65"/>
  <c r="AA234" i="65"/>
  <c r="Z234" i="65"/>
  <c r="Y234" i="65"/>
  <c r="X234" i="65"/>
  <c r="W234" i="65"/>
  <c r="BC233" i="65"/>
  <c r="BB233" i="65"/>
  <c r="BA233" i="65"/>
  <c r="AZ233" i="65"/>
  <c r="AT233" i="65"/>
  <c r="AS233" i="65"/>
  <c r="AH233" i="65"/>
  <c r="AO233" i="65" s="1"/>
  <c r="AG233" i="65"/>
  <c r="AP233" i="65" s="1"/>
  <c r="AE233" i="65"/>
  <c r="AI233" i="65" s="1"/>
  <c r="AD233" i="65"/>
  <c r="AC233" i="65"/>
  <c r="AB233" i="65"/>
  <c r="AA233" i="65"/>
  <c r="Z233" i="65"/>
  <c r="Y233" i="65"/>
  <c r="X233" i="65"/>
  <c r="W233" i="65"/>
  <c r="BC232" i="65"/>
  <c r="BB232" i="65"/>
  <c r="BA232" i="65"/>
  <c r="AZ232" i="65"/>
  <c r="AT232" i="65"/>
  <c r="AS232" i="65"/>
  <c r="AH232" i="65"/>
  <c r="AO232" i="65" s="1"/>
  <c r="AG232" i="65"/>
  <c r="AP232" i="65" s="1"/>
  <c r="AE232" i="65"/>
  <c r="AI232" i="65" s="1"/>
  <c r="AD232" i="65"/>
  <c r="AC232" i="65"/>
  <c r="AB232" i="65"/>
  <c r="AA232" i="65"/>
  <c r="Z232" i="65"/>
  <c r="Y232" i="65"/>
  <c r="X232" i="65"/>
  <c r="W232" i="65"/>
  <c r="BC231" i="65"/>
  <c r="BB231" i="65"/>
  <c r="BA231" i="65"/>
  <c r="AZ231" i="65"/>
  <c r="AT231" i="65"/>
  <c r="AS231" i="65"/>
  <c r="AH231" i="65"/>
  <c r="AO231" i="65" s="1"/>
  <c r="AG231" i="65"/>
  <c r="AP231" i="65" s="1"/>
  <c r="AE231" i="65"/>
  <c r="AI231" i="65" s="1"/>
  <c r="AD231" i="65"/>
  <c r="AC231" i="65"/>
  <c r="AB231" i="65"/>
  <c r="AA231" i="65"/>
  <c r="Z231" i="65"/>
  <c r="Y231" i="65"/>
  <c r="X231" i="65"/>
  <c r="W231" i="65"/>
  <c r="BC230" i="65"/>
  <c r="BB230" i="65"/>
  <c r="BA230" i="65"/>
  <c r="AZ230" i="65"/>
  <c r="AT230" i="65"/>
  <c r="AS230" i="65"/>
  <c r="AH230" i="65"/>
  <c r="AO230" i="65" s="1"/>
  <c r="AG230" i="65"/>
  <c r="AP230" i="65" s="1"/>
  <c r="AE230" i="65"/>
  <c r="AI230" i="65" s="1"/>
  <c r="AD230" i="65"/>
  <c r="AC230" i="65"/>
  <c r="AB230" i="65"/>
  <c r="AA230" i="65"/>
  <c r="Z230" i="65"/>
  <c r="Y230" i="65"/>
  <c r="X230" i="65"/>
  <c r="W230" i="65"/>
  <c r="BC229" i="65"/>
  <c r="BB229" i="65"/>
  <c r="BA229" i="65"/>
  <c r="AZ229" i="65"/>
  <c r="AT229" i="65"/>
  <c r="AS229" i="65"/>
  <c r="AH229" i="65"/>
  <c r="AO229" i="65" s="1"/>
  <c r="AG229" i="65"/>
  <c r="AP229" i="65" s="1"/>
  <c r="AE229" i="65"/>
  <c r="AI229" i="65" s="1"/>
  <c r="AD229" i="65"/>
  <c r="AC229" i="65"/>
  <c r="AB229" i="65"/>
  <c r="AA229" i="65"/>
  <c r="Z229" i="65"/>
  <c r="Y229" i="65"/>
  <c r="X229" i="65"/>
  <c r="W229" i="65"/>
  <c r="BC228" i="65"/>
  <c r="BB228" i="65"/>
  <c r="BA228" i="65"/>
  <c r="AZ228" i="65"/>
  <c r="AT228" i="65"/>
  <c r="AS228" i="65"/>
  <c r="AH228" i="65"/>
  <c r="AO228" i="65" s="1"/>
  <c r="AG228" i="65"/>
  <c r="AP228" i="65" s="1"/>
  <c r="AE228" i="65"/>
  <c r="AI228" i="65" s="1"/>
  <c r="AD228" i="65"/>
  <c r="AC228" i="65"/>
  <c r="AB228" i="65"/>
  <c r="AA228" i="65"/>
  <c r="Z228" i="65"/>
  <c r="Y228" i="65"/>
  <c r="X228" i="65"/>
  <c r="W228" i="65"/>
  <c r="BC227" i="65"/>
  <c r="BB227" i="65"/>
  <c r="BA227" i="65"/>
  <c r="AZ227" i="65"/>
  <c r="AT227" i="65"/>
  <c r="AS227" i="65"/>
  <c r="AH227" i="65"/>
  <c r="AO227" i="65" s="1"/>
  <c r="AG227" i="65"/>
  <c r="AP227" i="65" s="1"/>
  <c r="AE227" i="65"/>
  <c r="AI227" i="65" s="1"/>
  <c r="AD227" i="65"/>
  <c r="AC227" i="65"/>
  <c r="AB227" i="65"/>
  <c r="AA227" i="65"/>
  <c r="Z227" i="65"/>
  <c r="Y227" i="65"/>
  <c r="X227" i="65"/>
  <c r="W227" i="65"/>
  <c r="BC226" i="65"/>
  <c r="BB226" i="65"/>
  <c r="BA226" i="65"/>
  <c r="AZ226" i="65"/>
  <c r="AT226" i="65"/>
  <c r="AS226" i="65"/>
  <c r="AH226" i="65"/>
  <c r="AO226" i="65" s="1"/>
  <c r="AG226" i="65"/>
  <c r="AP226" i="65" s="1"/>
  <c r="AE226" i="65"/>
  <c r="AI226" i="65" s="1"/>
  <c r="AD226" i="65"/>
  <c r="AC226" i="65"/>
  <c r="AB226" i="65"/>
  <c r="AA226" i="65"/>
  <c r="Z226" i="65"/>
  <c r="Y226" i="65"/>
  <c r="X226" i="65"/>
  <c r="W226" i="65"/>
  <c r="BC225" i="65"/>
  <c r="BB225" i="65"/>
  <c r="BA225" i="65"/>
  <c r="AZ225" i="65"/>
  <c r="AT225" i="65"/>
  <c r="AS225" i="65"/>
  <c r="AH225" i="65"/>
  <c r="AO225" i="65" s="1"/>
  <c r="AG225" i="65"/>
  <c r="AP225" i="65" s="1"/>
  <c r="AE225" i="65"/>
  <c r="AI225" i="65" s="1"/>
  <c r="AD225" i="65"/>
  <c r="AC225" i="65"/>
  <c r="AB225" i="65"/>
  <c r="AA225" i="65"/>
  <c r="Z225" i="65"/>
  <c r="Y225" i="65"/>
  <c r="X225" i="65"/>
  <c r="W225" i="65"/>
  <c r="BC224" i="65"/>
  <c r="BB224" i="65"/>
  <c r="BA224" i="65"/>
  <c r="AZ224" i="65"/>
  <c r="AT224" i="65"/>
  <c r="AS224" i="65"/>
  <c r="AH224" i="65"/>
  <c r="AO224" i="65" s="1"/>
  <c r="AG224" i="65"/>
  <c r="AP224" i="65" s="1"/>
  <c r="AE224" i="65"/>
  <c r="AI224" i="65" s="1"/>
  <c r="AD224" i="65"/>
  <c r="AC224" i="65"/>
  <c r="AB224" i="65"/>
  <c r="AA224" i="65"/>
  <c r="Z224" i="65"/>
  <c r="Y224" i="65"/>
  <c r="X224" i="65"/>
  <c r="W224" i="65"/>
  <c r="BC223" i="65"/>
  <c r="BB223" i="65"/>
  <c r="BA223" i="65"/>
  <c r="AZ223" i="65"/>
  <c r="AT223" i="65"/>
  <c r="AS223" i="65"/>
  <c r="AH223" i="65"/>
  <c r="AO223" i="65" s="1"/>
  <c r="AG223" i="65"/>
  <c r="AP223" i="65" s="1"/>
  <c r="AE223" i="65"/>
  <c r="AI223" i="65" s="1"/>
  <c r="AD223" i="65"/>
  <c r="AC223" i="65"/>
  <c r="AB223" i="65"/>
  <c r="AA223" i="65"/>
  <c r="Z223" i="65"/>
  <c r="Y223" i="65"/>
  <c r="X223" i="65"/>
  <c r="W223" i="65"/>
  <c r="BC222" i="65"/>
  <c r="BB222" i="65"/>
  <c r="BA222" i="65"/>
  <c r="AZ222" i="65"/>
  <c r="AT222" i="65"/>
  <c r="AS222" i="65"/>
  <c r="AH222" i="65"/>
  <c r="AO222" i="65" s="1"/>
  <c r="AG222" i="65"/>
  <c r="AP222" i="65" s="1"/>
  <c r="AE222" i="65"/>
  <c r="AI222" i="65" s="1"/>
  <c r="AD222" i="65"/>
  <c r="AC222" i="65"/>
  <c r="AB222" i="65"/>
  <c r="AA222" i="65"/>
  <c r="Z222" i="65"/>
  <c r="Y222" i="65"/>
  <c r="X222" i="65"/>
  <c r="W222" i="65"/>
  <c r="BC221" i="65"/>
  <c r="BB221" i="65"/>
  <c r="BA221" i="65"/>
  <c r="AZ221" i="65"/>
  <c r="AT221" i="65"/>
  <c r="AS221" i="65"/>
  <c r="AH221" i="65"/>
  <c r="AO221" i="65" s="1"/>
  <c r="AG221" i="65"/>
  <c r="AP221" i="65" s="1"/>
  <c r="AE221" i="65"/>
  <c r="AI221" i="65" s="1"/>
  <c r="AD221" i="65"/>
  <c r="AC221" i="65"/>
  <c r="AB221" i="65"/>
  <c r="AA221" i="65"/>
  <c r="Z221" i="65"/>
  <c r="Y221" i="65"/>
  <c r="X221" i="65"/>
  <c r="W221" i="65"/>
  <c r="BC220" i="65"/>
  <c r="BB220" i="65"/>
  <c r="BA220" i="65"/>
  <c r="AZ220" i="65"/>
  <c r="AT220" i="65"/>
  <c r="AS220" i="65"/>
  <c r="AH220" i="65"/>
  <c r="AO220" i="65" s="1"/>
  <c r="AG220" i="65"/>
  <c r="AP220" i="65" s="1"/>
  <c r="AE220" i="65"/>
  <c r="AI220" i="65" s="1"/>
  <c r="AD220" i="65"/>
  <c r="AC220" i="65"/>
  <c r="AB220" i="65"/>
  <c r="AA220" i="65"/>
  <c r="Z220" i="65"/>
  <c r="Y220" i="65"/>
  <c r="X220" i="65"/>
  <c r="W220" i="65"/>
  <c r="BC219" i="65"/>
  <c r="BB219" i="65"/>
  <c r="BA219" i="65"/>
  <c r="AZ219" i="65"/>
  <c r="AT219" i="65"/>
  <c r="AS219" i="65"/>
  <c r="AH219" i="65"/>
  <c r="AO219" i="65" s="1"/>
  <c r="AG219" i="65"/>
  <c r="AP219" i="65" s="1"/>
  <c r="AW219" i="65" s="1"/>
  <c r="AE219" i="65"/>
  <c r="AI219" i="65" s="1"/>
  <c r="AD219" i="65"/>
  <c r="AC219" i="65"/>
  <c r="AB219" i="65"/>
  <c r="AA219" i="65"/>
  <c r="Z219" i="65"/>
  <c r="Y219" i="65"/>
  <c r="X219" i="65"/>
  <c r="W219" i="65"/>
  <c r="BC218" i="65"/>
  <c r="BB218" i="65"/>
  <c r="BA218" i="65"/>
  <c r="AZ218" i="65"/>
  <c r="AT218" i="65"/>
  <c r="AS218" i="65"/>
  <c r="AH218" i="65"/>
  <c r="AO218" i="65" s="1"/>
  <c r="AG218" i="65"/>
  <c r="AP218" i="65" s="1"/>
  <c r="AE218" i="65"/>
  <c r="AI218" i="65" s="1"/>
  <c r="AD218" i="65"/>
  <c r="AC218" i="65"/>
  <c r="AB218" i="65"/>
  <c r="AA218" i="65"/>
  <c r="Z218" i="65"/>
  <c r="Y218" i="65"/>
  <c r="X218" i="65"/>
  <c r="W218" i="65"/>
  <c r="BC217" i="65"/>
  <c r="BB217" i="65"/>
  <c r="BA217" i="65"/>
  <c r="AZ217" i="65"/>
  <c r="AT217" i="65"/>
  <c r="AS217" i="65"/>
  <c r="AH217" i="65"/>
  <c r="AO217" i="65" s="1"/>
  <c r="AG217" i="65"/>
  <c r="AP217" i="65" s="1"/>
  <c r="AE217" i="65"/>
  <c r="AD217" i="65"/>
  <c r="AC217" i="65"/>
  <c r="AB217" i="65"/>
  <c r="AA217" i="65"/>
  <c r="Z217" i="65"/>
  <c r="Y217" i="65"/>
  <c r="X217" i="65"/>
  <c r="W217" i="65"/>
  <c r="BC216" i="65"/>
  <c r="BB216" i="65"/>
  <c r="BA216" i="65"/>
  <c r="AZ216" i="65"/>
  <c r="AT216" i="65"/>
  <c r="AS216" i="65"/>
  <c r="AH216" i="65"/>
  <c r="AO216" i="65" s="1"/>
  <c r="AG216" i="65"/>
  <c r="AP216" i="65" s="1"/>
  <c r="AE216" i="65"/>
  <c r="AD216" i="65"/>
  <c r="AC216" i="65"/>
  <c r="AB216" i="65"/>
  <c r="AA216" i="65"/>
  <c r="Z216" i="65"/>
  <c r="Y216" i="65"/>
  <c r="X216" i="65"/>
  <c r="W216" i="65"/>
  <c r="BC215" i="65"/>
  <c r="BB215" i="65"/>
  <c r="BA215" i="65"/>
  <c r="AZ215" i="65"/>
  <c r="AT215" i="65"/>
  <c r="AS215" i="65"/>
  <c r="AH215" i="65"/>
  <c r="AO215" i="65" s="1"/>
  <c r="AG215" i="65"/>
  <c r="AP215" i="65" s="1"/>
  <c r="AE215" i="65"/>
  <c r="AD215" i="65"/>
  <c r="AC215" i="65"/>
  <c r="AB215" i="65"/>
  <c r="AA215" i="65"/>
  <c r="Z215" i="65"/>
  <c r="Y215" i="65"/>
  <c r="X215" i="65"/>
  <c r="W215" i="65"/>
  <c r="BC214" i="65"/>
  <c r="BB214" i="65"/>
  <c r="BA214" i="65"/>
  <c r="AZ214" i="65"/>
  <c r="AT214" i="65"/>
  <c r="AS214" i="65"/>
  <c r="AH214" i="65"/>
  <c r="AO214" i="65" s="1"/>
  <c r="AG214" i="65"/>
  <c r="AP214" i="65" s="1"/>
  <c r="AE214" i="65"/>
  <c r="AI214" i="65" s="1"/>
  <c r="AD214" i="65"/>
  <c r="AC214" i="65"/>
  <c r="AB214" i="65"/>
  <c r="AA214" i="65"/>
  <c r="Z214" i="65"/>
  <c r="Y214" i="65"/>
  <c r="X214" i="65"/>
  <c r="W214" i="65"/>
  <c r="BC213" i="65"/>
  <c r="BB213" i="65"/>
  <c r="BA213" i="65"/>
  <c r="AZ213" i="65"/>
  <c r="AT213" i="65"/>
  <c r="AS213" i="65"/>
  <c r="AH213" i="65"/>
  <c r="AO213" i="65" s="1"/>
  <c r="AG213" i="65"/>
  <c r="AP213" i="65" s="1"/>
  <c r="AW213" i="65" s="1"/>
  <c r="AE213" i="65"/>
  <c r="AD213" i="65"/>
  <c r="AC213" i="65"/>
  <c r="AB213" i="65"/>
  <c r="AA213" i="65"/>
  <c r="Z213" i="65"/>
  <c r="Y213" i="65"/>
  <c r="X213" i="65"/>
  <c r="W213" i="65"/>
  <c r="BC212" i="65"/>
  <c r="BB212" i="65"/>
  <c r="BA212" i="65"/>
  <c r="AZ212" i="65"/>
  <c r="AT212" i="65"/>
  <c r="AS212" i="65"/>
  <c r="AH212" i="65"/>
  <c r="AO212" i="65" s="1"/>
  <c r="AG212" i="65"/>
  <c r="AP212" i="65" s="1"/>
  <c r="AE212" i="65"/>
  <c r="AI212" i="65" s="1"/>
  <c r="AD212" i="65"/>
  <c r="AC212" i="65"/>
  <c r="AB212" i="65"/>
  <c r="AA212" i="65"/>
  <c r="Z212" i="65"/>
  <c r="Y212" i="65"/>
  <c r="X212" i="65"/>
  <c r="W212" i="65"/>
  <c r="BC211" i="65"/>
  <c r="BB211" i="65"/>
  <c r="BA211" i="65"/>
  <c r="AZ211" i="65"/>
  <c r="AT211" i="65"/>
  <c r="AS211" i="65"/>
  <c r="AH211" i="65"/>
  <c r="AO211" i="65" s="1"/>
  <c r="AG211" i="65"/>
  <c r="AP211" i="65" s="1"/>
  <c r="AW211" i="65" s="1"/>
  <c r="AE211" i="65"/>
  <c r="AD211" i="65"/>
  <c r="AC211" i="65"/>
  <c r="AB211" i="65"/>
  <c r="AA211" i="65"/>
  <c r="Z211" i="65"/>
  <c r="Y211" i="65"/>
  <c r="X211" i="65"/>
  <c r="W211" i="65"/>
  <c r="BC210" i="65"/>
  <c r="BB210" i="65"/>
  <c r="BA210" i="65"/>
  <c r="AZ210" i="65"/>
  <c r="AT210" i="65"/>
  <c r="AS210" i="65"/>
  <c r="AI210" i="65"/>
  <c r="AH210" i="65"/>
  <c r="AO210" i="65" s="1"/>
  <c r="AG210" i="65"/>
  <c r="AP210" i="65" s="1"/>
  <c r="AE210" i="65"/>
  <c r="AD210" i="65"/>
  <c r="AC210" i="65"/>
  <c r="AB210" i="65"/>
  <c r="AA210" i="65"/>
  <c r="Z210" i="65"/>
  <c r="Y210" i="65"/>
  <c r="X210" i="65"/>
  <c r="W210" i="65"/>
  <c r="BC209" i="65"/>
  <c r="BB209" i="65"/>
  <c r="BA209" i="65"/>
  <c r="AZ209" i="65"/>
  <c r="AT209" i="65"/>
  <c r="AS209" i="65"/>
  <c r="AH209" i="65"/>
  <c r="AO209" i="65" s="1"/>
  <c r="AG209" i="65"/>
  <c r="AP209" i="65" s="1"/>
  <c r="AE209" i="65"/>
  <c r="AD209" i="65"/>
  <c r="AC209" i="65"/>
  <c r="AB209" i="65"/>
  <c r="AA209" i="65"/>
  <c r="Z209" i="65"/>
  <c r="Y209" i="65"/>
  <c r="X209" i="65"/>
  <c r="W209" i="65"/>
  <c r="BC208" i="65"/>
  <c r="BB208" i="65"/>
  <c r="BA208" i="65"/>
  <c r="AZ208" i="65"/>
  <c r="AT208" i="65"/>
  <c r="AS208" i="65"/>
  <c r="AH208" i="65"/>
  <c r="AO208" i="65" s="1"/>
  <c r="AG208" i="65"/>
  <c r="AP208" i="65" s="1"/>
  <c r="AE208" i="65"/>
  <c r="AD208" i="65"/>
  <c r="AC208" i="65"/>
  <c r="AB208" i="65"/>
  <c r="AA208" i="65"/>
  <c r="Z208" i="65"/>
  <c r="Y208" i="65"/>
  <c r="X208" i="65"/>
  <c r="W208" i="65"/>
  <c r="BC207" i="65"/>
  <c r="BB207" i="65"/>
  <c r="BA207" i="65"/>
  <c r="AZ207" i="65"/>
  <c r="AT207" i="65"/>
  <c r="AS207" i="65"/>
  <c r="AH207" i="65"/>
  <c r="AO207" i="65" s="1"/>
  <c r="AG207" i="65"/>
  <c r="AP207" i="65" s="1"/>
  <c r="AE207" i="65"/>
  <c r="AD207" i="65"/>
  <c r="AC207" i="65"/>
  <c r="AB207" i="65"/>
  <c r="AA207" i="65"/>
  <c r="Z207" i="65"/>
  <c r="Y207" i="65"/>
  <c r="X207" i="65"/>
  <c r="W207" i="65"/>
  <c r="BC206" i="65"/>
  <c r="BB206" i="65"/>
  <c r="BA206" i="65"/>
  <c r="AZ206" i="65"/>
  <c r="AT206" i="65"/>
  <c r="AS206" i="65"/>
  <c r="AH206" i="65"/>
  <c r="AO206" i="65" s="1"/>
  <c r="AG206" i="65"/>
  <c r="AP206" i="65" s="1"/>
  <c r="AE206" i="65"/>
  <c r="AI206" i="65" s="1"/>
  <c r="AD206" i="65"/>
  <c r="AC206" i="65"/>
  <c r="AB206" i="65"/>
  <c r="AA206" i="65"/>
  <c r="Z206" i="65"/>
  <c r="Y206" i="65"/>
  <c r="X206" i="65"/>
  <c r="W206" i="65"/>
  <c r="BC205" i="65"/>
  <c r="BB205" i="65"/>
  <c r="BA205" i="65"/>
  <c r="AZ205" i="65"/>
  <c r="AT205" i="65"/>
  <c r="AS205" i="65"/>
  <c r="AH205" i="65"/>
  <c r="AO205" i="65" s="1"/>
  <c r="AG205" i="65"/>
  <c r="AP205" i="65" s="1"/>
  <c r="AW205" i="65" s="1"/>
  <c r="AE205" i="65"/>
  <c r="AD205" i="65"/>
  <c r="AC205" i="65"/>
  <c r="AB205" i="65"/>
  <c r="AA205" i="65"/>
  <c r="Z205" i="65"/>
  <c r="Y205" i="65"/>
  <c r="X205" i="65"/>
  <c r="W205" i="65"/>
  <c r="BC204" i="65"/>
  <c r="BB204" i="65"/>
  <c r="BA204" i="65"/>
  <c r="AZ204" i="65"/>
  <c r="AT204" i="65"/>
  <c r="AS204" i="65"/>
  <c r="AH204" i="65"/>
  <c r="AO204" i="65" s="1"/>
  <c r="AG204" i="65"/>
  <c r="AP204" i="65" s="1"/>
  <c r="AE204" i="65"/>
  <c r="AD204" i="65"/>
  <c r="AC204" i="65"/>
  <c r="AB204" i="65"/>
  <c r="AA204" i="65"/>
  <c r="Z204" i="65"/>
  <c r="Y204" i="65"/>
  <c r="X204" i="65"/>
  <c r="W204" i="65"/>
  <c r="BC203" i="65"/>
  <c r="BB203" i="65"/>
  <c r="BA203" i="65"/>
  <c r="AZ203" i="65"/>
  <c r="AT203" i="65"/>
  <c r="AS203" i="65"/>
  <c r="AH203" i="65"/>
  <c r="AO203" i="65" s="1"/>
  <c r="AG203" i="65"/>
  <c r="AP203" i="65" s="1"/>
  <c r="AE203" i="65"/>
  <c r="AI203" i="65" s="1"/>
  <c r="AD203" i="65"/>
  <c r="AC203" i="65"/>
  <c r="AB203" i="65"/>
  <c r="AA203" i="65"/>
  <c r="Z203" i="65"/>
  <c r="Y203" i="65"/>
  <c r="X203" i="65"/>
  <c r="W203" i="65"/>
  <c r="BC202" i="65"/>
  <c r="BB202" i="65"/>
  <c r="BA202" i="65"/>
  <c r="AZ202" i="65"/>
  <c r="AT202" i="65"/>
  <c r="AS202" i="65"/>
  <c r="AH202" i="65"/>
  <c r="AO202" i="65" s="1"/>
  <c r="AG202" i="65"/>
  <c r="AP202" i="65" s="1"/>
  <c r="AE202" i="65"/>
  <c r="AI202" i="65" s="1"/>
  <c r="AD202" i="65"/>
  <c r="AC202" i="65"/>
  <c r="AB202" i="65"/>
  <c r="AA202" i="65"/>
  <c r="Z202" i="65"/>
  <c r="Y202" i="65"/>
  <c r="X202" i="65"/>
  <c r="W202" i="65"/>
  <c r="BC201" i="65"/>
  <c r="BB201" i="65"/>
  <c r="BA201" i="65"/>
  <c r="AZ201" i="65"/>
  <c r="AT201" i="65"/>
  <c r="AS201" i="65"/>
  <c r="AH201" i="65"/>
  <c r="AO201" i="65" s="1"/>
  <c r="AG201" i="65"/>
  <c r="AP201" i="65" s="1"/>
  <c r="AE201" i="65"/>
  <c r="AI201" i="65" s="1"/>
  <c r="AD201" i="65"/>
  <c r="AC201" i="65"/>
  <c r="AB201" i="65"/>
  <c r="AA201" i="65"/>
  <c r="Z201" i="65"/>
  <c r="Y201" i="65"/>
  <c r="X201" i="65"/>
  <c r="W201" i="65"/>
  <c r="BC200" i="65"/>
  <c r="BB200" i="65"/>
  <c r="BA200" i="65"/>
  <c r="AZ200" i="65"/>
  <c r="AT200" i="65"/>
  <c r="AS200" i="65"/>
  <c r="AH200" i="65"/>
  <c r="AO200" i="65" s="1"/>
  <c r="AG200" i="65"/>
  <c r="AP200" i="65" s="1"/>
  <c r="AE200" i="65"/>
  <c r="AI200" i="65" s="1"/>
  <c r="AD200" i="65"/>
  <c r="AC200" i="65"/>
  <c r="AB200" i="65"/>
  <c r="AA200" i="65"/>
  <c r="Z200" i="65"/>
  <c r="Y200" i="65"/>
  <c r="X200" i="65"/>
  <c r="W200" i="65"/>
  <c r="BC199" i="65"/>
  <c r="BB199" i="65"/>
  <c r="BA199" i="65"/>
  <c r="AZ199" i="65"/>
  <c r="AT199" i="65"/>
  <c r="AS199" i="65"/>
  <c r="AH199" i="65"/>
  <c r="AO199" i="65" s="1"/>
  <c r="AG199" i="65"/>
  <c r="AP199" i="65" s="1"/>
  <c r="AE199" i="65"/>
  <c r="AI199" i="65" s="1"/>
  <c r="AD199" i="65"/>
  <c r="AC199" i="65"/>
  <c r="AB199" i="65"/>
  <c r="AA199" i="65"/>
  <c r="Z199" i="65"/>
  <c r="Y199" i="65"/>
  <c r="X199" i="65"/>
  <c r="W199" i="65"/>
  <c r="BC198" i="65"/>
  <c r="BB198" i="65"/>
  <c r="BA198" i="65"/>
  <c r="AZ198" i="65"/>
  <c r="AT198" i="65"/>
  <c r="AS198" i="65"/>
  <c r="AH198" i="65"/>
  <c r="AO198" i="65" s="1"/>
  <c r="AG198" i="65"/>
  <c r="AP198" i="65" s="1"/>
  <c r="AE198" i="65"/>
  <c r="AI198" i="65" s="1"/>
  <c r="AD198" i="65"/>
  <c r="AC198" i="65"/>
  <c r="AB198" i="65"/>
  <c r="AA198" i="65"/>
  <c r="Z198" i="65"/>
  <c r="Y198" i="65"/>
  <c r="X198" i="65"/>
  <c r="W198" i="65"/>
  <c r="BC197" i="65"/>
  <c r="BB197" i="65"/>
  <c r="BA197" i="65"/>
  <c r="AZ197" i="65"/>
  <c r="AT197" i="65"/>
  <c r="AS197" i="65"/>
  <c r="AH197" i="65"/>
  <c r="AO197" i="65" s="1"/>
  <c r="AG197" i="65"/>
  <c r="AP197" i="65" s="1"/>
  <c r="AE197" i="65"/>
  <c r="AI197" i="65" s="1"/>
  <c r="AD197" i="65"/>
  <c r="AC197" i="65"/>
  <c r="AB197" i="65"/>
  <c r="AA197" i="65"/>
  <c r="Z197" i="65"/>
  <c r="Y197" i="65"/>
  <c r="X197" i="65"/>
  <c r="W197" i="65"/>
  <c r="BC196" i="65"/>
  <c r="BB196" i="65"/>
  <c r="BA196" i="65"/>
  <c r="AZ196" i="65"/>
  <c r="AT196" i="65"/>
  <c r="AS196" i="65"/>
  <c r="AH196" i="65"/>
  <c r="AO196" i="65" s="1"/>
  <c r="AG196" i="65"/>
  <c r="AP196" i="65" s="1"/>
  <c r="AE196" i="65"/>
  <c r="AI196" i="65" s="1"/>
  <c r="AD196" i="65"/>
  <c r="AC196" i="65"/>
  <c r="AB196" i="65"/>
  <c r="AA196" i="65"/>
  <c r="Z196" i="65"/>
  <c r="Y196" i="65"/>
  <c r="X196" i="65"/>
  <c r="W196" i="65"/>
  <c r="BC195" i="65"/>
  <c r="BB195" i="65"/>
  <c r="BA195" i="65"/>
  <c r="AZ195" i="65"/>
  <c r="AT195" i="65"/>
  <c r="AS195" i="65"/>
  <c r="AH195" i="65"/>
  <c r="AO195" i="65" s="1"/>
  <c r="AG195" i="65"/>
  <c r="AP195" i="65" s="1"/>
  <c r="AE195" i="65"/>
  <c r="AI195" i="65" s="1"/>
  <c r="AD195" i="65"/>
  <c r="AC195" i="65"/>
  <c r="AB195" i="65"/>
  <c r="AA195" i="65"/>
  <c r="Z195" i="65"/>
  <c r="Y195" i="65"/>
  <c r="X195" i="65"/>
  <c r="W195" i="65"/>
  <c r="BC194" i="65"/>
  <c r="BB194" i="65"/>
  <c r="BA194" i="65"/>
  <c r="AZ194" i="65"/>
  <c r="AT194" i="65"/>
  <c r="AS194" i="65"/>
  <c r="AH194" i="65"/>
  <c r="AO194" i="65" s="1"/>
  <c r="AG194" i="65"/>
  <c r="AP194" i="65" s="1"/>
  <c r="AE194" i="65"/>
  <c r="AI194" i="65" s="1"/>
  <c r="AD194" i="65"/>
  <c r="AC194" i="65"/>
  <c r="AB194" i="65"/>
  <c r="AA194" i="65"/>
  <c r="Z194" i="65"/>
  <c r="Y194" i="65"/>
  <c r="X194" i="65"/>
  <c r="W194" i="65"/>
  <c r="BC193" i="65"/>
  <c r="BB193" i="65"/>
  <c r="BA193" i="65"/>
  <c r="AZ193" i="65"/>
  <c r="AT193" i="65"/>
  <c r="AS193" i="65"/>
  <c r="AH193" i="65"/>
  <c r="AO193" i="65" s="1"/>
  <c r="AG193" i="65"/>
  <c r="AP193" i="65" s="1"/>
  <c r="AE193" i="65"/>
  <c r="AI193" i="65" s="1"/>
  <c r="AD193" i="65"/>
  <c r="AC193" i="65"/>
  <c r="AB193" i="65"/>
  <c r="AA193" i="65"/>
  <c r="Z193" i="65"/>
  <c r="Y193" i="65"/>
  <c r="X193" i="65"/>
  <c r="W193" i="65"/>
  <c r="BC192" i="65"/>
  <c r="BB192" i="65"/>
  <c r="BA192" i="65"/>
  <c r="AZ192" i="65"/>
  <c r="AT192" i="65"/>
  <c r="AS192" i="65"/>
  <c r="AH192" i="65"/>
  <c r="AO192" i="65" s="1"/>
  <c r="AG192" i="65"/>
  <c r="AP192" i="65" s="1"/>
  <c r="AE192" i="65"/>
  <c r="AI192" i="65" s="1"/>
  <c r="AD192" i="65"/>
  <c r="AC192" i="65"/>
  <c r="AB192" i="65"/>
  <c r="AA192" i="65"/>
  <c r="Z192" i="65"/>
  <c r="Y192" i="65"/>
  <c r="X192" i="65"/>
  <c r="W192" i="65"/>
  <c r="BC191" i="65"/>
  <c r="BB191" i="65"/>
  <c r="BA191" i="65"/>
  <c r="AZ191" i="65"/>
  <c r="AT191" i="65"/>
  <c r="AS191" i="65"/>
  <c r="AH191" i="65"/>
  <c r="AO191" i="65" s="1"/>
  <c r="AG191" i="65"/>
  <c r="AP191" i="65" s="1"/>
  <c r="AE191" i="65"/>
  <c r="AI191" i="65" s="1"/>
  <c r="AD191" i="65"/>
  <c r="AC191" i="65"/>
  <c r="AB191" i="65"/>
  <c r="AA191" i="65"/>
  <c r="Z191" i="65"/>
  <c r="Y191" i="65"/>
  <c r="X191" i="65"/>
  <c r="W191" i="65"/>
  <c r="BC190" i="65"/>
  <c r="BB190" i="65"/>
  <c r="BA190" i="65"/>
  <c r="AZ190" i="65"/>
  <c r="AT190" i="65"/>
  <c r="AS190" i="65"/>
  <c r="AH190" i="65"/>
  <c r="AO190" i="65" s="1"/>
  <c r="AG190" i="65"/>
  <c r="AP190" i="65" s="1"/>
  <c r="AE190" i="65"/>
  <c r="AI190" i="65" s="1"/>
  <c r="AD190" i="65"/>
  <c r="AC190" i="65"/>
  <c r="AB190" i="65"/>
  <c r="AA190" i="65"/>
  <c r="Z190" i="65"/>
  <c r="Y190" i="65"/>
  <c r="X190" i="65"/>
  <c r="W190" i="65"/>
  <c r="BC189" i="65"/>
  <c r="BB189" i="65"/>
  <c r="BA189" i="65"/>
  <c r="AZ189" i="65"/>
  <c r="AT189" i="65"/>
  <c r="AS189" i="65"/>
  <c r="AH189" i="65"/>
  <c r="AO189" i="65" s="1"/>
  <c r="AG189" i="65"/>
  <c r="AP189" i="65" s="1"/>
  <c r="AE189" i="65"/>
  <c r="AI189" i="65" s="1"/>
  <c r="AD189" i="65"/>
  <c r="AC189" i="65"/>
  <c r="AB189" i="65"/>
  <c r="AA189" i="65"/>
  <c r="Z189" i="65"/>
  <c r="Y189" i="65"/>
  <c r="X189" i="65"/>
  <c r="W189" i="65"/>
  <c r="BC188" i="65"/>
  <c r="BB188" i="65"/>
  <c r="BA188" i="65"/>
  <c r="AZ188" i="65"/>
  <c r="AT188" i="65"/>
  <c r="AS188" i="65"/>
  <c r="AH188" i="65"/>
  <c r="AO188" i="65" s="1"/>
  <c r="AG188" i="65"/>
  <c r="AP188" i="65" s="1"/>
  <c r="AE188" i="65"/>
  <c r="AI188" i="65" s="1"/>
  <c r="AD188" i="65"/>
  <c r="AC188" i="65"/>
  <c r="AB188" i="65"/>
  <c r="AA188" i="65"/>
  <c r="Z188" i="65"/>
  <c r="Y188" i="65"/>
  <c r="X188" i="65"/>
  <c r="W188" i="65"/>
  <c r="BC187" i="65"/>
  <c r="BB187" i="65"/>
  <c r="BA187" i="65"/>
  <c r="AZ187" i="65"/>
  <c r="AT187" i="65"/>
  <c r="AS187" i="65"/>
  <c r="AH187" i="65"/>
  <c r="AO187" i="65" s="1"/>
  <c r="AG187" i="65"/>
  <c r="AP187" i="65" s="1"/>
  <c r="AE187" i="65"/>
  <c r="AI187" i="65" s="1"/>
  <c r="AD187" i="65"/>
  <c r="AC187" i="65"/>
  <c r="AB187" i="65"/>
  <c r="AA187" i="65"/>
  <c r="Z187" i="65"/>
  <c r="Y187" i="65"/>
  <c r="X187" i="65"/>
  <c r="W187" i="65"/>
  <c r="BC186" i="65"/>
  <c r="BB186" i="65"/>
  <c r="BA186" i="65"/>
  <c r="AZ186" i="65"/>
  <c r="AT186" i="65"/>
  <c r="AS186" i="65"/>
  <c r="AH186" i="65"/>
  <c r="AO186" i="65" s="1"/>
  <c r="AG186" i="65"/>
  <c r="AP186" i="65" s="1"/>
  <c r="AE186" i="65"/>
  <c r="AI186" i="65" s="1"/>
  <c r="AD186" i="65"/>
  <c r="AC186" i="65"/>
  <c r="AB186" i="65"/>
  <c r="AA186" i="65"/>
  <c r="Z186" i="65"/>
  <c r="Y186" i="65"/>
  <c r="X186" i="65"/>
  <c r="W186" i="65"/>
  <c r="BC185" i="65"/>
  <c r="BB185" i="65"/>
  <c r="BA185" i="65"/>
  <c r="AZ185" i="65"/>
  <c r="AT185" i="65"/>
  <c r="AS185" i="65"/>
  <c r="AH185" i="65"/>
  <c r="AO185" i="65" s="1"/>
  <c r="AG185" i="65"/>
  <c r="AP185" i="65" s="1"/>
  <c r="AE185" i="65"/>
  <c r="AI185" i="65" s="1"/>
  <c r="AD185" i="65"/>
  <c r="AC185" i="65"/>
  <c r="AB185" i="65"/>
  <c r="AA185" i="65"/>
  <c r="Z185" i="65"/>
  <c r="Y185" i="65"/>
  <c r="X185" i="65"/>
  <c r="W185" i="65"/>
  <c r="BC184" i="65"/>
  <c r="BB184" i="65"/>
  <c r="BA184" i="65"/>
  <c r="AZ184" i="65"/>
  <c r="AT184" i="65"/>
  <c r="AS184" i="65"/>
  <c r="AH184" i="65"/>
  <c r="AO184" i="65" s="1"/>
  <c r="AG184" i="65"/>
  <c r="AP184" i="65" s="1"/>
  <c r="AE184" i="65"/>
  <c r="AI184" i="65" s="1"/>
  <c r="AD184" i="65"/>
  <c r="AC184" i="65"/>
  <c r="AB184" i="65"/>
  <c r="AA184" i="65"/>
  <c r="Z184" i="65"/>
  <c r="Y184" i="65"/>
  <c r="X184" i="65"/>
  <c r="W184" i="65"/>
  <c r="BC183" i="65"/>
  <c r="BB183" i="65"/>
  <c r="BA183" i="65"/>
  <c r="AZ183" i="65"/>
  <c r="AT183" i="65"/>
  <c r="AS183" i="65"/>
  <c r="AH183" i="65"/>
  <c r="AO183" i="65" s="1"/>
  <c r="AG183" i="65"/>
  <c r="AP183" i="65" s="1"/>
  <c r="AE183" i="65"/>
  <c r="AI183" i="65" s="1"/>
  <c r="AD183" i="65"/>
  <c r="AC183" i="65"/>
  <c r="AB183" i="65"/>
  <c r="AA183" i="65"/>
  <c r="Z183" i="65"/>
  <c r="Y183" i="65"/>
  <c r="X183" i="65"/>
  <c r="W183" i="65"/>
  <c r="BC182" i="65"/>
  <c r="BB182" i="65"/>
  <c r="BA182" i="65"/>
  <c r="AZ182" i="65"/>
  <c r="AT182" i="65"/>
  <c r="AS182" i="65"/>
  <c r="AH182" i="65"/>
  <c r="AO182" i="65" s="1"/>
  <c r="AG182" i="65"/>
  <c r="AP182" i="65" s="1"/>
  <c r="AE182" i="65"/>
  <c r="AI182" i="65" s="1"/>
  <c r="AD182" i="65"/>
  <c r="AC182" i="65"/>
  <c r="AB182" i="65"/>
  <c r="AA182" i="65"/>
  <c r="Z182" i="65"/>
  <c r="Y182" i="65"/>
  <c r="X182" i="65"/>
  <c r="W182" i="65"/>
  <c r="BC181" i="65"/>
  <c r="BB181" i="65"/>
  <c r="BA181" i="65"/>
  <c r="AZ181" i="65"/>
  <c r="AT181" i="65"/>
  <c r="AS181" i="65"/>
  <c r="AH181" i="65"/>
  <c r="AO181" i="65" s="1"/>
  <c r="AG181" i="65"/>
  <c r="AP181" i="65" s="1"/>
  <c r="AE181" i="65"/>
  <c r="AI181" i="65" s="1"/>
  <c r="AD181" i="65"/>
  <c r="AC181" i="65"/>
  <c r="AB181" i="65"/>
  <c r="AA181" i="65"/>
  <c r="Z181" i="65"/>
  <c r="Y181" i="65"/>
  <c r="X181" i="65"/>
  <c r="W181" i="65"/>
  <c r="BC180" i="65"/>
  <c r="BB180" i="65"/>
  <c r="BA180" i="65"/>
  <c r="AZ180" i="65"/>
  <c r="AT180" i="65"/>
  <c r="AS180" i="65"/>
  <c r="AH180" i="65"/>
  <c r="AO180" i="65" s="1"/>
  <c r="AG180" i="65"/>
  <c r="AP180" i="65" s="1"/>
  <c r="AE180" i="65"/>
  <c r="AI180" i="65" s="1"/>
  <c r="AD180" i="65"/>
  <c r="AC180" i="65"/>
  <c r="AB180" i="65"/>
  <c r="AA180" i="65"/>
  <c r="Z180" i="65"/>
  <c r="Y180" i="65"/>
  <c r="X180" i="65"/>
  <c r="W180" i="65"/>
  <c r="BC179" i="65"/>
  <c r="BB179" i="65"/>
  <c r="BA179" i="65"/>
  <c r="AZ179" i="65"/>
  <c r="AT179" i="65"/>
  <c r="AS179" i="65"/>
  <c r="AH179" i="65"/>
  <c r="AO179" i="65" s="1"/>
  <c r="AG179" i="65"/>
  <c r="AP179" i="65" s="1"/>
  <c r="AE179" i="65"/>
  <c r="AI179" i="65" s="1"/>
  <c r="AD179" i="65"/>
  <c r="AC179" i="65"/>
  <c r="AB179" i="65"/>
  <c r="AA179" i="65"/>
  <c r="Z179" i="65"/>
  <c r="Y179" i="65"/>
  <c r="X179" i="65"/>
  <c r="W179" i="65"/>
  <c r="BC178" i="65"/>
  <c r="BB178" i="65"/>
  <c r="BA178" i="65"/>
  <c r="AZ178" i="65"/>
  <c r="AT178" i="65"/>
  <c r="AS178" i="65"/>
  <c r="AH178" i="65"/>
  <c r="AO178" i="65" s="1"/>
  <c r="AG178" i="65"/>
  <c r="AP178" i="65" s="1"/>
  <c r="AE178" i="65"/>
  <c r="AI178" i="65" s="1"/>
  <c r="AD178" i="65"/>
  <c r="AC178" i="65"/>
  <c r="AB178" i="65"/>
  <c r="AA178" i="65"/>
  <c r="Z178" i="65"/>
  <c r="Y178" i="65"/>
  <c r="X178" i="65"/>
  <c r="W178" i="65"/>
  <c r="BC177" i="65"/>
  <c r="BB177" i="65"/>
  <c r="BA177" i="65"/>
  <c r="AZ177" i="65"/>
  <c r="AT177" i="65"/>
  <c r="AS177" i="65"/>
  <c r="AH177" i="65"/>
  <c r="AO177" i="65" s="1"/>
  <c r="AG177" i="65"/>
  <c r="AP177" i="65" s="1"/>
  <c r="AE177" i="65"/>
  <c r="AI177" i="65" s="1"/>
  <c r="AD177" i="65"/>
  <c r="AC177" i="65"/>
  <c r="AB177" i="65"/>
  <c r="AA177" i="65"/>
  <c r="Z177" i="65"/>
  <c r="Y177" i="65"/>
  <c r="X177" i="65"/>
  <c r="W177" i="65"/>
  <c r="BC176" i="65"/>
  <c r="BB176" i="65"/>
  <c r="BA176" i="65"/>
  <c r="AZ176" i="65"/>
  <c r="AT176" i="65"/>
  <c r="AS176" i="65"/>
  <c r="AH176" i="65"/>
  <c r="AO176" i="65" s="1"/>
  <c r="AG176" i="65"/>
  <c r="AP176" i="65" s="1"/>
  <c r="AE176" i="65"/>
  <c r="AI176" i="65" s="1"/>
  <c r="AD176" i="65"/>
  <c r="AC176" i="65"/>
  <c r="AB176" i="65"/>
  <c r="AA176" i="65"/>
  <c r="Z176" i="65"/>
  <c r="Y176" i="65"/>
  <c r="X176" i="65"/>
  <c r="W176" i="65"/>
  <c r="BC175" i="65"/>
  <c r="BB175" i="65"/>
  <c r="BA175" i="65"/>
  <c r="AZ175" i="65"/>
  <c r="AT175" i="65"/>
  <c r="AS175" i="65"/>
  <c r="AH175" i="65"/>
  <c r="AO175" i="65" s="1"/>
  <c r="AG175" i="65"/>
  <c r="AP175" i="65" s="1"/>
  <c r="AE175" i="65"/>
  <c r="AI175" i="65" s="1"/>
  <c r="AD175" i="65"/>
  <c r="AC175" i="65"/>
  <c r="AB175" i="65"/>
  <c r="AA175" i="65"/>
  <c r="Z175" i="65"/>
  <c r="Y175" i="65"/>
  <c r="X175" i="65"/>
  <c r="W175" i="65"/>
  <c r="BC174" i="65"/>
  <c r="BB174" i="65"/>
  <c r="BA174" i="65"/>
  <c r="AZ174" i="65"/>
  <c r="AT174" i="65"/>
  <c r="AS174" i="65"/>
  <c r="AH174" i="65"/>
  <c r="AO174" i="65" s="1"/>
  <c r="AG174" i="65"/>
  <c r="AP174" i="65" s="1"/>
  <c r="AE174" i="65"/>
  <c r="AI174" i="65" s="1"/>
  <c r="AD174" i="65"/>
  <c r="AC174" i="65"/>
  <c r="AB174" i="65"/>
  <c r="AA174" i="65"/>
  <c r="Z174" i="65"/>
  <c r="Y174" i="65"/>
  <c r="X174" i="65"/>
  <c r="W174" i="65"/>
  <c r="BC173" i="65"/>
  <c r="BB173" i="65"/>
  <c r="BA173" i="65"/>
  <c r="AZ173" i="65"/>
  <c r="AT173" i="65"/>
  <c r="AS173" i="65"/>
  <c r="AH173" i="65"/>
  <c r="AO173" i="65" s="1"/>
  <c r="AG173" i="65"/>
  <c r="AP173" i="65" s="1"/>
  <c r="AE173" i="65"/>
  <c r="AI173" i="65" s="1"/>
  <c r="AD173" i="65"/>
  <c r="AC173" i="65"/>
  <c r="AB173" i="65"/>
  <c r="AA173" i="65"/>
  <c r="Z173" i="65"/>
  <c r="Y173" i="65"/>
  <c r="X173" i="65"/>
  <c r="W173" i="65"/>
  <c r="BC172" i="65"/>
  <c r="BB172" i="65"/>
  <c r="BA172" i="65"/>
  <c r="AZ172" i="65"/>
  <c r="AT172" i="65"/>
  <c r="AS172" i="65"/>
  <c r="AH172" i="65"/>
  <c r="AO172" i="65" s="1"/>
  <c r="AG172" i="65"/>
  <c r="AP172" i="65" s="1"/>
  <c r="AE172" i="65"/>
  <c r="AI172" i="65" s="1"/>
  <c r="AD172" i="65"/>
  <c r="AC172" i="65"/>
  <c r="AB172" i="65"/>
  <c r="AA172" i="65"/>
  <c r="Z172" i="65"/>
  <c r="Y172" i="65"/>
  <c r="X172" i="65"/>
  <c r="W172" i="65"/>
  <c r="BC171" i="65"/>
  <c r="BB171" i="65"/>
  <c r="BA171" i="65"/>
  <c r="AZ171" i="65"/>
  <c r="AT171" i="65"/>
  <c r="AS171" i="65"/>
  <c r="AH171" i="65"/>
  <c r="AO171" i="65" s="1"/>
  <c r="AG171" i="65"/>
  <c r="AP171" i="65" s="1"/>
  <c r="AE171" i="65"/>
  <c r="AI171" i="65" s="1"/>
  <c r="AD171" i="65"/>
  <c r="AC171" i="65"/>
  <c r="AB171" i="65"/>
  <c r="AA171" i="65"/>
  <c r="Z171" i="65"/>
  <c r="Y171" i="65"/>
  <c r="X171" i="65"/>
  <c r="W171" i="65"/>
  <c r="BC170" i="65"/>
  <c r="BB170" i="65"/>
  <c r="BA170" i="65"/>
  <c r="AZ170" i="65"/>
  <c r="AT170" i="65"/>
  <c r="AS170" i="65"/>
  <c r="AH170" i="65"/>
  <c r="AO170" i="65" s="1"/>
  <c r="AG170" i="65"/>
  <c r="AP170" i="65" s="1"/>
  <c r="AE170" i="65"/>
  <c r="AI170" i="65" s="1"/>
  <c r="AD170" i="65"/>
  <c r="AC170" i="65"/>
  <c r="AB170" i="65"/>
  <c r="AA170" i="65"/>
  <c r="Z170" i="65"/>
  <c r="Y170" i="65"/>
  <c r="X170" i="65"/>
  <c r="W170" i="65"/>
  <c r="BC169" i="65"/>
  <c r="BB169" i="65"/>
  <c r="BA169" i="65"/>
  <c r="AZ169" i="65"/>
  <c r="AT169" i="65"/>
  <c r="AS169" i="65"/>
  <c r="AH169" i="65"/>
  <c r="AO169" i="65" s="1"/>
  <c r="AG169" i="65"/>
  <c r="AP169" i="65" s="1"/>
  <c r="AE169" i="65"/>
  <c r="AI169" i="65" s="1"/>
  <c r="AD169" i="65"/>
  <c r="AC169" i="65"/>
  <c r="AB169" i="65"/>
  <c r="AA169" i="65"/>
  <c r="Z169" i="65"/>
  <c r="Y169" i="65"/>
  <c r="X169" i="65"/>
  <c r="W169" i="65"/>
  <c r="BC168" i="65"/>
  <c r="BB168" i="65"/>
  <c r="BA168" i="65"/>
  <c r="AZ168" i="65"/>
  <c r="AT168" i="65"/>
  <c r="AS168" i="65"/>
  <c r="AH168" i="65"/>
  <c r="AO168" i="65" s="1"/>
  <c r="AG168" i="65"/>
  <c r="AP168" i="65" s="1"/>
  <c r="AE168" i="65"/>
  <c r="AI168" i="65" s="1"/>
  <c r="AD168" i="65"/>
  <c r="AC168" i="65"/>
  <c r="AB168" i="65"/>
  <c r="AA168" i="65"/>
  <c r="Z168" i="65"/>
  <c r="Y168" i="65"/>
  <c r="X168" i="65"/>
  <c r="W168" i="65"/>
  <c r="BC167" i="65"/>
  <c r="BB167" i="65"/>
  <c r="BA167" i="65"/>
  <c r="AZ167" i="65"/>
  <c r="AT167" i="65"/>
  <c r="AS167" i="65"/>
  <c r="AH167" i="65"/>
  <c r="AO167" i="65" s="1"/>
  <c r="AG167" i="65"/>
  <c r="AP167" i="65" s="1"/>
  <c r="AE167" i="65"/>
  <c r="AI167" i="65" s="1"/>
  <c r="AD167" i="65"/>
  <c r="AC167" i="65"/>
  <c r="AB167" i="65"/>
  <c r="AA167" i="65"/>
  <c r="Z167" i="65"/>
  <c r="Y167" i="65"/>
  <c r="X167" i="65"/>
  <c r="W167" i="65"/>
  <c r="BC166" i="65"/>
  <c r="BB166" i="65"/>
  <c r="BA166" i="65"/>
  <c r="AZ166" i="65"/>
  <c r="AT166" i="65"/>
  <c r="AS166" i="65"/>
  <c r="AH166" i="65"/>
  <c r="AO166" i="65" s="1"/>
  <c r="AG166" i="65"/>
  <c r="AP166" i="65" s="1"/>
  <c r="AE166" i="65"/>
  <c r="AI166" i="65" s="1"/>
  <c r="AD166" i="65"/>
  <c r="AC166" i="65"/>
  <c r="AB166" i="65"/>
  <c r="AA166" i="65"/>
  <c r="Z166" i="65"/>
  <c r="Y166" i="65"/>
  <c r="X166" i="65"/>
  <c r="W166" i="65"/>
  <c r="BC165" i="65"/>
  <c r="BB165" i="65"/>
  <c r="BA165" i="65"/>
  <c r="AZ165" i="65"/>
  <c r="AT165" i="65"/>
  <c r="AS165" i="65"/>
  <c r="AH165" i="65"/>
  <c r="AO165" i="65" s="1"/>
  <c r="AG165" i="65"/>
  <c r="AP165" i="65" s="1"/>
  <c r="AW165" i="65" s="1"/>
  <c r="AE165" i="65"/>
  <c r="AD165" i="65"/>
  <c r="AC165" i="65"/>
  <c r="AB165" i="65"/>
  <c r="AA165" i="65"/>
  <c r="Z165" i="65"/>
  <c r="Y165" i="65"/>
  <c r="X165" i="65"/>
  <c r="W165" i="65"/>
  <c r="BC164" i="65"/>
  <c r="BB164" i="65"/>
  <c r="BA164" i="65"/>
  <c r="AZ164" i="65"/>
  <c r="AT164" i="65"/>
  <c r="AS164" i="65"/>
  <c r="AH164" i="65"/>
  <c r="AO164" i="65" s="1"/>
  <c r="AG164" i="65"/>
  <c r="AP164" i="65" s="1"/>
  <c r="AW164" i="65" s="1"/>
  <c r="AE164" i="65"/>
  <c r="AI164" i="65" s="1"/>
  <c r="AD164" i="65"/>
  <c r="AC164" i="65"/>
  <c r="AB164" i="65"/>
  <c r="AA164" i="65"/>
  <c r="Z164" i="65"/>
  <c r="Y164" i="65"/>
  <c r="X164" i="65"/>
  <c r="W164" i="65"/>
  <c r="BC163" i="65"/>
  <c r="BB163" i="65"/>
  <c r="BA163" i="65"/>
  <c r="AZ163" i="65"/>
  <c r="AT163" i="65"/>
  <c r="AS163" i="65"/>
  <c r="AH163" i="65"/>
  <c r="AO163" i="65" s="1"/>
  <c r="AG163" i="65"/>
  <c r="AP163" i="65" s="1"/>
  <c r="AW163" i="65" s="1"/>
  <c r="AE163" i="65"/>
  <c r="AI163" i="65" s="1"/>
  <c r="AD163" i="65"/>
  <c r="AC163" i="65"/>
  <c r="AB163" i="65"/>
  <c r="AA163" i="65"/>
  <c r="Z163" i="65"/>
  <c r="Y163" i="65"/>
  <c r="X163" i="65"/>
  <c r="W163" i="65"/>
  <c r="BC162" i="65"/>
  <c r="BB162" i="65"/>
  <c r="BA162" i="65"/>
  <c r="AZ162" i="65"/>
  <c r="AT162" i="65"/>
  <c r="AS162" i="65"/>
  <c r="AH162" i="65"/>
  <c r="AO162" i="65" s="1"/>
  <c r="AG162" i="65"/>
  <c r="AP162" i="65" s="1"/>
  <c r="AE162" i="65"/>
  <c r="AI162" i="65" s="1"/>
  <c r="AD162" i="65"/>
  <c r="AC162" i="65"/>
  <c r="AB162" i="65"/>
  <c r="AA162" i="65"/>
  <c r="Z162" i="65"/>
  <c r="Y162" i="65"/>
  <c r="X162" i="65"/>
  <c r="W162" i="65"/>
  <c r="BC161" i="65"/>
  <c r="BB161" i="65"/>
  <c r="BA161" i="65"/>
  <c r="AZ161" i="65"/>
  <c r="AT161" i="65"/>
  <c r="AS161" i="65"/>
  <c r="AH161" i="65"/>
  <c r="AO161" i="65" s="1"/>
  <c r="AG161" i="65"/>
  <c r="AP161" i="65" s="1"/>
  <c r="AE161" i="65"/>
  <c r="AI161" i="65" s="1"/>
  <c r="AD161" i="65"/>
  <c r="AC161" i="65"/>
  <c r="AB161" i="65"/>
  <c r="AA161" i="65"/>
  <c r="Z161" i="65"/>
  <c r="Y161" i="65"/>
  <c r="X161" i="65"/>
  <c r="W161" i="65"/>
  <c r="BC160" i="65"/>
  <c r="BB160" i="65"/>
  <c r="BA160" i="65"/>
  <c r="AZ160" i="65"/>
  <c r="AT160" i="65"/>
  <c r="AS160" i="65"/>
  <c r="AH160" i="65"/>
  <c r="AO160" i="65" s="1"/>
  <c r="AG160" i="65"/>
  <c r="AP160" i="65" s="1"/>
  <c r="AE160" i="65"/>
  <c r="AI160" i="65" s="1"/>
  <c r="AD160" i="65"/>
  <c r="AC160" i="65"/>
  <c r="AB160" i="65"/>
  <c r="AA160" i="65"/>
  <c r="Z160" i="65"/>
  <c r="Y160" i="65"/>
  <c r="X160" i="65"/>
  <c r="W160" i="65"/>
  <c r="BC159" i="65"/>
  <c r="BB159" i="65"/>
  <c r="BA159" i="65"/>
  <c r="AZ159" i="65"/>
  <c r="AT159" i="65"/>
  <c r="AS159" i="65"/>
  <c r="AH159" i="65"/>
  <c r="AO159" i="65" s="1"/>
  <c r="AG159" i="65"/>
  <c r="AP159" i="65" s="1"/>
  <c r="AW159" i="65" s="1"/>
  <c r="AE159" i="65"/>
  <c r="AI159" i="65" s="1"/>
  <c r="AD159" i="65"/>
  <c r="AC159" i="65"/>
  <c r="AB159" i="65"/>
  <c r="AA159" i="65"/>
  <c r="Z159" i="65"/>
  <c r="Y159" i="65"/>
  <c r="X159" i="65"/>
  <c r="W159" i="65"/>
  <c r="BC158" i="65"/>
  <c r="BB158" i="65"/>
  <c r="BA158" i="65"/>
  <c r="AZ158" i="65"/>
  <c r="AT158" i="65"/>
  <c r="AS158" i="65"/>
  <c r="AH158" i="65"/>
  <c r="AO158" i="65" s="1"/>
  <c r="AG158" i="65"/>
  <c r="AP158" i="65" s="1"/>
  <c r="AE158" i="65"/>
  <c r="AI158" i="65" s="1"/>
  <c r="AD158" i="65"/>
  <c r="AC158" i="65"/>
  <c r="AB158" i="65"/>
  <c r="AA158" i="65"/>
  <c r="Z158" i="65"/>
  <c r="Y158" i="65"/>
  <c r="X158" i="65"/>
  <c r="W158" i="65"/>
  <c r="BC157" i="65"/>
  <c r="BB157" i="65"/>
  <c r="BA157" i="65"/>
  <c r="AZ157" i="65"/>
  <c r="AT157" i="65"/>
  <c r="AS157" i="65"/>
  <c r="AH157" i="65"/>
  <c r="AO157" i="65" s="1"/>
  <c r="AG157" i="65"/>
  <c r="AP157" i="65" s="1"/>
  <c r="AE157" i="65"/>
  <c r="AD157" i="65"/>
  <c r="AC157" i="65"/>
  <c r="AB157" i="65"/>
  <c r="AA157" i="65"/>
  <c r="Z157" i="65"/>
  <c r="Y157" i="65"/>
  <c r="X157" i="65"/>
  <c r="W157" i="65"/>
  <c r="BC156" i="65"/>
  <c r="BB156" i="65"/>
  <c r="BA156" i="65"/>
  <c r="AZ156" i="65"/>
  <c r="AT156" i="65"/>
  <c r="AS156" i="65"/>
  <c r="AH156" i="65"/>
  <c r="AO156" i="65" s="1"/>
  <c r="AG156" i="65"/>
  <c r="AP156" i="65" s="1"/>
  <c r="AE156" i="65"/>
  <c r="AI156" i="65" s="1"/>
  <c r="AD156" i="65"/>
  <c r="AC156" i="65"/>
  <c r="AB156" i="65"/>
  <c r="AA156" i="65"/>
  <c r="Z156" i="65"/>
  <c r="Y156" i="65"/>
  <c r="X156" i="65"/>
  <c r="W156" i="65"/>
  <c r="BC155" i="65"/>
  <c r="BB155" i="65"/>
  <c r="BA155" i="65"/>
  <c r="AZ155" i="65"/>
  <c r="AT155" i="65"/>
  <c r="AS155" i="65"/>
  <c r="AH155" i="65"/>
  <c r="AO155" i="65" s="1"/>
  <c r="AG155" i="65"/>
  <c r="AP155" i="65" s="1"/>
  <c r="AW155" i="65" s="1"/>
  <c r="AE155" i="65"/>
  <c r="AI155" i="65" s="1"/>
  <c r="AD155" i="65"/>
  <c r="AC155" i="65"/>
  <c r="AB155" i="65"/>
  <c r="AA155" i="65"/>
  <c r="Z155" i="65"/>
  <c r="Y155" i="65"/>
  <c r="X155" i="65"/>
  <c r="W155" i="65"/>
  <c r="BC154" i="65"/>
  <c r="BB154" i="65"/>
  <c r="BA154" i="65"/>
  <c r="AZ154" i="65"/>
  <c r="AT154" i="65"/>
  <c r="AS154" i="65"/>
  <c r="AH154" i="65"/>
  <c r="AO154" i="65" s="1"/>
  <c r="AG154" i="65"/>
  <c r="AP154" i="65" s="1"/>
  <c r="AW154" i="65" s="1"/>
  <c r="AE154" i="65"/>
  <c r="AI154" i="65" s="1"/>
  <c r="AD154" i="65"/>
  <c r="AC154" i="65"/>
  <c r="AB154" i="65"/>
  <c r="AA154" i="65"/>
  <c r="Z154" i="65"/>
  <c r="Y154" i="65"/>
  <c r="X154" i="65"/>
  <c r="W154" i="65"/>
  <c r="BC153" i="65"/>
  <c r="BB153" i="65"/>
  <c r="BA153" i="65"/>
  <c r="AZ153" i="65"/>
  <c r="AT153" i="65"/>
  <c r="AS153" i="65"/>
  <c r="AH153" i="65"/>
  <c r="AO153" i="65" s="1"/>
  <c r="AG153" i="65"/>
  <c r="AP153" i="65" s="1"/>
  <c r="AE153" i="65"/>
  <c r="AI153" i="65" s="1"/>
  <c r="AD153" i="65"/>
  <c r="AC153" i="65"/>
  <c r="AB153" i="65"/>
  <c r="AA153" i="65"/>
  <c r="Z153" i="65"/>
  <c r="Y153" i="65"/>
  <c r="X153" i="65"/>
  <c r="W153" i="65"/>
  <c r="BC152" i="65"/>
  <c r="BB152" i="65"/>
  <c r="BA152" i="65"/>
  <c r="AZ152" i="65"/>
  <c r="AT152" i="65"/>
  <c r="AS152" i="65"/>
  <c r="AH152" i="65"/>
  <c r="AO152" i="65" s="1"/>
  <c r="AG152" i="65"/>
  <c r="AP152" i="65" s="1"/>
  <c r="AE152" i="65"/>
  <c r="AI152" i="65" s="1"/>
  <c r="AD152" i="65"/>
  <c r="AC152" i="65"/>
  <c r="AB152" i="65"/>
  <c r="AA152" i="65"/>
  <c r="Z152" i="65"/>
  <c r="Y152" i="65"/>
  <c r="X152" i="65"/>
  <c r="W152" i="65"/>
  <c r="BC151" i="65"/>
  <c r="BB151" i="65"/>
  <c r="BA151" i="65"/>
  <c r="AZ151" i="65"/>
  <c r="AT151" i="65"/>
  <c r="AS151" i="65"/>
  <c r="AH151" i="65"/>
  <c r="AO151" i="65" s="1"/>
  <c r="AG151" i="65"/>
  <c r="AP151" i="65" s="1"/>
  <c r="AW151" i="65" s="1"/>
  <c r="AE151" i="65"/>
  <c r="AI151" i="65" s="1"/>
  <c r="AD151" i="65"/>
  <c r="AC151" i="65"/>
  <c r="AB151" i="65"/>
  <c r="AA151" i="65"/>
  <c r="Z151" i="65"/>
  <c r="Y151" i="65"/>
  <c r="X151" i="65"/>
  <c r="W151" i="65"/>
  <c r="BC150" i="65"/>
  <c r="BB150" i="65"/>
  <c r="BA150" i="65"/>
  <c r="AZ150" i="65"/>
  <c r="AT150" i="65"/>
  <c r="AS150" i="65"/>
  <c r="AH150" i="65"/>
  <c r="AO150" i="65" s="1"/>
  <c r="AG150" i="65"/>
  <c r="AP150" i="65" s="1"/>
  <c r="AE150" i="65"/>
  <c r="AI150" i="65" s="1"/>
  <c r="AD150" i="65"/>
  <c r="AC150" i="65"/>
  <c r="AB150" i="65"/>
  <c r="AA150" i="65"/>
  <c r="Z150" i="65"/>
  <c r="Y150" i="65"/>
  <c r="X150" i="65"/>
  <c r="W150" i="65"/>
  <c r="BC149" i="65"/>
  <c r="BB149" i="65"/>
  <c r="BA149" i="65"/>
  <c r="AZ149" i="65"/>
  <c r="AT149" i="65"/>
  <c r="AS149" i="65"/>
  <c r="AH149" i="65"/>
  <c r="AO149" i="65" s="1"/>
  <c r="AG149" i="65"/>
  <c r="AP149" i="65" s="1"/>
  <c r="AE149" i="65"/>
  <c r="AD149" i="65"/>
  <c r="AC149" i="65"/>
  <c r="AB149" i="65"/>
  <c r="AA149" i="65"/>
  <c r="Z149" i="65"/>
  <c r="Y149" i="65"/>
  <c r="X149" i="65"/>
  <c r="W149" i="65"/>
  <c r="BC148" i="65"/>
  <c r="BB148" i="65"/>
  <c r="BA148" i="65"/>
  <c r="AZ148" i="65"/>
  <c r="AT148" i="65"/>
  <c r="AS148" i="65"/>
  <c r="AH148" i="65"/>
  <c r="AO148" i="65" s="1"/>
  <c r="AG148" i="65"/>
  <c r="AP148" i="65" s="1"/>
  <c r="AE148" i="65"/>
  <c r="AI148" i="65" s="1"/>
  <c r="AD148" i="65"/>
  <c r="AC148" i="65"/>
  <c r="AB148" i="65"/>
  <c r="AA148" i="65"/>
  <c r="Z148" i="65"/>
  <c r="Y148" i="65"/>
  <c r="X148" i="65"/>
  <c r="W148" i="65"/>
  <c r="BC147" i="65"/>
  <c r="BB147" i="65"/>
  <c r="BA147" i="65"/>
  <c r="AZ147" i="65"/>
  <c r="AT147" i="65"/>
  <c r="AS147" i="65"/>
  <c r="AH147" i="65"/>
  <c r="AO147" i="65" s="1"/>
  <c r="AG147" i="65"/>
  <c r="AP147" i="65" s="1"/>
  <c r="AW147" i="65" s="1"/>
  <c r="AE147" i="65"/>
  <c r="AI147" i="65" s="1"/>
  <c r="AD147" i="65"/>
  <c r="AC147" i="65"/>
  <c r="AB147" i="65"/>
  <c r="AA147" i="65"/>
  <c r="Z147" i="65"/>
  <c r="Y147" i="65"/>
  <c r="X147" i="65"/>
  <c r="W147" i="65"/>
  <c r="BC146" i="65"/>
  <c r="BB146" i="65"/>
  <c r="BA146" i="65"/>
  <c r="AZ146" i="65"/>
  <c r="AT146" i="65"/>
  <c r="AS146" i="65"/>
  <c r="AH146" i="65"/>
  <c r="AO146" i="65" s="1"/>
  <c r="AG146" i="65"/>
  <c r="AP146" i="65" s="1"/>
  <c r="AE146" i="65"/>
  <c r="AI146" i="65" s="1"/>
  <c r="AD146" i="65"/>
  <c r="AC146" i="65"/>
  <c r="AB146" i="65"/>
  <c r="AA146" i="65"/>
  <c r="Z146" i="65"/>
  <c r="Y146" i="65"/>
  <c r="X146" i="65"/>
  <c r="W146" i="65"/>
  <c r="BC145" i="65"/>
  <c r="BB145" i="65"/>
  <c r="BA145" i="65"/>
  <c r="AZ145" i="65"/>
  <c r="AT145" i="65"/>
  <c r="AS145" i="65"/>
  <c r="AH145" i="65"/>
  <c r="AO145" i="65" s="1"/>
  <c r="AG145" i="65"/>
  <c r="AP145" i="65" s="1"/>
  <c r="AE145" i="65"/>
  <c r="AD145" i="65"/>
  <c r="AC145" i="65"/>
  <c r="AB145" i="65"/>
  <c r="AA145" i="65"/>
  <c r="Z145" i="65"/>
  <c r="Y145" i="65"/>
  <c r="X145" i="65"/>
  <c r="W145" i="65"/>
  <c r="BC144" i="65"/>
  <c r="BB144" i="65"/>
  <c r="BA144" i="65"/>
  <c r="AZ144" i="65"/>
  <c r="AT144" i="65"/>
  <c r="AS144" i="65"/>
  <c r="AH144" i="65"/>
  <c r="AO144" i="65" s="1"/>
  <c r="AG144" i="65"/>
  <c r="AP144" i="65" s="1"/>
  <c r="AE144" i="65"/>
  <c r="AI144" i="65" s="1"/>
  <c r="AD144" i="65"/>
  <c r="AC144" i="65"/>
  <c r="AB144" i="65"/>
  <c r="AA144" i="65"/>
  <c r="Z144" i="65"/>
  <c r="Y144" i="65"/>
  <c r="X144" i="65"/>
  <c r="W144" i="65"/>
  <c r="BC143" i="65"/>
  <c r="BB143" i="65"/>
  <c r="BA143" i="65"/>
  <c r="AZ143" i="65"/>
  <c r="AT143" i="65"/>
  <c r="AS143" i="65"/>
  <c r="AH143" i="65"/>
  <c r="AO143" i="65" s="1"/>
  <c r="AG143" i="65"/>
  <c r="AP143" i="65" s="1"/>
  <c r="AW143" i="65" s="1"/>
  <c r="AE143" i="65"/>
  <c r="AI143" i="65" s="1"/>
  <c r="AD143" i="65"/>
  <c r="AC143" i="65"/>
  <c r="AB143" i="65"/>
  <c r="AA143" i="65"/>
  <c r="Z143" i="65"/>
  <c r="Y143" i="65"/>
  <c r="X143" i="65"/>
  <c r="W143" i="65"/>
  <c r="BC142" i="65"/>
  <c r="BB142" i="65"/>
  <c r="BA142" i="65"/>
  <c r="AZ142" i="65"/>
  <c r="AT142" i="65"/>
  <c r="AS142" i="65"/>
  <c r="AH142" i="65"/>
  <c r="AO142" i="65" s="1"/>
  <c r="AG142" i="65"/>
  <c r="AP142" i="65" s="1"/>
  <c r="AE142" i="65"/>
  <c r="AI142" i="65" s="1"/>
  <c r="AD142" i="65"/>
  <c r="AC142" i="65"/>
  <c r="AB142" i="65"/>
  <c r="AA142" i="65"/>
  <c r="Z142" i="65"/>
  <c r="Y142" i="65"/>
  <c r="X142" i="65"/>
  <c r="W142" i="65"/>
  <c r="BC141" i="65"/>
  <c r="BB141" i="65"/>
  <c r="BA141" i="65"/>
  <c r="AZ141" i="65"/>
  <c r="AT141" i="65"/>
  <c r="AS141" i="65"/>
  <c r="AH141" i="65"/>
  <c r="AO141" i="65" s="1"/>
  <c r="AG141" i="65"/>
  <c r="AP141" i="65" s="1"/>
  <c r="AW141" i="65" s="1"/>
  <c r="AE141" i="65"/>
  <c r="AI141" i="65" s="1"/>
  <c r="AD141" i="65"/>
  <c r="AC141" i="65"/>
  <c r="AB141" i="65"/>
  <c r="AA141" i="65"/>
  <c r="Z141" i="65"/>
  <c r="Y141" i="65"/>
  <c r="X141" i="65"/>
  <c r="W141" i="65"/>
  <c r="BC140" i="65"/>
  <c r="BB140" i="65"/>
  <c r="BA140" i="65"/>
  <c r="AZ140" i="65"/>
  <c r="AT140" i="65"/>
  <c r="AS140" i="65"/>
  <c r="AH140" i="65"/>
  <c r="AO140" i="65" s="1"/>
  <c r="AG140" i="65"/>
  <c r="AP140" i="65" s="1"/>
  <c r="AE140" i="65"/>
  <c r="AI140" i="65" s="1"/>
  <c r="AD140" i="65"/>
  <c r="AC140" i="65"/>
  <c r="AB140" i="65"/>
  <c r="AA140" i="65"/>
  <c r="Z140" i="65"/>
  <c r="Y140" i="65"/>
  <c r="X140" i="65"/>
  <c r="W140" i="65"/>
  <c r="BC139" i="65"/>
  <c r="BB139" i="65"/>
  <c r="BA139" i="65"/>
  <c r="AZ139" i="65"/>
  <c r="AT139" i="65"/>
  <c r="AS139" i="65"/>
  <c r="AH139" i="65"/>
  <c r="AO139" i="65" s="1"/>
  <c r="AG139" i="65"/>
  <c r="AP139" i="65" s="1"/>
  <c r="AE139" i="65"/>
  <c r="AI139" i="65" s="1"/>
  <c r="AD139" i="65"/>
  <c r="AC139" i="65"/>
  <c r="AB139" i="65"/>
  <c r="AA139" i="65"/>
  <c r="Z139" i="65"/>
  <c r="Y139" i="65"/>
  <c r="X139" i="65"/>
  <c r="W139" i="65"/>
  <c r="BC138" i="65"/>
  <c r="BB138" i="65"/>
  <c r="BA138" i="65"/>
  <c r="AZ138" i="65"/>
  <c r="AT138" i="65"/>
  <c r="AS138" i="65"/>
  <c r="AH138" i="65"/>
  <c r="AO138" i="65" s="1"/>
  <c r="AG138" i="65"/>
  <c r="AP138" i="65" s="1"/>
  <c r="AE138" i="65"/>
  <c r="AI138" i="65" s="1"/>
  <c r="AD138" i="65"/>
  <c r="AC138" i="65"/>
  <c r="AB138" i="65"/>
  <c r="AA138" i="65"/>
  <c r="Z138" i="65"/>
  <c r="Y138" i="65"/>
  <c r="X138" i="65"/>
  <c r="W138" i="65"/>
  <c r="BC137" i="65"/>
  <c r="BB137" i="65"/>
  <c r="BA137" i="65"/>
  <c r="AZ137" i="65"/>
  <c r="AT137" i="65"/>
  <c r="AS137" i="65"/>
  <c r="AH137" i="65"/>
  <c r="AO137" i="65" s="1"/>
  <c r="AG137" i="65"/>
  <c r="AP137" i="65" s="1"/>
  <c r="AE137" i="65"/>
  <c r="AD137" i="65"/>
  <c r="AC137" i="65"/>
  <c r="AB137" i="65"/>
  <c r="AA137" i="65"/>
  <c r="Z137" i="65"/>
  <c r="Y137" i="65"/>
  <c r="X137" i="65"/>
  <c r="W137" i="65"/>
  <c r="BC136" i="65"/>
  <c r="BB136" i="65"/>
  <c r="BA136" i="65"/>
  <c r="AZ136" i="65"/>
  <c r="AT136" i="65"/>
  <c r="AS136" i="65"/>
  <c r="AH136" i="65"/>
  <c r="AO136" i="65" s="1"/>
  <c r="AG136" i="65"/>
  <c r="AP136" i="65" s="1"/>
  <c r="AE136" i="65"/>
  <c r="AI136" i="65" s="1"/>
  <c r="AD136" i="65"/>
  <c r="AC136" i="65"/>
  <c r="AB136" i="65"/>
  <c r="AA136" i="65"/>
  <c r="Z136" i="65"/>
  <c r="Y136" i="65"/>
  <c r="X136" i="65"/>
  <c r="W136" i="65"/>
  <c r="BC135" i="65"/>
  <c r="BB135" i="65"/>
  <c r="BA135" i="65"/>
  <c r="AZ135" i="65"/>
  <c r="AT135" i="65"/>
  <c r="AS135" i="65"/>
  <c r="AH135" i="65"/>
  <c r="AO135" i="65" s="1"/>
  <c r="AG135" i="65"/>
  <c r="AP135" i="65" s="1"/>
  <c r="AW135" i="65" s="1"/>
  <c r="AE135" i="65"/>
  <c r="AI135" i="65" s="1"/>
  <c r="AD135" i="65"/>
  <c r="AC135" i="65"/>
  <c r="AB135" i="65"/>
  <c r="AA135" i="65"/>
  <c r="Z135" i="65"/>
  <c r="Y135" i="65"/>
  <c r="X135" i="65"/>
  <c r="W135" i="65"/>
  <c r="BC134" i="65"/>
  <c r="BB134" i="65"/>
  <c r="BA134" i="65"/>
  <c r="AZ134" i="65"/>
  <c r="AT134" i="65"/>
  <c r="AS134" i="65"/>
  <c r="AH134" i="65"/>
  <c r="AO134" i="65" s="1"/>
  <c r="AG134" i="65"/>
  <c r="AP134" i="65" s="1"/>
  <c r="AE134" i="65"/>
  <c r="AI134" i="65" s="1"/>
  <c r="AD134" i="65"/>
  <c r="AC134" i="65"/>
  <c r="AB134" i="65"/>
  <c r="AA134" i="65"/>
  <c r="Z134" i="65"/>
  <c r="Y134" i="65"/>
  <c r="X134" i="65"/>
  <c r="W134" i="65"/>
  <c r="BC133" i="65"/>
  <c r="BB133" i="65"/>
  <c r="BA133" i="65"/>
  <c r="AZ133" i="65"/>
  <c r="AT133" i="65"/>
  <c r="AS133" i="65"/>
  <c r="AH133" i="65"/>
  <c r="AO133" i="65" s="1"/>
  <c r="AG133" i="65"/>
  <c r="AP133" i="65" s="1"/>
  <c r="AE133" i="65"/>
  <c r="AI133" i="65" s="1"/>
  <c r="AD133" i="65"/>
  <c r="AC133" i="65"/>
  <c r="AB133" i="65"/>
  <c r="AA133" i="65"/>
  <c r="Z133" i="65"/>
  <c r="Y133" i="65"/>
  <c r="X133" i="65"/>
  <c r="W133" i="65"/>
  <c r="BC132" i="65"/>
  <c r="BB132" i="65"/>
  <c r="BA132" i="65"/>
  <c r="AZ132" i="65"/>
  <c r="AT132" i="65"/>
  <c r="AS132" i="65"/>
  <c r="AH132" i="65"/>
  <c r="AO132" i="65" s="1"/>
  <c r="AG132" i="65"/>
  <c r="AP132" i="65" s="1"/>
  <c r="AE132" i="65"/>
  <c r="AD132" i="65"/>
  <c r="AC132" i="65"/>
  <c r="AB132" i="65"/>
  <c r="AA132" i="65"/>
  <c r="Z132" i="65"/>
  <c r="Y132" i="65"/>
  <c r="X132" i="65"/>
  <c r="W132" i="65"/>
  <c r="BC131" i="65"/>
  <c r="BB131" i="65"/>
  <c r="BA131" i="65"/>
  <c r="AZ131" i="65"/>
  <c r="AT131" i="65"/>
  <c r="AS131" i="65"/>
  <c r="AH131" i="65"/>
  <c r="AO131" i="65" s="1"/>
  <c r="AG131" i="65"/>
  <c r="AP131" i="65" s="1"/>
  <c r="AW131" i="65" s="1"/>
  <c r="AE131" i="65"/>
  <c r="AD131" i="65"/>
  <c r="AC131" i="65"/>
  <c r="AB131" i="65"/>
  <c r="AA131" i="65"/>
  <c r="Z131" i="65"/>
  <c r="Y131" i="65"/>
  <c r="X131" i="65"/>
  <c r="W131" i="65"/>
  <c r="BC130" i="65"/>
  <c r="BB130" i="65"/>
  <c r="BA130" i="65"/>
  <c r="AZ130" i="65"/>
  <c r="AT130" i="65"/>
  <c r="AS130" i="65"/>
  <c r="AH130" i="65"/>
  <c r="AO130" i="65" s="1"/>
  <c r="AG130" i="65"/>
  <c r="AP130" i="65" s="1"/>
  <c r="AE130" i="65"/>
  <c r="AD130" i="65"/>
  <c r="AC130" i="65"/>
  <c r="AB130" i="65"/>
  <c r="AA130" i="65"/>
  <c r="Z130" i="65"/>
  <c r="Y130" i="65"/>
  <c r="X130" i="65"/>
  <c r="W130" i="65"/>
  <c r="BC129" i="65"/>
  <c r="BB129" i="65"/>
  <c r="BA129" i="65"/>
  <c r="AZ129" i="65"/>
  <c r="AT129" i="65"/>
  <c r="AS129" i="65"/>
  <c r="AH129" i="65"/>
  <c r="AO129" i="65" s="1"/>
  <c r="AG129" i="65"/>
  <c r="AP129" i="65" s="1"/>
  <c r="AW129" i="65" s="1"/>
  <c r="AE129" i="65"/>
  <c r="AI129" i="65" s="1"/>
  <c r="AD129" i="65"/>
  <c r="AC129" i="65"/>
  <c r="AB129" i="65"/>
  <c r="AA129" i="65"/>
  <c r="Z129" i="65"/>
  <c r="Y129" i="65"/>
  <c r="X129" i="65"/>
  <c r="W129" i="65"/>
  <c r="BC128" i="65"/>
  <c r="BB128" i="65"/>
  <c r="BA128" i="65"/>
  <c r="AZ128" i="65"/>
  <c r="AT128" i="65"/>
  <c r="AS128" i="65"/>
  <c r="AH128" i="65"/>
  <c r="AO128" i="65" s="1"/>
  <c r="AG128" i="65"/>
  <c r="AP128" i="65" s="1"/>
  <c r="AW128" i="65" s="1"/>
  <c r="AE128" i="65"/>
  <c r="AD128" i="65"/>
  <c r="AC128" i="65"/>
  <c r="AB128" i="65"/>
  <c r="AA128" i="65"/>
  <c r="Z128" i="65"/>
  <c r="Y128" i="65"/>
  <c r="X128" i="65"/>
  <c r="W128" i="65"/>
  <c r="BC127" i="65"/>
  <c r="BB127" i="65"/>
  <c r="BA127" i="65"/>
  <c r="AZ127" i="65"/>
  <c r="AT127" i="65"/>
  <c r="AS127" i="65"/>
  <c r="AH127" i="65"/>
  <c r="AO127" i="65" s="1"/>
  <c r="AG127" i="65"/>
  <c r="AP127" i="65" s="1"/>
  <c r="AW127" i="65" s="1"/>
  <c r="AE127" i="65"/>
  <c r="AI127" i="65" s="1"/>
  <c r="AD127" i="65"/>
  <c r="AC127" i="65"/>
  <c r="AB127" i="65"/>
  <c r="AA127" i="65"/>
  <c r="Z127" i="65"/>
  <c r="Y127" i="65"/>
  <c r="X127" i="65"/>
  <c r="W127" i="65"/>
  <c r="BC126" i="65"/>
  <c r="BB126" i="65"/>
  <c r="BA126" i="65"/>
  <c r="AZ126" i="65"/>
  <c r="AT126" i="65"/>
  <c r="AS126" i="65"/>
  <c r="AH126" i="65"/>
  <c r="AO126" i="65" s="1"/>
  <c r="AG126" i="65"/>
  <c r="AP126" i="65" s="1"/>
  <c r="AE126" i="65"/>
  <c r="AD126" i="65"/>
  <c r="AC126" i="65"/>
  <c r="AB126" i="65"/>
  <c r="AA126" i="65"/>
  <c r="Z126" i="65"/>
  <c r="Y126" i="65"/>
  <c r="X126" i="65"/>
  <c r="W126" i="65"/>
  <c r="BC125" i="65"/>
  <c r="BB125" i="65"/>
  <c r="BA125" i="65"/>
  <c r="AZ125" i="65"/>
  <c r="AT125" i="65"/>
  <c r="AS125" i="65"/>
  <c r="AH125" i="65"/>
  <c r="AO125" i="65" s="1"/>
  <c r="AG125" i="65"/>
  <c r="AP125" i="65" s="1"/>
  <c r="AE125" i="65"/>
  <c r="AI125" i="65" s="1"/>
  <c r="AD125" i="65"/>
  <c r="AC125" i="65"/>
  <c r="AB125" i="65"/>
  <c r="AA125" i="65"/>
  <c r="Z125" i="65"/>
  <c r="Y125" i="65"/>
  <c r="X125" i="65"/>
  <c r="W125" i="65"/>
  <c r="BC124" i="65"/>
  <c r="BB124" i="65"/>
  <c r="BA124" i="65"/>
  <c r="AZ124" i="65"/>
  <c r="AT124" i="65"/>
  <c r="AS124" i="65"/>
  <c r="AH124" i="65"/>
  <c r="AO124" i="65" s="1"/>
  <c r="AG124" i="65"/>
  <c r="AP124" i="65" s="1"/>
  <c r="AE124" i="65"/>
  <c r="AD124" i="65"/>
  <c r="AC124" i="65"/>
  <c r="AB124" i="65"/>
  <c r="AA124" i="65"/>
  <c r="Z124" i="65"/>
  <c r="Y124" i="65"/>
  <c r="X124" i="65"/>
  <c r="W124" i="65"/>
  <c r="BC123" i="65"/>
  <c r="BB123" i="65"/>
  <c r="BA123" i="65"/>
  <c r="AZ123" i="65"/>
  <c r="AT123" i="65"/>
  <c r="AS123" i="65"/>
  <c r="AH123" i="65"/>
  <c r="AO123" i="65" s="1"/>
  <c r="AG123" i="65"/>
  <c r="AP123" i="65" s="1"/>
  <c r="AW123" i="65" s="1"/>
  <c r="AE123" i="65"/>
  <c r="AD123" i="65"/>
  <c r="AC123" i="65"/>
  <c r="AB123" i="65"/>
  <c r="AA123" i="65"/>
  <c r="Z123" i="65"/>
  <c r="Y123" i="65"/>
  <c r="X123" i="65"/>
  <c r="W123" i="65"/>
  <c r="BC122" i="65"/>
  <c r="BB122" i="65"/>
  <c r="BA122" i="65"/>
  <c r="AZ122" i="65"/>
  <c r="AT122" i="65"/>
  <c r="AS122" i="65"/>
  <c r="AH122" i="65"/>
  <c r="AO122" i="65" s="1"/>
  <c r="AG122" i="65"/>
  <c r="AP122" i="65" s="1"/>
  <c r="AE122" i="65"/>
  <c r="AD122" i="65"/>
  <c r="AC122" i="65"/>
  <c r="AB122" i="65"/>
  <c r="AA122" i="65"/>
  <c r="Z122" i="65"/>
  <c r="Y122" i="65"/>
  <c r="X122" i="65"/>
  <c r="W122" i="65"/>
  <c r="BC121" i="65"/>
  <c r="BB121" i="65"/>
  <c r="BA121" i="65"/>
  <c r="AZ121" i="65"/>
  <c r="AT121" i="65"/>
  <c r="AS121" i="65"/>
  <c r="AH121" i="65"/>
  <c r="AO121" i="65" s="1"/>
  <c r="AG121" i="65"/>
  <c r="AP121" i="65" s="1"/>
  <c r="AW121" i="65" s="1"/>
  <c r="AE121" i="65"/>
  <c r="AI121" i="65" s="1"/>
  <c r="AD121" i="65"/>
  <c r="AC121" i="65"/>
  <c r="AB121" i="65"/>
  <c r="AA121" i="65"/>
  <c r="Z121" i="65"/>
  <c r="Y121" i="65"/>
  <c r="X121" i="65"/>
  <c r="W121" i="65"/>
  <c r="BC120" i="65"/>
  <c r="BB120" i="65"/>
  <c r="BA120" i="65"/>
  <c r="AZ120" i="65"/>
  <c r="AT120" i="65"/>
  <c r="AS120" i="65"/>
  <c r="AH120" i="65"/>
  <c r="AO120" i="65" s="1"/>
  <c r="AG120" i="65"/>
  <c r="AP120" i="65" s="1"/>
  <c r="AW120" i="65" s="1"/>
  <c r="AE120" i="65"/>
  <c r="AD120" i="65"/>
  <c r="AC120" i="65"/>
  <c r="AB120" i="65"/>
  <c r="AA120" i="65"/>
  <c r="Z120" i="65"/>
  <c r="Y120" i="65"/>
  <c r="X120" i="65"/>
  <c r="W120" i="65"/>
  <c r="BC119" i="65"/>
  <c r="BB119" i="65"/>
  <c r="BA119" i="65"/>
  <c r="AZ119" i="65"/>
  <c r="AT119" i="65"/>
  <c r="AS119" i="65"/>
  <c r="AH119" i="65"/>
  <c r="AO119" i="65" s="1"/>
  <c r="AG119" i="65"/>
  <c r="AP119" i="65" s="1"/>
  <c r="AW119" i="65" s="1"/>
  <c r="AE119" i="65"/>
  <c r="AI119" i="65" s="1"/>
  <c r="AD119" i="65"/>
  <c r="AC119" i="65"/>
  <c r="AB119" i="65"/>
  <c r="AA119" i="65"/>
  <c r="Z119" i="65"/>
  <c r="Y119" i="65"/>
  <c r="X119" i="65"/>
  <c r="W119" i="65"/>
  <c r="BC118" i="65"/>
  <c r="BB118" i="65"/>
  <c r="BA118" i="65"/>
  <c r="AZ118" i="65"/>
  <c r="AT118" i="65"/>
  <c r="AS118" i="65"/>
  <c r="AH118" i="65"/>
  <c r="AO118" i="65" s="1"/>
  <c r="AG118" i="65"/>
  <c r="AP118" i="65" s="1"/>
  <c r="AW118" i="65" s="1"/>
  <c r="AE118" i="65"/>
  <c r="AD118" i="65"/>
  <c r="AC118" i="65"/>
  <c r="AB118" i="65"/>
  <c r="AA118" i="65"/>
  <c r="Z118" i="65"/>
  <c r="Y118" i="65"/>
  <c r="X118" i="65"/>
  <c r="W118" i="65"/>
  <c r="BC117" i="65"/>
  <c r="BB117" i="65"/>
  <c r="BA117" i="65"/>
  <c r="AZ117" i="65"/>
  <c r="AT117" i="65"/>
  <c r="AS117" i="65"/>
  <c r="AH117" i="65"/>
  <c r="AO117" i="65" s="1"/>
  <c r="AG117" i="65"/>
  <c r="AP117" i="65" s="1"/>
  <c r="AE117" i="65"/>
  <c r="AI117" i="65" s="1"/>
  <c r="AD117" i="65"/>
  <c r="AC117" i="65"/>
  <c r="AB117" i="65"/>
  <c r="AA117" i="65"/>
  <c r="Z117" i="65"/>
  <c r="Y117" i="65"/>
  <c r="X117" i="65"/>
  <c r="W117" i="65"/>
  <c r="BC116" i="65"/>
  <c r="BB116" i="65"/>
  <c r="BA116" i="65"/>
  <c r="AZ116" i="65"/>
  <c r="AT116" i="65"/>
  <c r="AS116" i="65"/>
  <c r="AH116" i="65"/>
  <c r="AO116" i="65" s="1"/>
  <c r="AG116" i="65"/>
  <c r="AP116" i="65" s="1"/>
  <c r="AE116" i="65"/>
  <c r="AD116" i="65"/>
  <c r="AC116" i="65"/>
  <c r="AB116" i="65"/>
  <c r="AA116" i="65"/>
  <c r="Z116" i="65"/>
  <c r="Y116" i="65"/>
  <c r="X116" i="65"/>
  <c r="W116" i="65"/>
  <c r="BC115" i="65"/>
  <c r="BB115" i="65"/>
  <c r="BA115" i="65"/>
  <c r="AZ115" i="65"/>
  <c r="AT115" i="65"/>
  <c r="AS115" i="65"/>
  <c r="AH115" i="65"/>
  <c r="AO115" i="65" s="1"/>
  <c r="AG115" i="65"/>
  <c r="AP115" i="65" s="1"/>
  <c r="AW115" i="65" s="1"/>
  <c r="AE115" i="65"/>
  <c r="AD115" i="65"/>
  <c r="AC115" i="65"/>
  <c r="AB115" i="65"/>
  <c r="AA115" i="65"/>
  <c r="Z115" i="65"/>
  <c r="Y115" i="65"/>
  <c r="X115" i="65"/>
  <c r="W115" i="65"/>
  <c r="BC114" i="65"/>
  <c r="BB114" i="65"/>
  <c r="BA114" i="65"/>
  <c r="AZ114" i="65"/>
  <c r="AT114" i="65"/>
  <c r="AS114" i="65"/>
  <c r="AH114" i="65"/>
  <c r="AO114" i="65" s="1"/>
  <c r="AG114" i="65"/>
  <c r="AP114" i="65" s="1"/>
  <c r="AE114" i="65"/>
  <c r="AD114" i="65"/>
  <c r="AC114" i="65"/>
  <c r="AB114" i="65"/>
  <c r="AA114" i="65"/>
  <c r="Z114" i="65"/>
  <c r="Y114" i="65"/>
  <c r="X114" i="65"/>
  <c r="W114" i="65"/>
  <c r="BC113" i="65"/>
  <c r="BB113" i="65"/>
  <c r="BA113" i="65"/>
  <c r="AZ113" i="65"/>
  <c r="AT113" i="65"/>
  <c r="AS113" i="65"/>
  <c r="AH113" i="65"/>
  <c r="AO113" i="65" s="1"/>
  <c r="AG113" i="65"/>
  <c r="AP113" i="65" s="1"/>
  <c r="AW113" i="65" s="1"/>
  <c r="AE113" i="65"/>
  <c r="AI113" i="65" s="1"/>
  <c r="AD113" i="65"/>
  <c r="AC113" i="65"/>
  <c r="AB113" i="65"/>
  <c r="AA113" i="65"/>
  <c r="Z113" i="65"/>
  <c r="Y113" i="65"/>
  <c r="X113" i="65"/>
  <c r="W113" i="65"/>
  <c r="BC112" i="65"/>
  <c r="BB112" i="65"/>
  <c r="BA112" i="65"/>
  <c r="AZ112" i="65"/>
  <c r="AT112" i="65"/>
  <c r="AS112" i="65"/>
  <c r="AH112" i="65"/>
  <c r="AO112" i="65" s="1"/>
  <c r="AG112" i="65"/>
  <c r="AP112" i="65" s="1"/>
  <c r="AE112" i="65"/>
  <c r="AD112" i="65"/>
  <c r="AC112" i="65"/>
  <c r="AB112" i="65"/>
  <c r="AA112" i="65"/>
  <c r="Z112" i="65"/>
  <c r="Y112" i="65"/>
  <c r="X112" i="65"/>
  <c r="W112" i="65"/>
  <c r="BC111" i="65"/>
  <c r="BB111" i="65"/>
  <c r="BA111" i="65"/>
  <c r="AZ111" i="65"/>
  <c r="AT111" i="65"/>
  <c r="AS111" i="65"/>
  <c r="AH111" i="65"/>
  <c r="AO111" i="65" s="1"/>
  <c r="AG111" i="65"/>
  <c r="AP111" i="65" s="1"/>
  <c r="AE111" i="65"/>
  <c r="AI111" i="65" s="1"/>
  <c r="AD111" i="65"/>
  <c r="AC111" i="65"/>
  <c r="AB111" i="65"/>
  <c r="AA111" i="65"/>
  <c r="Z111" i="65"/>
  <c r="Y111" i="65"/>
  <c r="X111" i="65"/>
  <c r="W111" i="65"/>
  <c r="BC110" i="65"/>
  <c r="BB110" i="65"/>
  <c r="BA110" i="65"/>
  <c r="AZ110" i="65"/>
  <c r="AT110" i="65"/>
  <c r="AS110" i="65"/>
  <c r="AH110" i="65"/>
  <c r="AO110" i="65" s="1"/>
  <c r="AG110" i="65"/>
  <c r="AP110" i="65" s="1"/>
  <c r="AE110" i="65"/>
  <c r="AI110" i="65" s="1"/>
  <c r="AD110" i="65"/>
  <c r="AC110" i="65"/>
  <c r="AB110" i="65"/>
  <c r="AA110" i="65"/>
  <c r="Z110" i="65"/>
  <c r="Y110" i="65"/>
  <c r="X110" i="65"/>
  <c r="W110" i="65"/>
  <c r="BC109" i="65"/>
  <c r="BB109" i="65"/>
  <c r="BA109" i="65"/>
  <c r="AZ109" i="65"/>
  <c r="AT109" i="65"/>
  <c r="AS109" i="65"/>
  <c r="AH109" i="65"/>
  <c r="AO109" i="65" s="1"/>
  <c r="AG109" i="65"/>
  <c r="AP109" i="65" s="1"/>
  <c r="AE109" i="65"/>
  <c r="AI109" i="65" s="1"/>
  <c r="AD109" i="65"/>
  <c r="AC109" i="65"/>
  <c r="AB109" i="65"/>
  <c r="AA109" i="65"/>
  <c r="Z109" i="65"/>
  <c r="Y109" i="65"/>
  <c r="X109" i="65"/>
  <c r="W109" i="65"/>
  <c r="BC108" i="65"/>
  <c r="BB108" i="65"/>
  <c r="BA108" i="65"/>
  <c r="AZ108" i="65"/>
  <c r="AT108" i="65"/>
  <c r="AS108" i="65"/>
  <c r="AH108" i="65"/>
  <c r="AO108" i="65" s="1"/>
  <c r="AG108" i="65"/>
  <c r="AP108" i="65" s="1"/>
  <c r="AE108" i="65"/>
  <c r="AI108" i="65" s="1"/>
  <c r="AD108" i="65"/>
  <c r="AC108" i="65"/>
  <c r="AB108" i="65"/>
  <c r="AA108" i="65"/>
  <c r="Z108" i="65"/>
  <c r="Y108" i="65"/>
  <c r="X108" i="65"/>
  <c r="W108" i="65"/>
  <c r="BC107" i="65"/>
  <c r="BB107" i="65"/>
  <c r="BA107" i="65"/>
  <c r="AZ107" i="65"/>
  <c r="AT107" i="65"/>
  <c r="AS107" i="65"/>
  <c r="AH107" i="65"/>
  <c r="AO107" i="65" s="1"/>
  <c r="AG107" i="65"/>
  <c r="AP107" i="65" s="1"/>
  <c r="AW107" i="65" s="1"/>
  <c r="AE107" i="65"/>
  <c r="AI107" i="65" s="1"/>
  <c r="AD107" i="65"/>
  <c r="AC107" i="65"/>
  <c r="AB107" i="65"/>
  <c r="AA107" i="65"/>
  <c r="Z107" i="65"/>
  <c r="Y107" i="65"/>
  <c r="X107" i="65"/>
  <c r="W107" i="65"/>
  <c r="BC106" i="65"/>
  <c r="BB106" i="65"/>
  <c r="BA106" i="65"/>
  <c r="AZ106" i="65"/>
  <c r="AT106" i="65"/>
  <c r="AS106" i="65"/>
  <c r="AH106" i="65"/>
  <c r="AO106" i="65" s="1"/>
  <c r="AG106" i="65"/>
  <c r="AP106" i="65" s="1"/>
  <c r="AE106" i="65"/>
  <c r="AD106" i="65"/>
  <c r="AC106" i="65"/>
  <c r="AB106" i="65"/>
  <c r="AA106" i="65"/>
  <c r="Z106" i="65"/>
  <c r="Y106" i="65"/>
  <c r="X106" i="65"/>
  <c r="W106" i="65"/>
  <c r="BC105" i="65"/>
  <c r="BB105" i="65"/>
  <c r="BA105" i="65"/>
  <c r="AZ105" i="65"/>
  <c r="AT105" i="65"/>
  <c r="AS105" i="65"/>
  <c r="AH105" i="65"/>
  <c r="AO105" i="65" s="1"/>
  <c r="AG105" i="65"/>
  <c r="AP105" i="65" s="1"/>
  <c r="AW105" i="65" s="1"/>
  <c r="AE105" i="65"/>
  <c r="AI105" i="65" s="1"/>
  <c r="AD105" i="65"/>
  <c r="AC105" i="65"/>
  <c r="AB105" i="65"/>
  <c r="AA105" i="65"/>
  <c r="Z105" i="65"/>
  <c r="Y105" i="65"/>
  <c r="X105" i="65"/>
  <c r="W105" i="65"/>
  <c r="BC104" i="65"/>
  <c r="BB104" i="65"/>
  <c r="BA104" i="65"/>
  <c r="AZ104" i="65"/>
  <c r="AT104" i="65"/>
  <c r="AS104" i="65"/>
  <c r="AH104" i="65"/>
  <c r="AO104" i="65" s="1"/>
  <c r="AG104" i="65"/>
  <c r="AP104" i="65" s="1"/>
  <c r="AW104" i="65" s="1"/>
  <c r="AE104" i="65"/>
  <c r="AI104" i="65" s="1"/>
  <c r="AD104" i="65"/>
  <c r="AC104" i="65"/>
  <c r="AB104" i="65"/>
  <c r="AA104" i="65"/>
  <c r="Z104" i="65"/>
  <c r="Y104" i="65"/>
  <c r="X104" i="65"/>
  <c r="W104" i="65"/>
  <c r="BC103" i="65"/>
  <c r="BB103" i="65"/>
  <c r="BA103" i="65"/>
  <c r="AZ103" i="65"/>
  <c r="AT103" i="65"/>
  <c r="AS103" i="65"/>
  <c r="AH103" i="65"/>
  <c r="AO103" i="65" s="1"/>
  <c r="AG103" i="65"/>
  <c r="AP103" i="65" s="1"/>
  <c r="AE103" i="65"/>
  <c r="AI103" i="65" s="1"/>
  <c r="AD103" i="65"/>
  <c r="AC103" i="65"/>
  <c r="AB103" i="65"/>
  <c r="AA103" i="65"/>
  <c r="Z103" i="65"/>
  <c r="Y103" i="65"/>
  <c r="X103" i="65"/>
  <c r="W103" i="65"/>
  <c r="BC102" i="65"/>
  <c r="BB102" i="65"/>
  <c r="BA102" i="65"/>
  <c r="AZ102" i="65"/>
  <c r="AT102" i="65"/>
  <c r="AS102" i="65"/>
  <c r="AH102" i="65"/>
  <c r="AO102" i="65" s="1"/>
  <c r="AG102" i="65"/>
  <c r="AP102" i="65" s="1"/>
  <c r="AE102" i="65"/>
  <c r="AI102" i="65" s="1"/>
  <c r="AD102" i="65"/>
  <c r="AC102" i="65"/>
  <c r="AB102" i="65"/>
  <c r="AA102" i="65"/>
  <c r="Z102" i="65"/>
  <c r="Y102" i="65"/>
  <c r="X102" i="65"/>
  <c r="W102" i="65"/>
  <c r="BC101" i="65"/>
  <c r="BB101" i="65"/>
  <c r="BA101" i="65"/>
  <c r="AZ101" i="65"/>
  <c r="AT101" i="65"/>
  <c r="AS101" i="65"/>
  <c r="AH101" i="65"/>
  <c r="AO101" i="65" s="1"/>
  <c r="AG101" i="65"/>
  <c r="AP101" i="65" s="1"/>
  <c r="AE101" i="65"/>
  <c r="AI101" i="65" s="1"/>
  <c r="AD101" i="65"/>
  <c r="AC101" i="65"/>
  <c r="AB101" i="65"/>
  <c r="AA101" i="65"/>
  <c r="Z101" i="65"/>
  <c r="Y101" i="65"/>
  <c r="X101" i="65"/>
  <c r="W101" i="65"/>
  <c r="BC100" i="65"/>
  <c r="BB100" i="65"/>
  <c r="BA100" i="65"/>
  <c r="AZ100" i="65"/>
  <c r="AT100" i="65"/>
  <c r="AS100" i="65"/>
  <c r="AH100" i="65"/>
  <c r="AO100" i="65" s="1"/>
  <c r="AG100" i="65"/>
  <c r="AP100" i="65" s="1"/>
  <c r="AE100" i="65"/>
  <c r="AI100" i="65" s="1"/>
  <c r="AD100" i="65"/>
  <c r="AC100" i="65"/>
  <c r="AB100" i="65"/>
  <c r="AA100" i="65"/>
  <c r="Z100" i="65"/>
  <c r="Y100" i="65"/>
  <c r="X100" i="65"/>
  <c r="W100" i="65"/>
  <c r="BC99" i="65"/>
  <c r="BB99" i="65"/>
  <c r="BA99" i="65"/>
  <c r="AZ99" i="65"/>
  <c r="AT99" i="65"/>
  <c r="AS99" i="65"/>
  <c r="AH99" i="65"/>
  <c r="AO99" i="65" s="1"/>
  <c r="AG99" i="65"/>
  <c r="AP99" i="65" s="1"/>
  <c r="AE99" i="65"/>
  <c r="AI99" i="65" s="1"/>
  <c r="AD99" i="65"/>
  <c r="AC99" i="65"/>
  <c r="AB99" i="65"/>
  <c r="AA99" i="65"/>
  <c r="Z99" i="65"/>
  <c r="Y99" i="65"/>
  <c r="X99" i="65"/>
  <c r="W99" i="65"/>
  <c r="BC98" i="65"/>
  <c r="BB98" i="65"/>
  <c r="BA98" i="65"/>
  <c r="AZ98" i="65"/>
  <c r="AT98" i="65"/>
  <c r="AS98" i="65"/>
  <c r="AH98" i="65"/>
  <c r="AO98" i="65" s="1"/>
  <c r="AG98" i="65"/>
  <c r="AP98" i="65" s="1"/>
  <c r="AE98" i="65"/>
  <c r="AI98" i="65" s="1"/>
  <c r="AD98" i="65"/>
  <c r="AC98" i="65"/>
  <c r="AB98" i="65"/>
  <c r="AA98" i="65"/>
  <c r="Z98" i="65"/>
  <c r="Y98" i="65"/>
  <c r="X98" i="65"/>
  <c r="W98" i="65"/>
  <c r="BC97" i="65"/>
  <c r="BB97" i="65"/>
  <c r="BA97" i="65"/>
  <c r="AZ97" i="65"/>
  <c r="AT97" i="65"/>
  <c r="AS97" i="65"/>
  <c r="AH97" i="65"/>
  <c r="AO97" i="65" s="1"/>
  <c r="AG97" i="65"/>
  <c r="AP97" i="65" s="1"/>
  <c r="AE97" i="65"/>
  <c r="AI97" i="65" s="1"/>
  <c r="AD97" i="65"/>
  <c r="AC97" i="65"/>
  <c r="AB97" i="65"/>
  <c r="AA97" i="65"/>
  <c r="Z97" i="65"/>
  <c r="Y97" i="65"/>
  <c r="X97" i="65"/>
  <c r="W97" i="65"/>
  <c r="BC96" i="65"/>
  <c r="BB96" i="65"/>
  <c r="BA96" i="65"/>
  <c r="AZ96" i="65"/>
  <c r="AT96" i="65"/>
  <c r="AS96" i="65"/>
  <c r="AP96" i="65"/>
  <c r="AH96" i="65"/>
  <c r="AO96" i="65" s="1"/>
  <c r="AG96" i="65"/>
  <c r="AE96" i="65"/>
  <c r="AI96" i="65" s="1"/>
  <c r="AD96" i="65"/>
  <c r="AC96" i="65"/>
  <c r="AB96" i="65"/>
  <c r="AA96" i="65"/>
  <c r="Z96" i="65"/>
  <c r="Y96" i="65"/>
  <c r="X96" i="65"/>
  <c r="W96" i="65"/>
  <c r="BC95" i="65"/>
  <c r="BB95" i="65"/>
  <c r="BA95" i="65"/>
  <c r="AZ95" i="65"/>
  <c r="AT95" i="65"/>
  <c r="AS95" i="65"/>
  <c r="AH95" i="65"/>
  <c r="AO95" i="65" s="1"/>
  <c r="AG95" i="65"/>
  <c r="AP95" i="65" s="1"/>
  <c r="AE95" i="65"/>
  <c r="AI95" i="65" s="1"/>
  <c r="AD95" i="65"/>
  <c r="AC95" i="65"/>
  <c r="AB95" i="65"/>
  <c r="AA95" i="65"/>
  <c r="Z95" i="65"/>
  <c r="Y95" i="65"/>
  <c r="X95" i="65"/>
  <c r="W95" i="65"/>
  <c r="BC94" i="65"/>
  <c r="BB94" i="65"/>
  <c r="BA94" i="65"/>
  <c r="AZ94" i="65"/>
  <c r="AT94" i="65"/>
  <c r="AS94" i="65"/>
  <c r="AH94" i="65"/>
  <c r="AO94" i="65" s="1"/>
  <c r="AG94" i="65"/>
  <c r="AP94" i="65" s="1"/>
  <c r="AE94" i="65"/>
  <c r="AI94" i="65" s="1"/>
  <c r="AD94" i="65"/>
  <c r="AC94" i="65"/>
  <c r="AB94" i="65"/>
  <c r="AA94" i="65"/>
  <c r="Z94" i="65"/>
  <c r="Y94" i="65"/>
  <c r="X94" i="65"/>
  <c r="W94" i="65"/>
  <c r="BC93" i="65"/>
  <c r="BB93" i="65"/>
  <c r="BA93" i="65"/>
  <c r="AZ93" i="65"/>
  <c r="AT93" i="65"/>
  <c r="AS93" i="65"/>
  <c r="AH93" i="65"/>
  <c r="AO93" i="65" s="1"/>
  <c r="AG93" i="65"/>
  <c r="AP93" i="65" s="1"/>
  <c r="AE93" i="65"/>
  <c r="AI93" i="65" s="1"/>
  <c r="AD93" i="65"/>
  <c r="AC93" i="65"/>
  <c r="AB93" i="65"/>
  <c r="AA93" i="65"/>
  <c r="Z93" i="65"/>
  <c r="Y93" i="65"/>
  <c r="X93" i="65"/>
  <c r="W93" i="65"/>
  <c r="BC92" i="65"/>
  <c r="BB92" i="65"/>
  <c r="BA92" i="65"/>
  <c r="AZ92" i="65"/>
  <c r="AT92" i="65"/>
  <c r="AS92" i="65"/>
  <c r="AH92" i="65"/>
  <c r="AO92" i="65" s="1"/>
  <c r="AG92" i="65"/>
  <c r="AP92" i="65" s="1"/>
  <c r="AE92" i="65"/>
  <c r="AI92" i="65" s="1"/>
  <c r="AD92" i="65"/>
  <c r="AC92" i="65"/>
  <c r="AB92" i="65"/>
  <c r="AA92" i="65"/>
  <c r="Z92" i="65"/>
  <c r="Y92" i="65"/>
  <c r="X92" i="65"/>
  <c r="W92" i="65"/>
  <c r="BC91" i="65"/>
  <c r="BB91" i="65"/>
  <c r="BA91" i="65"/>
  <c r="AZ91" i="65"/>
  <c r="AT91" i="65"/>
  <c r="AS91" i="65"/>
  <c r="AH91" i="65"/>
  <c r="AO91" i="65" s="1"/>
  <c r="AG91" i="65"/>
  <c r="AP91" i="65" s="1"/>
  <c r="AE91" i="65"/>
  <c r="AI91" i="65" s="1"/>
  <c r="AD91" i="65"/>
  <c r="AC91" i="65"/>
  <c r="AB91" i="65"/>
  <c r="AA91" i="65"/>
  <c r="Z91" i="65"/>
  <c r="Y91" i="65"/>
  <c r="X91" i="65"/>
  <c r="W91" i="65"/>
  <c r="BC90" i="65"/>
  <c r="BB90" i="65"/>
  <c r="BA90" i="65"/>
  <c r="AZ90" i="65"/>
  <c r="AT90" i="65"/>
  <c r="AS90" i="65"/>
  <c r="AH90" i="65"/>
  <c r="AO90" i="65" s="1"/>
  <c r="AG90" i="65"/>
  <c r="AP90" i="65" s="1"/>
  <c r="AE90" i="65"/>
  <c r="AI90" i="65" s="1"/>
  <c r="AD90" i="65"/>
  <c r="AC90" i="65"/>
  <c r="AB90" i="65"/>
  <c r="AA90" i="65"/>
  <c r="Z90" i="65"/>
  <c r="Y90" i="65"/>
  <c r="X90" i="65"/>
  <c r="W90" i="65"/>
  <c r="BC89" i="65"/>
  <c r="BB89" i="65"/>
  <c r="BA89" i="65"/>
  <c r="AZ89" i="65"/>
  <c r="AT89" i="65"/>
  <c r="AS89" i="65"/>
  <c r="AH89" i="65"/>
  <c r="AO89" i="65" s="1"/>
  <c r="AG89" i="65"/>
  <c r="AP89" i="65" s="1"/>
  <c r="AE89" i="65"/>
  <c r="AI89" i="65" s="1"/>
  <c r="AD89" i="65"/>
  <c r="AC89" i="65"/>
  <c r="AB89" i="65"/>
  <c r="AA89" i="65"/>
  <c r="Z89" i="65"/>
  <c r="Y89" i="65"/>
  <c r="X89" i="65"/>
  <c r="W89" i="65"/>
  <c r="BC88" i="65"/>
  <c r="BB88" i="65"/>
  <c r="BA88" i="65"/>
  <c r="AZ88" i="65"/>
  <c r="AT88" i="65"/>
  <c r="AS88" i="65"/>
  <c r="AH88" i="65"/>
  <c r="AO88" i="65" s="1"/>
  <c r="AG88" i="65"/>
  <c r="AP88" i="65" s="1"/>
  <c r="AE88" i="65"/>
  <c r="AI88" i="65" s="1"/>
  <c r="AD88" i="65"/>
  <c r="AC88" i="65"/>
  <c r="AB88" i="65"/>
  <c r="AA88" i="65"/>
  <c r="Z88" i="65"/>
  <c r="Y88" i="65"/>
  <c r="X88" i="65"/>
  <c r="W88" i="65"/>
  <c r="BC87" i="65"/>
  <c r="BB87" i="65"/>
  <c r="BA87" i="65"/>
  <c r="AZ87" i="65"/>
  <c r="AT87" i="65"/>
  <c r="AS87" i="65"/>
  <c r="AH87" i="65"/>
  <c r="AO87" i="65" s="1"/>
  <c r="AG87" i="65"/>
  <c r="AP87" i="65" s="1"/>
  <c r="AE87" i="65"/>
  <c r="AI87" i="65" s="1"/>
  <c r="AD87" i="65"/>
  <c r="AC87" i="65"/>
  <c r="AB87" i="65"/>
  <c r="AA87" i="65"/>
  <c r="Z87" i="65"/>
  <c r="Y87" i="65"/>
  <c r="X87" i="65"/>
  <c r="W87" i="65"/>
  <c r="BC86" i="65"/>
  <c r="BB86" i="65"/>
  <c r="BA86" i="65"/>
  <c r="AZ86" i="65"/>
  <c r="AT86" i="65"/>
  <c r="AS86" i="65"/>
  <c r="AH86" i="65"/>
  <c r="AO86" i="65" s="1"/>
  <c r="AG86" i="65"/>
  <c r="AP86" i="65" s="1"/>
  <c r="AQ86" i="65" s="1"/>
  <c r="AE86" i="65"/>
  <c r="AI86" i="65" s="1"/>
  <c r="AD86" i="65"/>
  <c r="AC86" i="65"/>
  <c r="AB86" i="65"/>
  <c r="AA86" i="65"/>
  <c r="Z86" i="65"/>
  <c r="Y86" i="65"/>
  <c r="X86" i="65"/>
  <c r="W86" i="65"/>
  <c r="BC85" i="65"/>
  <c r="BB85" i="65"/>
  <c r="BA85" i="65"/>
  <c r="AZ85" i="65"/>
  <c r="AT85" i="65"/>
  <c r="AS85" i="65"/>
  <c r="AH85" i="65"/>
  <c r="AO85" i="65" s="1"/>
  <c r="AG85" i="65"/>
  <c r="AP85" i="65" s="1"/>
  <c r="AE85" i="65"/>
  <c r="AI85" i="65" s="1"/>
  <c r="AD85" i="65"/>
  <c r="AC85" i="65"/>
  <c r="AB85" i="65"/>
  <c r="AA85" i="65"/>
  <c r="Z85" i="65"/>
  <c r="Y85" i="65"/>
  <c r="X85" i="65"/>
  <c r="W85" i="65"/>
  <c r="BC84" i="65"/>
  <c r="BB84" i="65"/>
  <c r="BA84" i="65"/>
  <c r="AZ84" i="65"/>
  <c r="AT84" i="65"/>
  <c r="AS84" i="65"/>
  <c r="AH84" i="65"/>
  <c r="AO84" i="65" s="1"/>
  <c r="AG84" i="65"/>
  <c r="AP84" i="65" s="1"/>
  <c r="AE84" i="65"/>
  <c r="AI84" i="65" s="1"/>
  <c r="AD84" i="65"/>
  <c r="AC84" i="65"/>
  <c r="AB84" i="65"/>
  <c r="AA84" i="65"/>
  <c r="Z84" i="65"/>
  <c r="Y84" i="65"/>
  <c r="X84" i="65"/>
  <c r="W84" i="65"/>
  <c r="BC83" i="65"/>
  <c r="BB83" i="65"/>
  <c r="BA83" i="65"/>
  <c r="AZ83" i="65"/>
  <c r="AT83" i="65"/>
  <c r="AS83" i="65"/>
  <c r="AH83" i="65"/>
  <c r="AO83" i="65" s="1"/>
  <c r="AG83" i="65"/>
  <c r="AP83" i="65" s="1"/>
  <c r="AE83" i="65"/>
  <c r="AI83" i="65" s="1"/>
  <c r="AD83" i="65"/>
  <c r="AC83" i="65"/>
  <c r="AB83" i="65"/>
  <c r="AA83" i="65"/>
  <c r="Z83" i="65"/>
  <c r="Y83" i="65"/>
  <c r="X83" i="65"/>
  <c r="W83" i="65"/>
  <c r="BC82" i="65"/>
  <c r="BB82" i="65"/>
  <c r="BA82" i="65"/>
  <c r="AZ82" i="65"/>
  <c r="AT82" i="65"/>
  <c r="AS82" i="65"/>
  <c r="AH82" i="65"/>
  <c r="AO82" i="65" s="1"/>
  <c r="AG82" i="65"/>
  <c r="AP82" i="65" s="1"/>
  <c r="AE82" i="65"/>
  <c r="AI82" i="65" s="1"/>
  <c r="AD82" i="65"/>
  <c r="AC82" i="65"/>
  <c r="AB82" i="65"/>
  <c r="AA82" i="65"/>
  <c r="Z82" i="65"/>
  <c r="Y82" i="65"/>
  <c r="X82" i="65"/>
  <c r="W82" i="65"/>
  <c r="BC81" i="65"/>
  <c r="BB81" i="65"/>
  <c r="BA81" i="65"/>
  <c r="AZ81" i="65"/>
  <c r="AT81" i="65"/>
  <c r="AS81" i="65"/>
  <c r="AH81" i="65"/>
  <c r="AO81" i="65" s="1"/>
  <c r="AG81" i="65"/>
  <c r="AP81" i="65" s="1"/>
  <c r="AE81" i="65"/>
  <c r="AI81" i="65" s="1"/>
  <c r="AD81" i="65"/>
  <c r="AC81" i="65"/>
  <c r="AB81" i="65"/>
  <c r="AA81" i="65"/>
  <c r="Z81" i="65"/>
  <c r="Y81" i="65"/>
  <c r="X81" i="65"/>
  <c r="W81" i="65"/>
  <c r="BC80" i="65"/>
  <c r="BB80" i="65"/>
  <c r="BA80" i="65"/>
  <c r="AZ80" i="65"/>
  <c r="AT80" i="65"/>
  <c r="AS80" i="65"/>
  <c r="AH80" i="65"/>
  <c r="AO80" i="65" s="1"/>
  <c r="AG80" i="65"/>
  <c r="AP80" i="65" s="1"/>
  <c r="AE80" i="65"/>
  <c r="AI80" i="65" s="1"/>
  <c r="AD80" i="65"/>
  <c r="AC80" i="65"/>
  <c r="AB80" i="65"/>
  <c r="AA80" i="65"/>
  <c r="Z80" i="65"/>
  <c r="Y80" i="65"/>
  <c r="X80" i="65"/>
  <c r="W80" i="65"/>
  <c r="BC79" i="65"/>
  <c r="BB79" i="65"/>
  <c r="BA79" i="65"/>
  <c r="AZ79" i="65"/>
  <c r="AT79" i="65"/>
  <c r="AS79" i="65"/>
  <c r="AH79" i="65"/>
  <c r="AO79" i="65" s="1"/>
  <c r="AG79" i="65"/>
  <c r="AP79" i="65" s="1"/>
  <c r="AE79" i="65"/>
  <c r="AI79" i="65" s="1"/>
  <c r="AD79" i="65"/>
  <c r="AC79" i="65"/>
  <c r="AB79" i="65"/>
  <c r="AA79" i="65"/>
  <c r="Z79" i="65"/>
  <c r="Y79" i="65"/>
  <c r="X79" i="65"/>
  <c r="W79" i="65"/>
  <c r="BC78" i="65"/>
  <c r="BB78" i="65"/>
  <c r="BA78" i="65"/>
  <c r="AZ78" i="65"/>
  <c r="AT78" i="65"/>
  <c r="AS78" i="65"/>
  <c r="AH78" i="65"/>
  <c r="AO78" i="65" s="1"/>
  <c r="AG78" i="65"/>
  <c r="AP78" i="65" s="1"/>
  <c r="AE78" i="65"/>
  <c r="AI78" i="65" s="1"/>
  <c r="AD78" i="65"/>
  <c r="AC78" i="65"/>
  <c r="AB78" i="65"/>
  <c r="AA78" i="65"/>
  <c r="Z78" i="65"/>
  <c r="Y78" i="65"/>
  <c r="X78" i="65"/>
  <c r="W78" i="65"/>
  <c r="BC77" i="65"/>
  <c r="BB77" i="65"/>
  <c r="BA77" i="65"/>
  <c r="AZ77" i="65"/>
  <c r="AT77" i="65"/>
  <c r="AS77" i="65"/>
  <c r="AH77" i="65"/>
  <c r="AO77" i="65" s="1"/>
  <c r="AG77" i="65"/>
  <c r="AP77" i="65" s="1"/>
  <c r="AE77" i="65"/>
  <c r="AI77" i="65" s="1"/>
  <c r="AD77" i="65"/>
  <c r="AC77" i="65"/>
  <c r="AB77" i="65"/>
  <c r="AA77" i="65"/>
  <c r="Z77" i="65"/>
  <c r="Y77" i="65"/>
  <c r="X77" i="65"/>
  <c r="W77" i="65"/>
  <c r="BC76" i="65"/>
  <c r="BB76" i="65"/>
  <c r="BA76" i="65"/>
  <c r="AZ76" i="65"/>
  <c r="AT76" i="65"/>
  <c r="AS76" i="65"/>
  <c r="AH76" i="65"/>
  <c r="AO76" i="65" s="1"/>
  <c r="AG76" i="65"/>
  <c r="AP76" i="65" s="1"/>
  <c r="AE76" i="65"/>
  <c r="AI76" i="65" s="1"/>
  <c r="AD76" i="65"/>
  <c r="AC76" i="65"/>
  <c r="AB76" i="65"/>
  <c r="AA76" i="65"/>
  <c r="Z76" i="65"/>
  <c r="Y76" i="65"/>
  <c r="X76" i="65"/>
  <c r="W76" i="65"/>
  <c r="BC75" i="65"/>
  <c r="BB75" i="65"/>
  <c r="BA75" i="65"/>
  <c r="AZ75" i="65"/>
  <c r="AT75" i="65"/>
  <c r="AS75" i="65"/>
  <c r="AH75" i="65"/>
  <c r="AO75" i="65" s="1"/>
  <c r="AG75" i="65"/>
  <c r="AP75" i="65" s="1"/>
  <c r="AE75" i="65"/>
  <c r="AI75" i="65" s="1"/>
  <c r="AD75" i="65"/>
  <c r="AC75" i="65"/>
  <c r="AB75" i="65"/>
  <c r="AA75" i="65"/>
  <c r="Z75" i="65"/>
  <c r="Y75" i="65"/>
  <c r="X75" i="65"/>
  <c r="W75" i="65"/>
  <c r="BC74" i="65"/>
  <c r="BB74" i="65"/>
  <c r="BA74" i="65"/>
  <c r="AZ74" i="65"/>
  <c r="AT74" i="65"/>
  <c r="AS74" i="65"/>
  <c r="AH74" i="65"/>
  <c r="AO74" i="65" s="1"/>
  <c r="AG74" i="65"/>
  <c r="AP74" i="65" s="1"/>
  <c r="AE74" i="65"/>
  <c r="AI74" i="65" s="1"/>
  <c r="AD74" i="65"/>
  <c r="AC74" i="65"/>
  <c r="AB74" i="65"/>
  <c r="AA74" i="65"/>
  <c r="Z74" i="65"/>
  <c r="Y74" i="65"/>
  <c r="X74" i="65"/>
  <c r="W74" i="65"/>
  <c r="BC73" i="65"/>
  <c r="BB73" i="65"/>
  <c r="BA73" i="65"/>
  <c r="AZ73" i="65"/>
  <c r="AT73" i="65"/>
  <c r="AS73" i="65"/>
  <c r="AH73" i="65"/>
  <c r="AO73" i="65" s="1"/>
  <c r="AG73" i="65"/>
  <c r="AP73" i="65" s="1"/>
  <c r="AE73" i="65"/>
  <c r="AI73" i="65" s="1"/>
  <c r="AD73" i="65"/>
  <c r="AC73" i="65"/>
  <c r="AB73" i="65"/>
  <c r="AA73" i="65"/>
  <c r="Z73" i="65"/>
  <c r="Y73" i="65"/>
  <c r="X73" i="65"/>
  <c r="W73" i="65"/>
  <c r="BC72" i="65"/>
  <c r="BB72" i="65"/>
  <c r="BA72" i="65"/>
  <c r="AZ72" i="65"/>
  <c r="AT72" i="65"/>
  <c r="AS72" i="65"/>
  <c r="AH72" i="65"/>
  <c r="AO72" i="65" s="1"/>
  <c r="AG72" i="65"/>
  <c r="AP72" i="65" s="1"/>
  <c r="AE72" i="65"/>
  <c r="AI72" i="65" s="1"/>
  <c r="AD72" i="65"/>
  <c r="AC72" i="65"/>
  <c r="AB72" i="65"/>
  <c r="AA72" i="65"/>
  <c r="Z72" i="65"/>
  <c r="Y72" i="65"/>
  <c r="X72" i="65"/>
  <c r="W72" i="65"/>
  <c r="BC71" i="65"/>
  <c r="BB71" i="65"/>
  <c r="BA71" i="65"/>
  <c r="AZ71" i="65"/>
  <c r="AT71" i="65"/>
  <c r="AS71" i="65"/>
  <c r="AH71" i="65"/>
  <c r="AO71" i="65" s="1"/>
  <c r="AG71" i="65"/>
  <c r="AP71" i="65" s="1"/>
  <c r="AE71" i="65"/>
  <c r="AI71" i="65" s="1"/>
  <c r="AD71" i="65"/>
  <c r="AC71" i="65"/>
  <c r="AB71" i="65"/>
  <c r="AA71" i="65"/>
  <c r="Z71" i="65"/>
  <c r="Y71" i="65"/>
  <c r="X71" i="65"/>
  <c r="W71" i="65"/>
  <c r="BC70" i="65"/>
  <c r="BB70" i="65"/>
  <c r="BA70" i="65"/>
  <c r="AZ70" i="65"/>
  <c r="AT70" i="65"/>
  <c r="AS70" i="65"/>
  <c r="AH70" i="65"/>
  <c r="AO70" i="65" s="1"/>
  <c r="AG70" i="65"/>
  <c r="AP70" i="65" s="1"/>
  <c r="AE70" i="65"/>
  <c r="AI70" i="65" s="1"/>
  <c r="AD70" i="65"/>
  <c r="AC70" i="65"/>
  <c r="AB70" i="65"/>
  <c r="AA70" i="65"/>
  <c r="Z70" i="65"/>
  <c r="Y70" i="65"/>
  <c r="X70" i="65"/>
  <c r="W70" i="65"/>
  <c r="BC69" i="65"/>
  <c r="BB69" i="65"/>
  <c r="BA69" i="65"/>
  <c r="AZ69" i="65"/>
  <c r="AT69" i="65"/>
  <c r="AS69" i="65"/>
  <c r="AH69" i="65"/>
  <c r="AO69" i="65" s="1"/>
  <c r="AG69" i="65"/>
  <c r="AP69" i="65" s="1"/>
  <c r="AE69" i="65"/>
  <c r="AI69" i="65" s="1"/>
  <c r="AD69" i="65"/>
  <c r="AC69" i="65"/>
  <c r="AB69" i="65"/>
  <c r="AA69" i="65"/>
  <c r="Z69" i="65"/>
  <c r="Y69" i="65"/>
  <c r="X69" i="65"/>
  <c r="W69" i="65"/>
  <c r="BC68" i="65"/>
  <c r="BB68" i="65"/>
  <c r="BA68" i="65"/>
  <c r="AZ68" i="65"/>
  <c r="AT68" i="65"/>
  <c r="AS68" i="65"/>
  <c r="AH68" i="65"/>
  <c r="AO68" i="65" s="1"/>
  <c r="AG68" i="65"/>
  <c r="AP68" i="65" s="1"/>
  <c r="AE68" i="65"/>
  <c r="AI68" i="65" s="1"/>
  <c r="AD68" i="65"/>
  <c r="AC68" i="65"/>
  <c r="AB68" i="65"/>
  <c r="AA68" i="65"/>
  <c r="Z68" i="65"/>
  <c r="Y68" i="65"/>
  <c r="X68" i="65"/>
  <c r="W68" i="65"/>
  <c r="BC67" i="65"/>
  <c r="BB67" i="65"/>
  <c r="BA67" i="65"/>
  <c r="AZ67" i="65"/>
  <c r="AT67" i="65"/>
  <c r="AS67" i="65"/>
  <c r="AH67" i="65"/>
  <c r="AO67" i="65" s="1"/>
  <c r="AG67" i="65"/>
  <c r="AP67" i="65" s="1"/>
  <c r="AE67" i="65"/>
  <c r="AI67" i="65" s="1"/>
  <c r="AD67" i="65"/>
  <c r="AC67" i="65"/>
  <c r="AB67" i="65"/>
  <c r="AA67" i="65"/>
  <c r="Z67" i="65"/>
  <c r="Y67" i="65"/>
  <c r="X67" i="65"/>
  <c r="W67" i="65"/>
  <c r="BC66" i="65"/>
  <c r="BB66" i="65"/>
  <c r="BA66" i="65"/>
  <c r="AZ66" i="65"/>
  <c r="AT66" i="65"/>
  <c r="AS66" i="65"/>
  <c r="AH66" i="65"/>
  <c r="AO66" i="65" s="1"/>
  <c r="AG66" i="65"/>
  <c r="AP66" i="65" s="1"/>
  <c r="AE66" i="65"/>
  <c r="AI66" i="65" s="1"/>
  <c r="AD66" i="65"/>
  <c r="AC66" i="65"/>
  <c r="AB66" i="65"/>
  <c r="AA66" i="65"/>
  <c r="Z66" i="65"/>
  <c r="Y66" i="65"/>
  <c r="X66" i="65"/>
  <c r="W66" i="65"/>
  <c r="BC65" i="65"/>
  <c r="BB65" i="65"/>
  <c r="BA65" i="65"/>
  <c r="AZ65" i="65"/>
  <c r="AT65" i="65"/>
  <c r="AS65" i="65"/>
  <c r="AH65" i="65"/>
  <c r="AO65" i="65" s="1"/>
  <c r="AG65" i="65"/>
  <c r="AP65" i="65" s="1"/>
  <c r="AE65" i="65"/>
  <c r="AI65" i="65" s="1"/>
  <c r="AD65" i="65"/>
  <c r="AC65" i="65"/>
  <c r="AB65" i="65"/>
  <c r="AA65" i="65"/>
  <c r="Z65" i="65"/>
  <c r="Y65" i="65"/>
  <c r="X65" i="65"/>
  <c r="W65" i="65"/>
  <c r="BC64" i="65"/>
  <c r="BB64" i="65"/>
  <c r="BA64" i="65"/>
  <c r="AZ64" i="65"/>
  <c r="AT64" i="65"/>
  <c r="AS64" i="65"/>
  <c r="AH64" i="65"/>
  <c r="AO64" i="65" s="1"/>
  <c r="AG64" i="65"/>
  <c r="AP64" i="65" s="1"/>
  <c r="AE64" i="65"/>
  <c r="AI64" i="65" s="1"/>
  <c r="AD64" i="65"/>
  <c r="AC64" i="65"/>
  <c r="AB64" i="65"/>
  <c r="AA64" i="65"/>
  <c r="Z64" i="65"/>
  <c r="Y64" i="65"/>
  <c r="X64" i="65"/>
  <c r="W64" i="65"/>
  <c r="BC63" i="65"/>
  <c r="BB63" i="65"/>
  <c r="BA63" i="65"/>
  <c r="AZ63" i="65"/>
  <c r="AT63" i="65"/>
  <c r="AS63" i="65"/>
  <c r="AH63" i="65"/>
  <c r="AO63" i="65" s="1"/>
  <c r="AG63" i="65"/>
  <c r="AP63" i="65" s="1"/>
  <c r="AE63" i="65"/>
  <c r="AI63" i="65" s="1"/>
  <c r="AD63" i="65"/>
  <c r="AC63" i="65"/>
  <c r="AB63" i="65"/>
  <c r="AA63" i="65"/>
  <c r="Z63" i="65"/>
  <c r="Y63" i="65"/>
  <c r="X63" i="65"/>
  <c r="W63" i="65"/>
  <c r="BC62" i="65"/>
  <c r="BB62" i="65"/>
  <c r="BA62" i="65"/>
  <c r="AZ62" i="65"/>
  <c r="AT62" i="65"/>
  <c r="AS62" i="65"/>
  <c r="AH62" i="65"/>
  <c r="AO62" i="65" s="1"/>
  <c r="AG62" i="65"/>
  <c r="AP62" i="65" s="1"/>
  <c r="AE62" i="65"/>
  <c r="AI62" i="65" s="1"/>
  <c r="AD62" i="65"/>
  <c r="AC62" i="65"/>
  <c r="AB62" i="65"/>
  <c r="AA62" i="65"/>
  <c r="Z62" i="65"/>
  <c r="Y62" i="65"/>
  <c r="X62" i="65"/>
  <c r="W62" i="65"/>
  <c r="BC61" i="65"/>
  <c r="BB61" i="65"/>
  <c r="BA61" i="65"/>
  <c r="AZ61" i="65"/>
  <c r="AT61" i="65"/>
  <c r="AS61" i="65"/>
  <c r="AH61" i="65"/>
  <c r="AO61" i="65" s="1"/>
  <c r="AG61" i="65"/>
  <c r="AP61" i="65" s="1"/>
  <c r="AE61" i="65"/>
  <c r="AI61" i="65" s="1"/>
  <c r="AD61" i="65"/>
  <c r="AC61" i="65"/>
  <c r="AB61" i="65"/>
  <c r="AA61" i="65"/>
  <c r="Z61" i="65"/>
  <c r="Y61" i="65"/>
  <c r="X61" i="65"/>
  <c r="W61" i="65"/>
  <c r="BC60" i="65"/>
  <c r="BB60" i="65"/>
  <c r="BA60" i="65"/>
  <c r="AZ60" i="65"/>
  <c r="AT60" i="65"/>
  <c r="AS60" i="65"/>
  <c r="AH60" i="65"/>
  <c r="AO60" i="65" s="1"/>
  <c r="AG60" i="65"/>
  <c r="AP60" i="65" s="1"/>
  <c r="AE60" i="65"/>
  <c r="AI60" i="65" s="1"/>
  <c r="AD60" i="65"/>
  <c r="AC60" i="65"/>
  <c r="AB60" i="65"/>
  <c r="AA60" i="65"/>
  <c r="Z60" i="65"/>
  <c r="Y60" i="65"/>
  <c r="X60" i="65"/>
  <c r="W60" i="65"/>
  <c r="BC59" i="65"/>
  <c r="BB59" i="65"/>
  <c r="BA59" i="65"/>
  <c r="AZ59" i="65"/>
  <c r="AT59" i="65"/>
  <c r="AS59" i="65"/>
  <c r="AH59" i="65"/>
  <c r="AO59" i="65" s="1"/>
  <c r="AG59" i="65"/>
  <c r="AP59" i="65" s="1"/>
  <c r="AE59" i="65"/>
  <c r="AI59" i="65" s="1"/>
  <c r="AD59" i="65"/>
  <c r="AC59" i="65"/>
  <c r="AB59" i="65"/>
  <c r="AA59" i="65"/>
  <c r="Z59" i="65"/>
  <c r="Y59" i="65"/>
  <c r="X59" i="65"/>
  <c r="W59" i="65"/>
  <c r="BC58" i="65"/>
  <c r="BB58" i="65"/>
  <c r="BA58" i="65"/>
  <c r="AZ58" i="65"/>
  <c r="AT58" i="65"/>
  <c r="AS58" i="65"/>
  <c r="AH58" i="65"/>
  <c r="AO58" i="65" s="1"/>
  <c r="AG58" i="65"/>
  <c r="AP58" i="65" s="1"/>
  <c r="AE58" i="65"/>
  <c r="AI58" i="65" s="1"/>
  <c r="AD58" i="65"/>
  <c r="AC58" i="65"/>
  <c r="AB58" i="65"/>
  <c r="AA58" i="65"/>
  <c r="Z58" i="65"/>
  <c r="Y58" i="65"/>
  <c r="X58" i="65"/>
  <c r="W58" i="65"/>
  <c r="BC57" i="65"/>
  <c r="BB57" i="65"/>
  <c r="BA57" i="65"/>
  <c r="AZ57" i="65"/>
  <c r="AT57" i="65"/>
  <c r="AS57" i="65"/>
  <c r="AH57" i="65"/>
  <c r="AO57" i="65" s="1"/>
  <c r="AG57" i="65"/>
  <c r="AP57" i="65" s="1"/>
  <c r="AE57" i="65"/>
  <c r="AI57" i="65" s="1"/>
  <c r="AD57" i="65"/>
  <c r="AC57" i="65"/>
  <c r="AB57" i="65"/>
  <c r="AA57" i="65"/>
  <c r="Z57" i="65"/>
  <c r="Y57" i="65"/>
  <c r="X57" i="65"/>
  <c r="W57" i="65"/>
  <c r="BC56" i="65"/>
  <c r="BB56" i="65"/>
  <c r="BA56" i="65"/>
  <c r="AZ56" i="65"/>
  <c r="AT56" i="65"/>
  <c r="AS56" i="65"/>
  <c r="AH56" i="65"/>
  <c r="AO56" i="65" s="1"/>
  <c r="AG56" i="65"/>
  <c r="AP56" i="65" s="1"/>
  <c r="AE56" i="65"/>
  <c r="AI56" i="65" s="1"/>
  <c r="AD56" i="65"/>
  <c r="AC56" i="65"/>
  <c r="AB56" i="65"/>
  <c r="AA56" i="65"/>
  <c r="Z56" i="65"/>
  <c r="Y56" i="65"/>
  <c r="X56" i="65"/>
  <c r="W56" i="65"/>
  <c r="BC55" i="65"/>
  <c r="BB55" i="65"/>
  <c r="BA55" i="65"/>
  <c r="AZ55" i="65"/>
  <c r="AT55" i="65"/>
  <c r="AS55" i="65"/>
  <c r="AH55" i="65"/>
  <c r="AO55" i="65" s="1"/>
  <c r="AG55" i="65"/>
  <c r="AP55" i="65" s="1"/>
  <c r="AE55" i="65"/>
  <c r="AI55" i="65" s="1"/>
  <c r="AD55" i="65"/>
  <c r="AC55" i="65"/>
  <c r="AB55" i="65"/>
  <c r="AA55" i="65"/>
  <c r="Z55" i="65"/>
  <c r="Y55" i="65"/>
  <c r="X55" i="65"/>
  <c r="W55" i="65"/>
  <c r="BC54" i="65"/>
  <c r="BB54" i="65"/>
  <c r="BA54" i="65"/>
  <c r="AZ54" i="65"/>
  <c r="AT54" i="65"/>
  <c r="AS54" i="65"/>
  <c r="AP54" i="65"/>
  <c r="AH54" i="65"/>
  <c r="AO54" i="65" s="1"/>
  <c r="AG54" i="65"/>
  <c r="AE54" i="65"/>
  <c r="AI54" i="65" s="1"/>
  <c r="AD54" i="65"/>
  <c r="AC54" i="65"/>
  <c r="AB54" i="65"/>
  <c r="AA54" i="65"/>
  <c r="Z54" i="65"/>
  <c r="Y54" i="65"/>
  <c r="X54" i="65"/>
  <c r="W54" i="65"/>
  <c r="BC53" i="65"/>
  <c r="BB53" i="65"/>
  <c r="BA53" i="65"/>
  <c r="AZ53" i="65"/>
  <c r="AT53" i="65"/>
  <c r="AS53" i="65"/>
  <c r="AH53" i="65"/>
  <c r="AO53" i="65" s="1"/>
  <c r="AG53" i="65"/>
  <c r="AP53" i="65" s="1"/>
  <c r="AE53" i="65"/>
  <c r="AI53" i="65" s="1"/>
  <c r="AD53" i="65"/>
  <c r="AC53" i="65"/>
  <c r="AB53" i="65"/>
  <c r="AA53" i="65"/>
  <c r="Z53" i="65"/>
  <c r="Y53" i="65"/>
  <c r="X53" i="65"/>
  <c r="W53" i="65"/>
  <c r="BC52" i="65"/>
  <c r="BB52" i="65"/>
  <c r="BA52" i="65"/>
  <c r="AZ52" i="65"/>
  <c r="AT52" i="65"/>
  <c r="AS52" i="65"/>
  <c r="AH52" i="65"/>
  <c r="AO52" i="65" s="1"/>
  <c r="AG52" i="65"/>
  <c r="AP52" i="65" s="1"/>
  <c r="AE52" i="65"/>
  <c r="AI52" i="65" s="1"/>
  <c r="AD52" i="65"/>
  <c r="AC52" i="65"/>
  <c r="AB52" i="65"/>
  <c r="AA52" i="65"/>
  <c r="Z52" i="65"/>
  <c r="Y52" i="65"/>
  <c r="X52" i="65"/>
  <c r="W52" i="65"/>
  <c r="BC51" i="65"/>
  <c r="BB51" i="65"/>
  <c r="BA51" i="65"/>
  <c r="AZ51" i="65"/>
  <c r="AT51" i="65"/>
  <c r="AS51" i="65"/>
  <c r="AH51" i="65"/>
  <c r="AO51" i="65" s="1"/>
  <c r="AG51" i="65"/>
  <c r="AP51" i="65" s="1"/>
  <c r="AE51" i="65"/>
  <c r="AI51" i="65" s="1"/>
  <c r="AD51" i="65"/>
  <c r="AC51" i="65"/>
  <c r="AB51" i="65"/>
  <c r="AA51" i="65"/>
  <c r="Z51" i="65"/>
  <c r="Y51" i="65"/>
  <c r="X51" i="65"/>
  <c r="W51" i="65"/>
  <c r="BC50" i="65"/>
  <c r="BB50" i="65"/>
  <c r="BA50" i="65"/>
  <c r="AZ50" i="65"/>
  <c r="AT50" i="65"/>
  <c r="AS50" i="65"/>
  <c r="AH50" i="65"/>
  <c r="AO50" i="65" s="1"/>
  <c r="AG50" i="65"/>
  <c r="AP50" i="65" s="1"/>
  <c r="AE50" i="65"/>
  <c r="AI50" i="65" s="1"/>
  <c r="AD50" i="65"/>
  <c r="AC50" i="65"/>
  <c r="AB50" i="65"/>
  <c r="AA50" i="65"/>
  <c r="Z50" i="65"/>
  <c r="Y50" i="65"/>
  <c r="X50" i="65"/>
  <c r="W50" i="65"/>
  <c r="BC49" i="65"/>
  <c r="BB49" i="65"/>
  <c r="BA49" i="65"/>
  <c r="AZ49" i="65"/>
  <c r="AT49" i="65"/>
  <c r="AS49" i="65"/>
  <c r="AH49" i="65"/>
  <c r="AO49" i="65" s="1"/>
  <c r="AG49" i="65"/>
  <c r="AP49" i="65" s="1"/>
  <c r="AE49" i="65"/>
  <c r="AI49" i="65" s="1"/>
  <c r="AD49" i="65"/>
  <c r="AC49" i="65"/>
  <c r="AB49" i="65"/>
  <c r="AA49" i="65"/>
  <c r="Z49" i="65"/>
  <c r="Y49" i="65"/>
  <c r="X49" i="65"/>
  <c r="W49" i="65"/>
  <c r="BC48" i="65"/>
  <c r="BB48" i="65"/>
  <c r="BA48" i="65"/>
  <c r="AZ48" i="65"/>
  <c r="AT48" i="65"/>
  <c r="AS48" i="65"/>
  <c r="AH48" i="65"/>
  <c r="AO48" i="65" s="1"/>
  <c r="AG48" i="65"/>
  <c r="AP48" i="65" s="1"/>
  <c r="AE48" i="65"/>
  <c r="AI48" i="65" s="1"/>
  <c r="AD48" i="65"/>
  <c r="AC48" i="65"/>
  <c r="AB48" i="65"/>
  <c r="AA48" i="65"/>
  <c r="Z48" i="65"/>
  <c r="Y48" i="65"/>
  <c r="X48" i="65"/>
  <c r="W48" i="65"/>
  <c r="BC47" i="65"/>
  <c r="BB47" i="65"/>
  <c r="BA47" i="65"/>
  <c r="AZ47" i="65"/>
  <c r="AT47" i="65"/>
  <c r="AS47" i="65"/>
  <c r="AH47" i="65"/>
  <c r="AO47" i="65" s="1"/>
  <c r="AG47" i="65"/>
  <c r="AP47" i="65" s="1"/>
  <c r="AE47" i="65"/>
  <c r="AI47" i="65" s="1"/>
  <c r="AD47" i="65"/>
  <c r="AC47" i="65"/>
  <c r="AB47" i="65"/>
  <c r="AA47" i="65"/>
  <c r="Z47" i="65"/>
  <c r="Y47" i="65"/>
  <c r="X47" i="65"/>
  <c r="W47" i="65"/>
  <c r="BC46" i="65"/>
  <c r="BB46" i="65"/>
  <c r="BA46" i="65"/>
  <c r="AZ46" i="65"/>
  <c r="AT46" i="65"/>
  <c r="AS46" i="65"/>
  <c r="AH46" i="65"/>
  <c r="AO46" i="65" s="1"/>
  <c r="AG46" i="65"/>
  <c r="AP46" i="65" s="1"/>
  <c r="AE46" i="65"/>
  <c r="AI46" i="65" s="1"/>
  <c r="AD46" i="65"/>
  <c r="AC46" i="65"/>
  <c r="AB46" i="65"/>
  <c r="AA46" i="65"/>
  <c r="Z46" i="65"/>
  <c r="Y46" i="65"/>
  <c r="X46" i="65"/>
  <c r="W46" i="65"/>
  <c r="BC45" i="65"/>
  <c r="BB45" i="65"/>
  <c r="BA45" i="65"/>
  <c r="AZ45" i="65"/>
  <c r="AT45" i="65"/>
  <c r="AS45" i="65"/>
  <c r="AH45" i="65"/>
  <c r="AO45" i="65" s="1"/>
  <c r="AG45" i="65"/>
  <c r="AP45" i="65" s="1"/>
  <c r="AE45" i="65"/>
  <c r="AI45" i="65" s="1"/>
  <c r="AD45" i="65"/>
  <c r="AC45" i="65"/>
  <c r="AB45" i="65"/>
  <c r="AA45" i="65"/>
  <c r="Z45" i="65"/>
  <c r="Y45" i="65"/>
  <c r="X45" i="65"/>
  <c r="W45" i="65"/>
  <c r="BC44" i="65"/>
  <c r="BB44" i="65"/>
  <c r="BA44" i="65"/>
  <c r="AZ44" i="65"/>
  <c r="AT44" i="65"/>
  <c r="AS44" i="65"/>
  <c r="AH44" i="65"/>
  <c r="AO44" i="65" s="1"/>
  <c r="AG44" i="65"/>
  <c r="AP44" i="65" s="1"/>
  <c r="AE44" i="65"/>
  <c r="AI44" i="65" s="1"/>
  <c r="AD44" i="65"/>
  <c r="AC44" i="65"/>
  <c r="AB44" i="65"/>
  <c r="AA44" i="65"/>
  <c r="Z44" i="65"/>
  <c r="Y44" i="65"/>
  <c r="X44" i="65"/>
  <c r="W44" i="65"/>
  <c r="BC43" i="65"/>
  <c r="BB43" i="65"/>
  <c r="BA43" i="65"/>
  <c r="AZ43" i="65"/>
  <c r="AT43" i="65"/>
  <c r="AS43" i="65"/>
  <c r="AH43" i="65"/>
  <c r="AO43" i="65" s="1"/>
  <c r="AG43" i="65"/>
  <c r="AP43" i="65" s="1"/>
  <c r="AE43" i="65"/>
  <c r="AI43" i="65" s="1"/>
  <c r="AD43" i="65"/>
  <c r="AC43" i="65"/>
  <c r="AB43" i="65"/>
  <c r="AA43" i="65"/>
  <c r="Z43" i="65"/>
  <c r="Y43" i="65"/>
  <c r="X43" i="65"/>
  <c r="W43" i="65"/>
  <c r="BC42" i="65"/>
  <c r="BB42" i="65"/>
  <c r="BA42" i="65"/>
  <c r="AZ42" i="65"/>
  <c r="AT42" i="65"/>
  <c r="AS42" i="65"/>
  <c r="AH42" i="65"/>
  <c r="AO42" i="65" s="1"/>
  <c r="AG42" i="65"/>
  <c r="AP42" i="65" s="1"/>
  <c r="AE42" i="65"/>
  <c r="AI42" i="65" s="1"/>
  <c r="AD42" i="65"/>
  <c r="AC42" i="65"/>
  <c r="AB42" i="65"/>
  <c r="AA42" i="65"/>
  <c r="Z42" i="65"/>
  <c r="Y42" i="65"/>
  <c r="X42" i="65"/>
  <c r="W42" i="65"/>
  <c r="BC41" i="65"/>
  <c r="BB41" i="65"/>
  <c r="BA41" i="65"/>
  <c r="AZ41" i="65"/>
  <c r="AT41" i="65"/>
  <c r="AS41" i="65"/>
  <c r="AH41" i="65"/>
  <c r="AO41" i="65" s="1"/>
  <c r="AG41" i="65"/>
  <c r="AP41" i="65" s="1"/>
  <c r="AE41" i="65"/>
  <c r="AI41" i="65" s="1"/>
  <c r="AD41" i="65"/>
  <c r="AC41" i="65"/>
  <c r="AB41" i="65"/>
  <c r="AA41" i="65"/>
  <c r="Z41" i="65"/>
  <c r="Y41" i="65"/>
  <c r="X41" i="65"/>
  <c r="W41" i="65"/>
  <c r="BC40" i="65"/>
  <c r="BB40" i="65"/>
  <c r="BA40" i="65"/>
  <c r="AZ40" i="65"/>
  <c r="AT40" i="65"/>
  <c r="AS40" i="65"/>
  <c r="AH40" i="65"/>
  <c r="AO40" i="65" s="1"/>
  <c r="AG40" i="65"/>
  <c r="AP40" i="65" s="1"/>
  <c r="AE40" i="65"/>
  <c r="AI40" i="65" s="1"/>
  <c r="AD40" i="65"/>
  <c r="AC40" i="65"/>
  <c r="AB40" i="65"/>
  <c r="AA40" i="65"/>
  <c r="Z40" i="65"/>
  <c r="Y40" i="65"/>
  <c r="X40" i="65"/>
  <c r="W40" i="65"/>
  <c r="BC39" i="65"/>
  <c r="BB39" i="65"/>
  <c r="BA39" i="65"/>
  <c r="AZ39" i="65"/>
  <c r="AT39" i="65"/>
  <c r="AS39" i="65"/>
  <c r="AH39" i="65"/>
  <c r="AO39" i="65" s="1"/>
  <c r="AG39" i="65"/>
  <c r="AP39" i="65" s="1"/>
  <c r="AE39" i="65"/>
  <c r="AI39" i="65" s="1"/>
  <c r="AD39" i="65"/>
  <c r="AC39" i="65"/>
  <c r="AB39" i="65"/>
  <c r="AA39" i="65"/>
  <c r="Z39" i="65"/>
  <c r="Y39" i="65"/>
  <c r="X39" i="65"/>
  <c r="W39" i="65"/>
  <c r="BC38" i="65"/>
  <c r="BB38" i="65"/>
  <c r="BA38" i="65"/>
  <c r="AZ38" i="65"/>
  <c r="AT38" i="65"/>
  <c r="AS38" i="65"/>
  <c r="AH38" i="65"/>
  <c r="AO38" i="65" s="1"/>
  <c r="AG38" i="65"/>
  <c r="AP38" i="65" s="1"/>
  <c r="AE38" i="65"/>
  <c r="AI38" i="65" s="1"/>
  <c r="AD38" i="65"/>
  <c r="AC38" i="65"/>
  <c r="AB38" i="65"/>
  <c r="AA38" i="65"/>
  <c r="Z38" i="65"/>
  <c r="Y38" i="65"/>
  <c r="X38" i="65"/>
  <c r="W38" i="65"/>
  <c r="BC37" i="65"/>
  <c r="BB37" i="65"/>
  <c r="BA37" i="65"/>
  <c r="AZ37" i="65"/>
  <c r="AT37" i="65"/>
  <c r="AS37" i="65"/>
  <c r="AH37" i="65"/>
  <c r="AO37" i="65" s="1"/>
  <c r="AG37" i="65"/>
  <c r="AP37" i="65" s="1"/>
  <c r="AE37" i="65"/>
  <c r="AI37" i="65" s="1"/>
  <c r="AD37" i="65"/>
  <c r="AC37" i="65"/>
  <c r="AB37" i="65"/>
  <c r="AA37" i="65"/>
  <c r="Z37" i="65"/>
  <c r="Y37" i="65"/>
  <c r="X37" i="65"/>
  <c r="W37" i="65"/>
  <c r="BC36" i="65"/>
  <c r="BB36" i="65"/>
  <c r="BA36" i="65"/>
  <c r="AZ36" i="65"/>
  <c r="AT36" i="65"/>
  <c r="AS36" i="65"/>
  <c r="AH36" i="65"/>
  <c r="AO36" i="65" s="1"/>
  <c r="AG36" i="65"/>
  <c r="AP36" i="65" s="1"/>
  <c r="AE36" i="65"/>
  <c r="AI36" i="65" s="1"/>
  <c r="AD36" i="65"/>
  <c r="AC36" i="65"/>
  <c r="AB36" i="65"/>
  <c r="AA36" i="65"/>
  <c r="Z36" i="65"/>
  <c r="Y36" i="65"/>
  <c r="X36" i="65"/>
  <c r="W36" i="65"/>
  <c r="BC35" i="65"/>
  <c r="BB35" i="65"/>
  <c r="BA35" i="65"/>
  <c r="AZ35" i="65"/>
  <c r="AT35" i="65"/>
  <c r="AS35" i="65"/>
  <c r="AH35" i="65"/>
  <c r="AO35" i="65" s="1"/>
  <c r="AG35" i="65"/>
  <c r="AP35" i="65" s="1"/>
  <c r="AE35" i="65"/>
  <c r="AI35" i="65" s="1"/>
  <c r="AD35" i="65"/>
  <c r="AC35" i="65"/>
  <c r="AB35" i="65"/>
  <c r="AA35" i="65"/>
  <c r="Z35" i="65"/>
  <c r="Y35" i="65"/>
  <c r="X35" i="65"/>
  <c r="W35" i="65"/>
  <c r="BC34" i="65"/>
  <c r="BB34" i="65"/>
  <c r="BA34" i="65"/>
  <c r="AZ34" i="65"/>
  <c r="AT34" i="65"/>
  <c r="AS34" i="65"/>
  <c r="AH34" i="65"/>
  <c r="AO34" i="65" s="1"/>
  <c r="AG34" i="65"/>
  <c r="AP34" i="65" s="1"/>
  <c r="AE34" i="65"/>
  <c r="AI34" i="65" s="1"/>
  <c r="AD34" i="65"/>
  <c r="AC34" i="65"/>
  <c r="AB34" i="65"/>
  <c r="AA34" i="65"/>
  <c r="Z34" i="65"/>
  <c r="Y34" i="65"/>
  <c r="X34" i="65"/>
  <c r="W34" i="65"/>
  <c r="BC33" i="65"/>
  <c r="BB33" i="65"/>
  <c r="BA33" i="65"/>
  <c r="AZ33" i="65"/>
  <c r="AT33" i="65"/>
  <c r="AS33" i="65"/>
  <c r="AH33" i="65"/>
  <c r="AO33" i="65" s="1"/>
  <c r="AG33" i="65"/>
  <c r="AP33" i="65" s="1"/>
  <c r="AE33" i="65"/>
  <c r="AI33" i="65" s="1"/>
  <c r="AD33" i="65"/>
  <c r="AC33" i="65"/>
  <c r="AB33" i="65"/>
  <c r="AA33" i="65"/>
  <c r="Z33" i="65"/>
  <c r="Y33" i="65"/>
  <c r="X33" i="65"/>
  <c r="W33" i="65"/>
  <c r="BC32" i="65"/>
  <c r="BB32" i="65"/>
  <c r="BA32" i="65"/>
  <c r="AZ32" i="65"/>
  <c r="AT32" i="65"/>
  <c r="AS32" i="65"/>
  <c r="AH32" i="65"/>
  <c r="AO32" i="65" s="1"/>
  <c r="AG32" i="65"/>
  <c r="AP32" i="65" s="1"/>
  <c r="AE32" i="65"/>
  <c r="AI32" i="65" s="1"/>
  <c r="AD32" i="65"/>
  <c r="AC32" i="65"/>
  <c r="AB32" i="65"/>
  <c r="AA32" i="65"/>
  <c r="Z32" i="65"/>
  <c r="Y32" i="65"/>
  <c r="X32" i="65"/>
  <c r="W32" i="65"/>
  <c r="BC31" i="65"/>
  <c r="BB31" i="65"/>
  <c r="BA31" i="65"/>
  <c r="AZ31" i="65"/>
  <c r="AT31" i="65"/>
  <c r="AS31" i="65"/>
  <c r="AH31" i="65"/>
  <c r="AO31" i="65" s="1"/>
  <c r="AG31" i="65"/>
  <c r="AP31" i="65" s="1"/>
  <c r="AE31" i="65"/>
  <c r="AI31" i="65" s="1"/>
  <c r="AD31" i="65"/>
  <c r="AC31" i="65"/>
  <c r="AB31" i="65"/>
  <c r="AA31" i="65"/>
  <c r="Z31" i="65"/>
  <c r="Y31" i="65"/>
  <c r="X31" i="65"/>
  <c r="W31" i="65"/>
  <c r="BC30" i="65"/>
  <c r="BB30" i="65"/>
  <c r="BA30" i="65"/>
  <c r="AZ30" i="65"/>
  <c r="AT30" i="65"/>
  <c r="AS30" i="65"/>
  <c r="AH30" i="65"/>
  <c r="AO30" i="65" s="1"/>
  <c r="AG30" i="65"/>
  <c r="AP30" i="65" s="1"/>
  <c r="AE30" i="65"/>
  <c r="AI30" i="65" s="1"/>
  <c r="AD30" i="65"/>
  <c r="AC30" i="65"/>
  <c r="AB30" i="65"/>
  <c r="AA30" i="65"/>
  <c r="Z30" i="65"/>
  <c r="Y30" i="65"/>
  <c r="X30" i="65"/>
  <c r="W30" i="65"/>
  <c r="BC29" i="65"/>
  <c r="BB29" i="65"/>
  <c r="BA29" i="65"/>
  <c r="AZ29" i="65"/>
  <c r="AT29" i="65"/>
  <c r="AS29" i="65"/>
  <c r="AH29" i="65"/>
  <c r="AO29" i="65" s="1"/>
  <c r="AG29" i="65"/>
  <c r="AP29" i="65" s="1"/>
  <c r="AE29" i="65"/>
  <c r="AI29" i="65" s="1"/>
  <c r="AD29" i="65"/>
  <c r="AC29" i="65"/>
  <c r="AB29" i="65"/>
  <c r="AA29" i="65"/>
  <c r="Z29" i="65"/>
  <c r="Y29" i="65"/>
  <c r="X29" i="65"/>
  <c r="W29" i="65"/>
  <c r="BC28" i="65"/>
  <c r="BB28" i="65"/>
  <c r="BA28" i="65"/>
  <c r="AZ28" i="65"/>
  <c r="AT28" i="65"/>
  <c r="AS28" i="65"/>
  <c r="AH28" i="65"/>
  <c r="AO28" i="65" s="1"/>
  <c r="AG28" i="65"/>
  <c r="AP28" i="65" s="1"/>
  <c r="AE28" i="65"/>
  <c r="AI28" i="65" s="1"/>
  <c r="AD28" i="65"/>
  <c r="AC28" i="65"/>
  <c r="AB28" i="65"/>
  <c r="AA28" i="65"/>
  <c r="Z28" i="65"/>
  <c r="Y28" i="65"/>
  <c r="X28" i="65"/>
  <c r="W28" i="65"/>
  <c r="BC27" i="65"/>
  <c r="BB27" i="65"/>
  <c r="BA27" i="65"/>
  <c r="AZ27" i="65"/>
  <c r="AT27" i="65"/>
  <c r="AS27" i="65"/>
  <c r="AH27" i="65"/>
  <c r="AO27" i="65" s="1"/>
  <c r="AG27" i="65"/>
  <c r="AP27" i="65" s="1"/>
  <c r="AE27" i="65"/>
  <c r="AI27" i="65" s="1"/>
  <c r="AD27" i="65"/>
  <c r="AC27" i="65"/>
  <c r="AB27" i="65"/>
  <c r="AA27" i="65"/>
  <c r="Z27" i="65"/>
  <c r="Y27" i="65"/>
  <c r="X27" i="65"/>
  <c r="W27" i="65"/>
  <c r="BC26" i="65"/>
  <c r="BB26" i="65"/>
  <c r="BA26" i="65"/>
  <c r="AZ26" i="65"/>
  <c r="AT26" i="65"/>
  <c r="AS26" i="65"/>
  <c r="AH26" i="65"/>
  <c r="AO26" i="65" s="1"/>
  <c r="AG26" i="65"/>
  <c r="AP26" i="65" s="1"/>
  <c r="AE26" i="65"/>
  <c r="AI26" i="65" s="1"/>
  <c r="AD26" i="65"/>
  <c r="AC26" i="65"/>
  <c r="AB26" i="65"/>
  <c r="AA26" i="65"/>
  <c r="Z26" i="65"/>
  <c r="Y26" i="65"/>
  <c r="X26" i="65"/>
  <c r="W26" i="65"/>
  <c r="BC25" i="65"/>
  <c r="BB25" i="65"/>
  <c r="BA25" i="65"/>
  <c r="AZ25" i="65"/>
  <c r="AT25" i="65"/>
  <c r="AS25" i="65"/>
  <c r="AH25" i="65"/>
  <c r="AO25" i="65" s="1"/>
  <c r="AG25" i="65"/>
  <c r="AP25" i="65" s="1"/>
  <c r="AE25" i="65"/>
  <c r="AI25" i="65" s="1"/>
  <c r="AD25" i="65"/>
  <c r="AC25" i="65"/>
  <c r="AB25" i="65"/>
  <c r="AA25" i="65"/>
  <c r="Z25" i="65"/>
  <c r="Y25" i="65"/>
  <c r="X25" i="65"/>
  <c r="W25" i="65"/>
  <c r="BC24" i="65"/>
  <c r="BB24" i="65"/>
  <c r="BA24" i="65"/>
  <c r="AZ24" i="65"/>
  <c r="AT24" i="65"/>
  <c r="AS24" i="65"/>
  <c r="AH24" i="65"/>
  <c r="AO24" i="65" s="1"/>
  <c r="AG24" i="65"/>
  <c r="AP24" i="65" s="1"/>
  <c r="AE24" i="65"/>
  <c r="AD24" i="65"/>
  <c r="AC24" i="65"/>
  <c r="AB24" i="65"/>
  <c r="AA24" i="65"/>
  <c r="Z24" i="65"/>
  <c r="Y24" i="65"/>
  <c r="X24" i="65"/>
  <c r="W24" i="65"/>
  <c r="BC23" i="65"/>
  <c r="BB23" i="65"/>
  <c r="BA23" i="65"/>
  <c r="AZ23" i="65"/>
  <c r="AT23" i="65"/>
  <c r="AS23" i="65"/>
  <c r="AH23" i="65"/>
  <c r="AO23" i="65" s="1"/>
  <c r="AG23" i="65"/>
  <c r="AP23" i="65" s="1"/>
  <c r="AE23" i="65"/>
  <c r="AD23" i="65"/>
  <c r="AC23" i="65"/>
  <c r="AB23" i="65"/>
  <c r="AA23" i="65"/>
  <c r="Z23" i="65"/>
  <c r="Y23" i="65"/>
  <c r="X23" i="65"/>
  <c r="W23" i="65"/>
  <c r="BC22" i="65"/>
  <c r="BB22" i="65"/>
  <c r="BA22" i="65"/>
  <c r="AZ22" i="65"/>
  <c r="AT22" i="65"/>
  <c r="AS22" i="65"/>
  <c r="AH22" i="65"/>
  <c r="AO22" i="65" s="1"/>
  <c r="AG22" i="65"/>
  <c r="AP22" i="65" s="1"/>
  <c r="AE22" i="65"/>
  <c r="AD22" i="65"/>
  <c r="AC22" i="65"/>
  <c r="AB22" i="65"/>
  <c r="AA22" i="65"/>
  <c r="Z22" i="65"/>
  <c r="Y22" i="65"/>
  <c r="X22" i="65"/>
  <c r="W22" i="65"/>
  <c r="BC21" i="65"/>
  <c r="BB21" i="65"/>
  <c r="BA21" i="65"/>
  <c r="AZ21" i="65"/>
  <c r="AT21" i="65"/>
  <c r="AS21" i="65"/>
  <c r="AH21" i="65"/>
  <c r="AO21" i="65" s="1"/>
  <c r="AG21" i="65"/>
  <c r="AP21" i="65" s="1"/>
  <c r="AE21" i="65"/>
  <c r="AD21" i="65"/>
  <c r="AC21" i="65"/>
  <c r="AB21" i="65"/>
  <c r="AA21" i="65"/>
  <c r="Z21" i="65"/>
  <c r="Y21" i="65"/>
  <c r="X21" i="65"/>
  <c r="W21" i="65"/>
  <c r="BC20" i="65"/>
  <c r="BB20" i="65"/>
  <c r="BA20" i="65"/>
  <c r="AZ20" i="65"/>
  <c r="AT20" i="65"/>
  <c r="AS20" i="65"/>
  <c r="AH20" i="65"/>
  <c r="AO20" i="65" s="1"/>
  <c r="AG20" i="65"/>
  <c r="AP20" i="65" s="1"/>
  <c r="AE20" i="65"/>
  <c r="AD20" i="65"/>
  <c r="AC20" i="65"/>
  <c r="AB20" i="65"/>
  <c r="AA20" i="65"/>
  <c r="Z20" i="65"/>
  <c r="Y20" i="65"/>
  <c r="X20" i="65"/>
  <c r="W20" i="65"/>
  <c r="BC19" i="65"/>
  <c r="BB19" i="65"/>
  <c r="BA19" i="65"/>
  <c r="AZ19" i="65"/>
  <c r="AT19" i="65"/>
  <c r="AS19" i="65"/>
  <c r="AH19" i="65"/>
  <c r="AO19" i="65" s="1"/>
  <c r="AG19" i="65"/>
  <c r="AP19" i="65" s="1"/>
  <c r="AE19" i="65"/>
  <c r="AD19" i="65"/>
  <c r="AC19" i="65"/>
  <c r="AB19" i="65"/>
  <c r="AA19" i="65"/>
  <c r="Z19" i="65"/>
  <c r="Y19" i="65"/>
  <c r="X19" i="65"/>
  <c r="W19" i="65"/>
  <c r="BC18" i="65"/>
  <c r="BB18" i="65"/>
  <c r="BA18" i="65"/>
  <c r="AZ18" i="65"/>
  <c r="AT18" i="65"/>
  <c r="AS18" i="65"/>
  <c r="AH18" i="65"/>
  <c r="AO18" i="65" s="1"/>
  <c r="AG18" i="65"/>
  <c r="AP18" i="65" s="1"/>
  <c r="AE18" i="65"/>
  <c r="AD18" i="65"/>
  <c r="AC18" i="65"/>
  <c r="AB18" i="65"/>
  <c r="AA18" i="65"/>
  <c r="Z18" i="65"/>
  <c r="Y18" i="65"/>
  <c r="X18" i="65"/>
  <c r="W18" i="65"/>
  <c r="BC17" i="65"/>
  <c r="BB17" i="65"/>
  <c r="BA17" i="65"/>
  <c r="AZ17" i="65"/>
  <c r="AT17" i="65"/>
  <c r="AS17" i="65"/>
  <c r="AH17" i="65"/>
  <c r="AO17" i="65" s="1"/>
  <c r="AG17" i="65"/>
  <c r="AP17" i="65" s="1"/>
  <c r="AE17" i="65"/>
  <c r="AD17" i="65"/>
  <c r="AC17" i="65"/>
  <c r="AB17" i="65"/>
  <c r="AA17" i="65"/>
  <c r="Z17" i="65"/>
  <c r="Y17" i="65"/>
  <c r="X17" i="65"/>
  <c r="W17" i="65"/>
  <c r="BC16" i="65"/>
  <c r="BB16" i="65"/>
  <c r="BA16" i="65"/>
  <c r="AZ16" i="65"/>
  <c r="AT16" i="65"/>
  <c r="AS16" i="65"/>
  <c r="AH16" i="65"/>
  <c r="AO16" i="65" s="1"/>
  <c r="AG16" i="65"/>
  <c r="AP16" i="65" s="1"/>
  <c r="AE16" i="65"/>
  <c r="AD16" i="65"/>
  <c r="AC16" i="65"/>
  <c r="AB16" i="65"/>
  <c r="AA16" i="65"/>
  <c r="Z16" i="65"/>
  <c r="Y16" i="65"/>
  <c r="X16" i="65"/>
  <c r="W16" i="65"/>
  <c r="BC15" i="65"/>
  <c r="BB15" i="65"/>
  <c r="BA15" i="65"/>
  <c r="AZ15" i="65"/>
  <c r="AT15" i="65"/>
  <c r="AS15" i="65"/>
  <c r="AH15" i="65"/>
  <c r="AO15" i="65" s="1"/>
  <c r="AG15" i="65"/>
  <c r="AP15" i="65" s="1"/>
  <c r="AE15" i="65"/>
  <c r="AD15" i="65"/>
  <c r="AC15" i="65"/>
  <c r="AB15" i="65"/>
  <c r="AA15" i="65"/>
  <c r="Z15" i="65"/>
  <c r="Y15" i="65"/>
  <c r="X15" i="65"/>
  <c r="W15" i="65"/>
  <c r="BC14" i="65"/>
  <c r="BB14" i="65"/>
  <c r="BA14" i="65"/>
  <c r="AZ14" i="65"/>
  <c r="AT14" i="65"/>
  <c r="AS14" i="65"/>
  <c r="AH14" i="65"/>
  <c r="AO14" i="65" s="1"/>
  <c r="AG14" i="65"/>
  <c r="AP14" i="65" s="1"/>
  <c r="AE14" i="65"/>
  <c r="AD14" i="65"/>
  <c r="AC14" i="65"/>
  <c r="AB14" i="65"/>
  <c r="AA14" i="65"/>
  <c r="Z14" i="65"/>
  <c r="Y14" i="65"/>
  <c r="X14" i="65"/>
  <c r="W14" i="65"/>
  <c r="BC13" i="65"/>
  <c r="BB13" i="65"/>
  <c r="BA13" i="65"/>
  <c r="AZ13" i="65"/>
  <c r="AT13" i="65"/>
  <c r="AS13" i="65"/>
  <c r="AH13" i="65"/>
  <c r="AO13" i="65" s="1"/>
  <c r="AG13" i="65"/>
  <c r="AP13" i="65" s="1"/>
  <c r="AE13" i="65"/>
  <c r="AD13" i="65"/>
  <c r="AC13" i="65"/>
  <c r="AB13" i="65"/>
  <c r="AA13" i="65"/>
  <c r="Z13" i="65"/>
  <c r="Y13" i="65"/>
  <c r="X13" i="65"/>
  <c r="W13" i="65"/>
  <c r="BC12" i="65"/>
  <c r="BB12" i="65"/>
  <c r="BA12" i="65"/>
  <c r="AZ12" i="65"/>
  <c r="AT12" i="65"/>
  <c r="AS12" i="65"/>
  <c r="AH12" i="65"/>
  <c r="AO12" i="65" s="1"/>
  <c r="AG12" i="65"/>
  <c r="AP12" i="65" s="1"/>
  <c r="AE12" i="65"/>
  <c r="AD12" i="65"/>
  <c r="AC12" i="65"/>
  <c r="AB12" i="65"/>
  <c r="AA12" i="65"/>
  <c r="Z12" i="65"/>
  <c r="Y12" i="65"/>
  <c r="X12" i="65"/>
  <c r="W12" i="65"/>
  <c r="BC11" i="65"/>
  <c r="BB11" i="65"/>
  <c r="BA11" i="65"/>
  <c r="AZ11" i="65"/>
  <c r="AT11" i="65"/>
  <c r="AS11" i="65"/>
  <c r="AH11" i="65"/>
  <c r="AO11" i="65" s="1"/>
  <c r="AG11" i="65"/>
  <c r="AP11" i="65" s="1"/>
  <c r="AE11" i="65"/>
  <c r="AD11" i="65"/>
  <c r="AC11" i="65"/>
  <c r="AB11" i="65"/>
  <c r="AA11" i="65"/>
  <c r="Z11" i="65"/>
  <c r="Y11" i="65"/>
  <c r="X11" i="65"/>
  <c r="W11" i="65"/>
  <c r="BC10" i="65"/>
  <c r="BB10" i="65"/>
  <c r="BA10" i="65"/>
  <c r="AZ10" i="65"/>
  <c r="AT10" i="65"/>
  <c r="AS10" i="65"/>
  <c r="AH10" i="65"/>
  <c r="AO10" i="65" s="1"/>
  <c r="AG10" i="65"/>
  <c r="AP10" i="65" s="1"/>
  <c r="AE10" i="65"/>
  <c r="AD10" i="65"/>
  <c r="AC10" i="65"/>
  <c r="AB10" i="65"/>
  <c r="AA10" i="65"/>
  <c r="Z10" i="65"/>
  <c r="Y10" i="65"/>
  <c r="X10" i="65"/>
  <c r="W10" i="65"/>
  <c r="BC9" i="65"/>
  <c r="BB9" i="65"/>
  <c r="BA9" i="65"/>
  <c r="AZ9" i="65"/>
  <c r="AT9" i="65"/>
  <c r="AS9" i="65"/>
  <c r="AH9" i="65"/>
  <c r="AO9" i="65" s="1"/>
  <c r="AG9" i="65"/>
  <c r="AP9" i="65" s="1"/>
  <c r="AE9" i="65"/>
  <c r="AD9" i="65"/>
  <c r="AC9" i="65"/>
  <c r="AB9" i="65"/>
  <c r="AA9" i="65"/>
  <c r="Z9" i="65"/>
  <c r="Y9" i="65"/>
  <c r="X9" i="65"/>
  <c r="W9" i="65"/>
  <c r="BC8" i="65"/>
  <c r="BB8" i="65"/>
  <c r="BA8" i="65"/>
  <c r="AZ8" i="65"/>
  <c r="AT8" i="65"/>
  <c r="AS8" i="65"/>
  <c r="AH8" i="65"/>
  <c r="AO8" i="65" s="1"/>
  <c r="AG8" i="65"/>
  <c r="AP8" i="65" s="1"/>
  <c r="AE8" i="65"/>
  <c r="AD8" i="65"/>
  <c r="AC8" i="65"/>
  <c r="AB8" i="65"/>
  <c r="AA8" i="65"/>
  <c r="Z8" i="65"/>
  <c r="Y8" i="65"/>
  <c r="X8" i="65"/>
  <c r="W8" i="65"/>
  <c r="BC7" i="65"/>
  <c r="BB7" i="65"/>
  <c r="BA7" i="65"/>
  <c r="AZ7" i="65"/>
  <c r="AT7" i="65"/>
  <c r="AS7" i="65"/>
  <c r="AH7" i="65"/>
  <c r="AO7" i="65" s="1"/>
  <c r="AG7" i="65"/>
  <c r="AP7" i="65" s="1"/>
  <c r="AE7" i="65"/>
  <c r="AD7" i="65"/>
  <c r="AC7" i="65"/>
  <c r="AB7" i="65"/>
  <c r="AA7" i="65"/>
  <c r="Z7" i="65"/>
  <c r="Y7" i="65"/>
  <c r="X7" i="65"/>
  <c r="W7" i="65"/>
  <c r="BC6" i="65"/>
  <c r="BB6" i="65"/>
  <c r="BA6" i="65"/>
  <c r="AZ6" i="65"/>
  <c r="AT6" i="65"/>
  <c r="AS6" i="65"/>
  <c r="AH6" i="65"/>
  <c r="AO6" i="65" s="1"/>
  <c r="AG6" i="65"/>
  <c r="AP6" i="65" s="1"/>
  <c r="AE6" i="65"/>
  <c r="AD6" i="65"/>
  <c r="AC6" i="65"/>
  <c r="AB6" i="65"/>
  <c r="AA6" i="65"/>
  <c r="Z6" i="65"/>
  <c r="Y6" i="65"/>
  <c r="X6" i="65"/>
  <c r="W6" i="65"/>
  <c r="BC5" i="65"/>
  <c r="BB5" i="65"/>
  <c r="BA5" i="65"/>
  <c r="AZ5" i="65"/>
  <c r="AT5" i="65"/>
  <c r="AS5" i="65"/>
  <c r="AH5" i="65"/>
  <c r="AO5" i="65" s="1"/>
  <c r="AG5" i="65"/>
  <c r="AP5" i="65" s="1"/>
  <c r="AE5" i="65"/>
  <c r="AD5" i="65"/>
  <c r="AC5" i="65"/>
  <c r="AB5" i="65"/>
  <c r="AA5" i="65"/>
  <c r="Z5" i="65"/>
  <c r="Y5" i="65"/>
  <c r="X5" i="65"/>
  <c r="W5" i="65"/>
  <c r="BC4" i="65"/>
  <c r="BB4" i="65"/>
  <c r="BA4" i="65"/>
  <c r="AZ4" i="65"/>
  <c r="AT4" i="65"/>
  <c r="AS4" i="65"/>
  <c r="AH4" i="65"/>
  <c r="AO4" i="65" s="1"/>
  <c r="AG4" i="65"/>
  <c r="AP4" i="65" s="1"/>
  <c r="AE4" i="65"/>
  <c r="AD4" i="65"/>
  <c r="AC4" i="65"/>
  <c r="AB4" i="65"/>
  <c r="AA4" i="65"/>
  <c r="Z4" i="65"/>
  <c r="Y4" i="65"/>
  <c r="X4" i="65"/>
  <c r="W4" i="65"/>
  <c r="BC3" i="65"/>
  <c r="BB3" i="65"/>
  <c r="BA3" i="65"/>
  <c r="AZ3" i="65"/>
  <c r="AT3" i="65"/>
  <c r="AS3" i="65"/>
  <c r="AH3" i="65"/>
  <c r="AO3" i="65" s="1"/>
  <c r="AG3" i="65"/>
  <c r="AP3" i="65" s="1"/>
  <c r="AE3" i="65"/>
  <c r="AD3" i="65"/>
  <c r="AC3" i="65"/>
  <c r="AB3" i="65"/>
  <c r="AA3" i="65"/>
  <c r="Z3" i="65"/>
  <c r="Y3" i="65"/>
  <c r="X3" i="65"/>
  <c r="W3" i="65"/>
  <c r="AQ208" i="65" l="1"/>
  <c r="AQ235" i="65"/>
  <c r="AQ96" i="65"/>
  <c r="AR96" i="65" s="1"/>
  <c r="AQ88" i="65"/>
  <c r="AR88" i="65" s="1"/>
  <c r="AQ92" i="65"/>
  <c r="AR92" i="65" s="1"/>
  <c r="AQ98" i="65"/>
  <c r="AR98" i="65" s="1"/>
  <c r="AQ102" i="65"/>
  <c r="AR102" i="65" s="1"/>
  <c r="AQ94" i="65"/>
  <c r="AQ90" i="65"/>
  <c r="AR90" i="65" s="1"/>
  <c r="AQ100" i="65"/>
  <c r="AR100" i="65" s="1"/>
  <c r="AQ237" i="65"/>
  <c r="AR237" i="65" s="1"/>
  <c r="AW161" i="65"/>
  <c r="AQ161" i="65"/>
  <c r="AR161" i="65" s="1"/>
  <c r="AQ204" i="65"/>
  <c r="AR204" i="65" s="1"/>
  <c r="AQ212" i="65"/>
  <c r="AQ241" i="65"/>
  <c r="AR241" i="65" s="1"/>
  <c r="AQ108" i="65"/>
  <c r="AR108" i="65" s="1"/>
  <c r="AQ152" i="65"/>
  <c r="AR152" i="65" s="1"/>
  <c r="AQ156" i="65"/>
  <c r="AR156" i="65" s="1"/>
  <c r="AQ239" i="65"/>
  <c r="AR239" i="65" s="1"/>
  <c r="AR245" i="65"/>
  <c r="AQ32" i="65"/>
  <c r="AR32" i="65" s="1"/>
  <c r="AQ34" i="65"/>
  <c r="AR34" i="65" s="1"/>
  <c r="AQ36" i="65"/>
  <c r="AR36" i="65" s="1"/>
  <c r="AQ38" i="65"/>
  <c r="AQ40" i="65"/>
  <c r="AR40" i="65" s="1"/>
  <c r="AQ42" i="65"/>
  <c r="AQ44" i="65"/>
  <c r="AR44" i="65" s="1"/>
  <c r="AQ46" i="65"/>
  <c r="AR46" i="65" s="1"/>
  <c r="AQ48" i="65"/>
  <c r="AR48" i="65" s="1"/>
  <c r="AQ50" i="65"/>
  <c r="AQ52" i="65"/>
  <c r="AR52" i="65" s="1"/>
  <c r="AQ54" i="65"/>
  <c r="AR54" i="65" s="1"/>
  <c r="AQ56" i="65"/>
  <c r="AR56" i="65" s="1"/>
  <c r="AQ58" i="65"/>
  <c r="AR58" i="65" s="1"/>
  <c r="AQ60" i="65"/>
  <c r="AR60" i="65" s="1"/>
  <c r="AQ62" i="65"/>
  <c r="AR62" i="65" s="1"/>
  <c r="AQ64" i="65"/>
  <c r="AR64" i="65" s="1"/>
  <c r="AQ66" i="65"/>
  <c r="AR66" i="65" s="1"/>
  <c r="AQ68" i="65"/>
  <c r="AR68" i="65" s="1"/>
  <c r="AQ70" i="65"/>
  <c r="AR70" i="65" s="1"/>
  <c r="AQ72" i="65"/>
  <c r="AQ74" i="65"/>
  <c r="AQ76" i="65"/>
  <c r="AR76" i="65" s="1"/>
  <c r="AQ78" i="65"/>
  <c r="AR78" i="65" s="1"/>
  <c r="AQ80" i="65"/>
  <c r="AR80" i="65" s="1"/>
  <c r="AQ82" i="65"/>
  <c r="AR82" i="65" s="1"/>
  <c r="AQ84" i="65"/>
  <c r="AR84" i="65" s="1"/>
  <c r="AW149" i="65"/>
  <c r="AQ149" i="65"/>
  <c r="AR149" i="65" s="1"/>
  <c r="AW223" i="65"/>
  <c r="AQ223" i="65"/>
  <c r="AR223" i="65" s="1"/>
  <c r="AW227" i="65"/>
  <c r="AQ227" i="65"/>
  <c r="AR227" i="65" s="1"/>
  <c r="AQ243" i="65"/>
  <c r="AR243" i="65"/>
  <c r="AW137" i="65"/>
  <c r="AQ137" i="65"/>
  <c r="AR137" i="65" s="1"/>
  <c r="AW139" i="65"/>
  <c r="AQ139" i="65"/>
  <c r="AR139" i="65" s="1"/>
  <c r="AW221" i="65"/>
  <c r="AQ221" i="65"/>
  <c r="AR221" i="65" s="1"/>
  <c r="AW231" i="65"/>
  <c r="AQ231" i="65"/>
  <c r="AR231" i="65" s="1"/>
  <c r="AR38" i="65"/>
  <c r="AQ109" i="65"/>
  <c r="AR109" i="65" s="1"/>
  <c r="AW109" i="65"/>
  <c r="AQ111" i="65"/>
  <c r="AR111" i="65" s="1"/>
  <c r="AQ126" i="65"/>
  <c r="AR126" i="65" s="1"/>
  <c r="AW126" i="65"/>
  <c r="AQ141" i="65"/>
  <c r="AR141" i="65" s="1"/>
  <c r="AW145" i="65"/>
  <c r="AQ145" i="65"/>
  <c r="AR145" i="65" s="1"/>
  <c r="AQ151" i="65"/>
  <c r="AW153" i="65"/>
  <c r="AQ153" i="65"/>
  <c r="AR153" i="65" s="1"/>
  <c r="AQ162" i="65"/>
  <c r="AW162" i="65"/>
  <c r="AW225" i="65"/>
  <c r="AQ225" i="65"/>
  <c r="AR225" i="65" s="1"/>
  <c r="AR235" i="65"/>
  <c r="AR42" i="65"/>
  <c r="AR50" i="65"/>
  <c r="AR72" i="65"/>
  <c r="AR74" i="65"/>
  <c r="AR86" i="65"/>
  <c r="AR94" i="65"/>
  <c r="AQ118" i="65"/>
  <c r="AR118" i="65" s="1"/>
  <c r="AQ147" i="65"/>
  <c r="AR147" i="65" s="1"/>
  <c r="AQ155" i="65"/>
  <c r="AR155" i="65" s="1"/>
  <c r="AW157" i="65"/>
  <c r="AQ157" i="65"/>
  <c r="AR157" i="65" s="1"/>
  <c r="AW229" i="65"/>
  <c r="AQ229" i="65"/>
  <c r="AR229" i="65" s="1"/>
  <c r="AQ216" i="65"/>
  <c r="AQ122" i="65"/>
  <c r="AR122" i="65" s="1"/>
  <c r="AQ127" i="65"/>
  <c r="AR127" i="65" s="1"/>
  <c r="AQ128" i="65"/>
  <c r="AR128" i="65" s="1"/>
  <c r="AQ143" i="65"/>
  <c r="AR143" i="65" s="1"/>
  <c r="AQ159" i="65"/>
  <c r="AR159" i="65" s="1"/>
  <c r="AQ160" i="65"/>
  <c r="AR160" i="65" s="1"/>
  <c r="AQ163" i="65"/>
  <c r="AR163" i="65" s="1"/>
  <c r="AQ164" i="65"/>
  <c r="AR164" i="65" s="1"/>
  <c r="AQ172" i="65"/>
  <c r="AR172" i="65" s="1"/>
  <c r="AQ174" i="65"/>
  <c r="AR174" i="65" s="1"/>
  <c r="AQ176" i="65"/>
  <c r="AR176" i="65" s="1"/>
  <c r="AQ178" i="65"/>
  <c r="AR178" i="65" s="1"/>
  <c r="AQ180" i="65"/>
  <c r="AR180" i="65" s="1"/>
  <c r="AQ182" i="65"/>
  <c r="AQ184" i="65"/>
  <c r="AR184" i="65" s="1"/>
  <c r="AQ186" i="65"/>
  <c r="AR186" i="65" s="1"/>
  <c r="AQ188" i="65"/>
  <c r="AR188" i="65" s="1"/>
  <c r="AQ190" i="65"/>
  <c r="AR190" i="65" s="1"/>
  <c r="AQ192" i="65"/>
  <c r="AR192" i="65" s="1"/>
  <c r="AQ194" i="65"/>
  <c r="AR194" i="65" s="1"/>
  <c r="AQ196" i="65"/>
  <c r="AR196" i="65" s="1"/>
  <c r="AQ198" i="65"/>
  <c r="AR198" i="65" s="1"/>
  <c r="AQ200" i="65"/>
  <c r="AR200" i="65" s="1"/>
  <c r="AQ202" i="65"/>
  <c r="AR202" i="65" s="1"/>
  <c r="AQ207" i="65"/>
  <c r="AR207" i="65" s="1"/>
  <c r="AQ213" i="65"/>
  <c r="AR213" i="65" s="1"/>
  <c r="AQ105" i="65"/>
  <c r="AQ107" i="65"/>
  <c r="AR107" i="65" s="1"/>
  <c r="AQ114" i="65"/>
  <c r="AR114" i="65" s="1"/>
  <c r="AQ119" i="65"/>
  <c r="AR119" i="65" s="1"/>
  <c r="AQ120" i="65"/>
  <c r="AR120" i="65" s="1"/>
  <c r="AQ130" i="65"/>
  <c r="AR130" i="65" s="1"/>
  <c r="AR151" i="65"/>
  <c r="AQ154" i="65"/>
  <c r="AR154" i="65" s="1"/>
  <c r="AQ165" i="65"/>
  <c r="AR165" i="65" s="1"/>
  <c r="AQ205" i="65"/>
  <c r="AR205" i="65" s="1"/>
  <c r="AQ211" i="65"/>
  <c r="AR211" i="65" s="1"/>
  <c r="AQ215" i="65"/>
  <c r="AR215" i="65" s="1"/>
  <c r="AQ219" i="65"/>
  <c r="AR219" i="65" s="1"/>
  <c r="AQ3" i="65"/>
  <c r="AR3" i="65" s="1"/>
  <c r="AW3" i="65"/>
  <c r="AQ5" i="65"/>
  <c r="AR5" i="65" s="1"/>
  <c r="AW5" i="65"/>
  <c r="AQ7" i="65"/>
  <c r="AR7" i="65" s="1"/>
  <c r="AW7" i="65"/>
  <c r="AQ9" i="65"/>
  <c r="AW9" i="65"/>
  <c r="AQ11" i="65"/>
  <c r="AR11" i="65" s="1"/>
  <c r="AW11" i="65"/>
  <c r="AQ13" i="65"/>
  <c r="AW13" i="65"/>
  <c r="AQ15" i="65"/>
  <c r="AR15" i="65" s="1"/>
  <c r="AW15" i="65"/>
  <c r="AQ17" i="65"/>
  <c r="AR17" i="65" s="1"/>
  <c r="AW17" i="65"/>
  <c r="AW19" i="65"/>
  <c r="AQ19" i="65"/>
  <c r="AR19" i="65" s="1"/>
  <c r="AQ21" i="65"/>
  <c r="AR21" i="65" s="1"/>
  <c r="AW21" i="65"/>
  <c r="AQ23" i="65"/>
  <c r="AR23" i="65" s="1"/>
  <c r="AW23" i="65"/>
  <c r="AW4" i="65"/>
  <c r="AQ4" i="65"/>
  <c r="AR4" i="65" s="1"/>
  <c r="AW6" i="65"/>
  <c r="AQ6" i="65"/>
  <c r="AR6" i="65" s="1"/>
  <c r="AW8" i="65"/>
  <c r="AQ8" i="65"/>
  <c r="AR8" i="65" s="1"/>
  <c r="AR9" i="65"/>
  <c r="AW10" i="65"/>
  <c r="AQ10" i="65"/>
  <c r="AR10" i="65" s="1"/>
  <c r="AW12" i="65"/>
  <c r="AQ12" i="65"/>
  <c r="AR12" i="65" s="1"/>
  <c r="AW14" i="65"/>
  <c r="AQ14" i="65"/>
  <c r="AR14" i="65" s="1"/>
  <c r="AW16" i="65"/>
  <c r="AQ16" i="65"/>
  <c r="AQ18" i="65"/>
  <c r="AR18" i="65" s="1"/>
  <c r="AW18" i="65"/>
  <c r="AQ20" i="65"/>
  <c r="AW20" i="65"/>
  <c r="AW22" i="65"/>
  <c r="AQ22" i="65"/>
  <c r="AQ24" i="65"/>
  <c r="AR24" i="65" s="1"/>
  <c r="AW24" i="65"/>
  <c r="AI12" i="65"/>
  <c r="AI18" i="65"/>
  <c r="AI137" i="65"/>
  <c r="AQ26" i="65"/>
  <c r="AW26" i="65"/>
  <c r="AQ28" i="65"/>
  <c r="AW28" i="65"/>
  <c r="AQ30" i="65"/>
  <c r="AW30" i="65"/>
  <c r="AW125" i="65"/>
  <c r="AQ125" i="65"/>
  <c r="AR125" i="65" s="1"/>
  <c r="AQ132" i="65"/>
  <c r="AR132" i="65" s="1"/>
  <c r="AW132" i="65"/>
  <c r="AI4" i="65"/>
  <c r="AI8" i="65"/>
  <c r="AI16" i="65"/>
  <c r="AI22" i="65"/>
  <c r="AI24" i="65"/>
  <c r="AW106" i="65"/>
  <c r="AQ106" i="65"/>
  <c r="AI7" i="65"/>
  <c r="AI9" i="65"/>
  <c r="AI11" i="65"/>
  <c r="AI13" i="65"/>
  <c r="AI17" i="65"/>
  <c r="AI19" i="65"/>
  <c r="AI21" i="65"/>
  <c r="AI23" i="65"/>
  <c r="AQ116" i="65"/>
  <c r="AW116" i="65"/>
  <c r="AI131" i="65"/>
  <c r="AI6" i="65"/>
  <c r="AI10" i="65"/>
  <c r="AI14" i="65"/>
  <c r="AI20" i="65"/>
  <c r="AQ140" i="65"/>
  <c r="AR140" i="65" s="1"/>
  <c r="AW140" i="65"/>
  <c r="AI3" i="65"/>
  <c r="AI5" i="65"/>
  <c r="AI15" i="65"/>
  <c r="AW25" i="65"/>
  <c r="AQ25" i="65"/>
  <c r="AW27" i="65"/>
  <c r="AQ27" i="65"/>
  <c r="AW29" i="65"/>
  <c r="AQ29" i="65"/>
  <c r="AW31" i="65"/>
  <c r="AQ31" i="65"/>
  <c r="AR31" i="65" s="1"/>
  <c r="AW33" i="65"/>
  <c r="AQ33" i="65"/>
  <c r="AW35" i="65"/>
  <c r="AQ35" i="65"/>
  <c r="AR35" i="65" s="1"/>
  <c r="AW37" i="65"/>
  <c r="AQ37" i="65"/>
  <c r="AW39" i="65"/>
  <c r="AQ39" i="65"/>
  <c r="AR39" i="65" s="1"/>
  <c r="AW41" i="65"/>
  <c r="AQ41" i="65"/>
  <c r="AW43" i="65"/>
  <c r="AQ43" i="65"/>
  <c r="AR43" i="65" s="1"/>
  <c r="AW45" i="65"/>
  <c r="AQ45" i="65"/>
  <c r="AW47" i="65"/>
  <c r="AQ47" i="65"/>
  <c r="AR47" i="65" s="1"/>
  <c r="AW49" i="65"/>
  <c r="AQ49" i="65"/>
  <c r="AW51" i="65"/>
  <c r="AQ51" i="65"/>
  <c r="AR51" i="65" s="1"/>
  <c r="AW53" i="65"/>
  <c r="AQ53" i="65"/>
  <c r="AW55" i="65"/>
  <c r="AQ55" i="65"/>
  <c r="AR55" i="65" s="1"/>
  <c r="AW57" i="65"/>
  <c r="AQ57" i="65"/>
  <c r="AW59" i="65"/>
  <c r="AQ59" i="65"/>
  <c r="AR59" i="65" s="1"/>
  <c r="AW61" i="65"/>
  <c r="AQ61" i="65"/>
  <c r="AW63" i="65"/>
  <c r="AQ63" i="65"/>
  <c r="AR63" i="65" s="1"/>
  <c r="AW65" i="65"/>
  <c r="AQ65" i="65"/>
  <c r="AW67" i="65"/>
  <c r="AQ67" i="65"/>
  <c r="AR67" i="65" s="1"/>
  <c r="AW69" i="65"/>
  <c r="AQ69" i="65"/>
  <c r="AW71" i="65"/>
  <c r="AQ71" i="65"/>
  <c r="AR71" i="65" s="1"/>
  <c r="AW73" i="65"/>
  <c r="AQ73" i="65"/>
  <c r="AW75" i="65"/>
  <c r="AQ75" i="65"/>
  <c r="AR75" i="65" s="1"/>
  <c r="AW77" i="65"/>
  <c r="AQ77" i="65"/>
  <c r="AW79" i="65"/>
  <c r="AQ79" i="65"/>
  <c r="AR79" i="65" s="1"/>
  <c r="AW81" i="65"/>
  <c r="AQ81" i="65"/>
  <c r="AW83" i="65"/>
  <c r="AQ83" i="65"/>
  <c r="AR83" i="65" s="1"/>
  <c r="AW85" i="65"/>
  <c r="AQ85" i="65"/>
  <c r="AW87" i="65"/>
  <c r="AQ87" i="65"/>
  <c r="AR87" i="65" s="1"/>
  <c r="AW89" i="65"/>
  <c r="AQ89" i="65"/>
  <c r="AW91" i="65"/>
  <c r="AQ91" i="65"/>
  <c r="AR91" i="65" s="1"/>
  <c r="AW93" i="65"/>
  <c r="AQ93" i="65"/>
  <c r="AW95" i="65"/>
  <c r="AQ95" i="65"/>
  <c r="AR95" i="65" s="1"/>
  <c r="AW97" i="65"/>
  <c r="AQ97" i="65"/>
  <c r="AW99" i="65"/>
  <c r="AQ99" i="65"/>
  <c r="AR99" i="65" s="1"/>
  <c r="AW101" i="65"/>
  <c r="AQ101" i="65"/>
  <c r="AW103" i="65"/>
  <c r="AQ103" i="65"/>
  <c r="AR103" i="65" s="1"/>
  <c r="AR105" i="65"/>
  <c r="AI112" i="65"/>
  <c r="AI115" i="65"/>
  <c r="AW32" i="65"/>
  <c r="AW34" i="65"/>
  <c r="AW36" i="65"/>
  <c r="AW38" i="65"/>
  <c r="AW40" i="65"/>
  <c r="AW42" i="65"/>
  <c r="AW44" i="65"/>
  <c r="AW46" i="65"/>
  <c r="AW48" i="65"/>
  <c r="AW50" i="65"/>
  <c r="AW52" i="65"/>
  <c r="AW54" i="65"/>
  <c r="AW56" i="65"/>
  <c r="AW58" i="65"/>
  <c r="AW60" i="65"/>
  <c r="AW62" i="65"/>
  <c r="AW64" i="65"/>
  <c r="AW66" i="65"/>
  <c r="AW68" i="65"/>
  <c r="AW70" i="65"/>
  <c r="AW72" i="65"/>
  <c r="AW74" i="65"/>
  <c r="AW76" i="65"/>
  <c r="AW78" i="65"/>
  <c r="AW80" i="65"/>
  <c r="AW82" i="65"/>
  <c r="AW84" i="65"/>
  <c r="AW86" i="65"/>
  <c r="AW88" i="65"/>
  <c r="AW90" i="65"/>
  <c r="AW92" i="65"/>
  <c r="AW94" i="65"/>
  <c r="AW96" i="65"/>
  <c r="AW98" i="65"/>
  <c r="AW100" i="65"/>
  <c r="AW102" i="65"/>
  <c r="AW112" i="65"/>
  <c r="AI145" i="65"/>
  <c r="AQ148" i="65"/>
  <c r="AW148" i="65"/>
  <c r="AQ209" i="65"/>
  <c r="AR209" i="65" s="1"/>
  <c r="AW209" i="65"/>
  <c r="AI106" i="65"/>
  <c r="AW110" i="65"/>
  <c r="AQ112" i="65"/>
  <c r="AW117" i="65"/>
  <c r="AQ117" i="65"/>
  <c r="AR117" i="65" s="1"/>
  <c r="AI123" i="65"/>
  <c r="AQ124" i="65"/>
  <c r="AR124" i="65" s="1"/>
  <c r="AW124" i="65"/>
  <c r="AW133" i="65"/>
  <c r="AQ133" i="65"/>
  <c r="AW167" i="65"/>
  <c r="AQ167" i="65"/>
  <c r="AR167" i="65" s="1"/>
  <c r="AQ104" i="65"/>
  <c r="AW108" i="65"/>
  <c r="AQ110" i="65"/>
  <c r="AR110" i="65" s="1"/>
  <c r="AW111" i="65"/>
  <c r="AW114" i="65"/>
  <c r="AR116" i="65"/>
  <c r="AQ121" i="65"/>
  <c r="AR121" i="65" s="1"/>
  <c r="AW122" i="65"/>
  <c r="AQ129" i="65"/>
  <c r="AR129" i="65" s="1"/>
  <c r="AW130" i="65"/>
  <c r="AQ138" i="65"/>
  <c r="AW138" i="65"/>
  <c r="AQ146" i="65"/>
  <c r="AR146" i="65" s="1"/>
  <c r="AW146" i="65"/>
  <c r="AQ150" i="65"/>
  <c r="AW150" i="65"/>
  <c r="AQ134" i="65"/>
  <c r="AR134" i="65" s="1"/>
  <c r="AW134" i="65"/>
  <c r="AQ142" i="65"/>
  <c r="AR142" i="65" s="1"/>
  <c r="AW142" i="65"/>
  <c r="AI157" i="65"/>
  <c r="AI165" i="65"/>
  <c r="AQ113" i="65"/>
  <c r="AR113" i="65" s="1"/>
  <c r="AQ115" i="65"/>
  <c r="AQ123" i="65"/>
  <c r="AR123" i="65" s="1"/>
  <c r="AQ131" i="65"/>
  <c r="AR131" i="65" s="1"/>
  <c r="AQ136" i="65"/>
  <c r="AW136" i="65"/>
  <c r="AQ144" i="65"/>
  <c r="AW144" i="65"/>
  <c r="AI149" i="65"/>
  <c r="AQ158" i="65"/>
  <c r="AW158" i="65"/>
  <c r="AQ166" i="65"/>
  <c r="AW166" i="65"/>
  <c r="AW152" i="65"/>
  <c r="AW160" i="65"/>
  <c r="AR162" i="65"/>
  <c r="AI114" i="65"/>
  <c r="AI116" i="65"/>
  <c r="AI118" i="65"/>
  <c r="AI120" i="65"/>
  <c r="AI122" i="65"/>
  <c r="AI124" i="65"/>
  <c r="AI126" i="65"/>
  <c r="AI128" i="65"/>
  <c r="AI130" i="65"/>
  <c r="AI132" i="65"/>
  <c r="AR138" i="65"/>
  <c r="AW218" i="65"/>
  <c r="AQ218" i="65"/>
  <c r="AR218" i="65" s="1"/>
  <c r="AQ135" i="65"/>
  <c r="AR150" i="65"/>
  <c r="AW156" i="65"/>
  <c r="AR158" i="65"/>
  <c r="AR182" i="65"/>
  <c r="AQ168" i="65"/>
  <c r="AW168" i="65"/>
  <c r="AQ170" i="65"/>
  <c r="AW170" i="65"/>
  <c r="AI216" i="65"/>
  <c r="AW173" i="65"/>
  <c r="AQ173" i="65"/>
  <c r="AR173" i="65" s="1"/>
  <c r="AW175" i="65"/>
  <c r="AQ175" i="65"/>
  <c r="AW177" i="65"/>
  <c r="AQ177" i="65"/>
  <c r="AR177" i="65" s="1"/>
  <c r="AW179" i="65"/>
  <c r="AQ179" i="65"/>
  <c r="AR179" i="65" s="1"/>
  <c r="AW181" i="65"/>
  <c r="AQ181" i="65"/>
  <c r="AR181" i="65" s="1"/>
  <c r="AW183" i="65"/>
  <c r="AQ183" i="65"/>
  <c r="AW185" i="65"/>
  <c r="AQ185" i="65"/>
  <c r="AW187" i="65"/>
  <c r="AQ187" i="65"/>
  <c r="AW189" i="65"/>
  <c r="AQ189" i="65"/>
  <c r="AR189" i="65" s="1"/>
  <c r="AW191" i="65"/>
  <c r="AQ191" i="65"/>
  <c r="AW193" i="65"/>
  <c r="AQ193" i="65"/>
  <c r="AR193" i="65" s="1"/>
  <c r="AW195" i="65"/>
  <c r="AQ195" i="65"/>
  <c r="AW197" i="65"/>
  <c r="AQ197" i="65"/>
  <c r="AW199" i="65"/>
  <c r="AQ199" i="65"/>
  <c r="AW201" i="65"/>
  <c r="AQ201" i="65"/>
  <c r="AR201" i="65" s="1"/>
  <c r="AW210" i="65"/>
  <c r="AQ210" i="65"/>
  <c r="AW217" i="65"/>
  <c r="AQ217" i="65"/>
  <c r="AR217" i="65" s="1"/>
  <c r="AW169" i="65"/>
  <c r="AQ169" i="65"/>
  <c r="AW171" i="65"/>
  <c r="AQ171" i="65"/>
  <c r="AW203" i="65"/>
  <c r="AQ203" i="65"/>
  <c r="AI208" i="65"/>
  <c r="AW172" i="65"/>
  <c r="AW174" i="65"/>
  <c r="AW176" i="65"/>
  <c r="AW178" i="65"/>
  <c r="AW180" i="65"/>
  <c r="AW182" i="65"/>
  <c r="AW184" i="65"/>
  <c r="AW186" i="65"/>
  <c r="AW188" i="65"/>
  <c r="AW190" i="65"/>
  <c r="AW192" i="65"/>
  <c r="AW194" i="65"/>
  <c r="AW196" i="65"/>
  <c r="AW198" i="65"/>
  <c r="AW200" i="65"/>
  <c r="AW202" i="65"/>
  <c r="AI204" i="65"/>
  <c r="AW208" i="65"/>
  <c r="AR208" i="65"/>
  <c r="AW216" i="65"/>
  <c r="AR216" i="65"/>
  <c r="AW224" i="65"/>
  <c r="AQ224" i="65"/>
  <c r="AR224" i="65" s="1"/>
  <c r="AW206" i="65"/>
  <c r="AW214" i="65"/>
  <c r="AW232" i="65"/>
  <c r="AQ232" i="65"/>
  <c r="AR232" i="65" s="1"/>
  <c r="AW204" i="65"/>
  <c r="AQ206" i="65"/>
  <c r="AW207" i="65"/>
  <c r="AW212" i="65"/>
  <c r="AR212" i="65"/>
  <c r="AQ214" i="65"/>
  <c r="AW215" i="65"/>
  <c r="AW226" i="65"/>
  <c r="AQ226" i="65"/>
  <c r="AW248" i="65"/>
  <c r="AQ248" i="65"/>
  <c r="AR248" i="65" s="1"/>
  <c r="AI205" i="65"/>
  <c r="AI207" i="65"/>
  <c r="AI209" i="65"/>
  <c r="AI211" i="65"/>
  <c r="AI213" i="65"/>
  <c r="AI215" i="65"/>
  <c r="AI217" i="65"/>
  <c r="AW220" i="65"/>
  <c r="AQ220" i="65"/>
  <c r="AW228" i="65"/>
  <c r="AQ228" i="65"/>
  <c r="AW222" i="65"/>
  <c r="AQ222" i="65"/>
  <c r="AR226" i="65"/>
  <c r="AW230" i="65"/>
  <c r="AQ230" i="65"/>
  <c r="AQ253" i="65"/>
  <c r="AW253" i="65"/>
  <c r="AW234" i="65"/>
  <c r="AQ234" i="65"/>
  <c r="AR234" i="65" s="1"/>
  <c r="AW236" i="65"/>
  <c r="AQ236" i="65"/>
  <c r="AW238" i="65"/>
  <c r="AQ238" i="65"/>
  <c r="AR238" i="65" s="1"/>
  <c r="AW240" i="65"/>
  <c r="AQ240" i="65"/>
  <c r="AW242" i="65"/>
  <c r="AQ242" i="65"/>
  <c r="AR242" i="65" s="1"/>
  <c r="AW244" i="65"/>
  <c r="AQ244" i="65"/>
  <c r="AW246" i="65"/>
  <c r="AQ246" i="65"/>
  <c r="AR246" i="65" s="1"/>
  <c r="AQ251" i="65"/>
  <c r="AR251" i="65" s="1"/>
  <c r="AW251" i="65"/>
  <c r="AQ233" i="65"/>
  <c r="AW233" i="65"/>
  <c r="AQ249" i="65"/>
  <c r="AR249" i="65" s="1"/>
  <c r="AW249" i="65"/>
  <c r="AW252" i="65"/>
  <c r="AQ252" i="65"/>
  <c r="AR252" i="65" s="1"/>
  <c r="AQ247" i="65"/>
  <c r="AR247" i="65" s="1"/>
  <c r="AW247" i="65"/>
  <c r="AW250" i="65"/>
  <c r="AQ250" i="65"/>
  <c r="AR250" i="65" s="1"/>
  <c r="AW235" i="65"/>
  <c r="AW237" i="65"/>
  <c r="AW239" i="65"/>
  <c r="AW241" i="65"/>
  <c r="AW243" i="65"/>
  <c r="AW245" i="65"/>
  <c r="O5" i="107"/>
  <c r="AR233" i="65" l="1"/>
  <c r="AR253" i="65"/>
  <c r="AR206" i="65"/>
  <c r="AR169" i="65"/>
  <c r="AR191" i="65"/>
  <c r="AR175" i="65"/>
  <c r="AR148" i="65"/>
  <c r="AR136" i="65"/>
  <c r="AR195" i="65"/>
  <c r="AR28" i="65"/>
  <c r="AR20" i="65"/>
  <c r="AR25" i="65"/>
  <c r="AR240" i="65"/>
  <c r="AR214" i="65"/>
  <c r="AR203" i="65"/>
  <c r="AR170" i="65"/>
  <c r="AR187" i="65"/>
  <c r="AR115" i="65"/>
  <c r="AR112" i="65"/>
  <c r="AR27" i="65"/>
  <c r="AR13" i="65"/>
  <c r="AR22" i="65"/>
  <c r="AR228" i="65"/>
  <c r="AR29" i="65"/>
  <c r="AR244" i="65"/>
  <c r="AR236" i="65"/>
  <c r="AR230" i="65"/>
  <c r="AR222" i="65"/>
  <c r="AR171" i="65"/>
  <c r="AR220" i="65"/>
  <c r="AR210" i="65"/>
  <c r="AR185" i="65"/>
  <c r="AR166" i="65"/>
  <c r="AR135" i="65"/>
  <c r="AR199" i="65"/>
  <c r="AR183" i="65"/>
  <c r="AR168" i="65"/>
  <c r="AR144" i="65"/>
  <c r="AR197" i="65"/>
  <c r="AR104" i="65"/>
  <c r="AR133" i="65"/>
  <c r="AR106" i="65"/>
  <c r="AR101" i="65"/>
  <c r="AR97" i="65"/>
  <c r="AR93" i="65"/>
  <c r="AR89" i="65"/>
  <c r="AR85" i="65"/>
  <c r="AR81" i="65"/>
  <c r="AR77" i="65"/>
  <c r="AR73" i="65"/>
  <c r="AR69" i="65"/>
  <c r="AR65" i="65"/>
  <c r="AR61" i="65"/>
  <c r="AR57" i="65"/>
  <c r="AR53" i="65"/>
  <c r="AR49" i="65"/>
  <c r="AR45" i="65"/>
  <c r="AR41" i="65"/>
  <c r="AR37" i="65"/>
  <c r="AR33" i="65"/>
  <c r="AR30" i="65"/>
  <c r="AR26" i="65"/>
  <c r="AR16" i="65"/>
  <c r="F5" i="107"/>
  <c r="G5" i="107"/>
  <c r="E5" i="107"/>
  <c r="I4" i="107"/>
  <c r="L4" i="107" l="1"/>
  <c r="H4" i="107" l="1"/>
  <c r="J4" i="107" s="1"/>
  <c r="K4" i="107"/>
  <c r="K6" i="107" s="1"/>
  <c r="E5" i="92" l="1"/>
  <c r="G5" i="92" s="1"/>
  <c r="E4" i="92"/>
  <c r="G4" i="92" s="1"/>
  <c r="J6" i="107"/>
  <c r="N4" i="107"/>
  <c r="N6" i="107" s="1"/>
  <c r="M4" i="107"/>
  <c r="M6" i="107" s="1"/>
  <c r="AF7" i="65" l="1"/>
  <c r="AF5" i="65"/>
  <c r="AF6" i="65"/>
  <c r="AF252" i="65"/>
  <c r="AF250" i="65"/>
  <c r="AF248" i="65"/>
  <c r="AF246" i="65"/>
  <c r="AF244" i="65"/>
  <c r="AF242" i="65"/>
  <c r="AF240" i="65"/>
  <c r="AF238" i="65"/>
  <c r="AF236" i="65"/>
  <c r="AF234" i="65"/>
  <c r="AF253" i="65"/>
  <c r="AF247" i="65"/>
  <c r="AF245" i="65"/>
  <c r="AF243" i="65"/>
  <c r="AF241" i="65"/>
  <c r="AF239" i="65"/>
  <c r="AF237" i="65"/>
  <c r="AF235" i="65"/>
  <c r="AF232" i="65"/>
  <c r="AF230" i="65"/>
  <c r="AF228" i="65"/>
  <c r="AF226" i="65"/>
  <c r="AF224" i="65"/>
  <c r="AF222" i="65"/>
  <c r="AF220" i="65"/>
  <c r="AF218" i="65"/>
  <c r="AF249" i="65"/>
  <c r="AF229" i="65"/>
  <c r="AF221" i="65"/>
  <c r="AF217" i="65"/>
  <c r="AF215" i="65"/>
  <c r="AF213" i="65"/>
  <c r="AF211" i="65"/>
  <c r="AF209" i="65"/>
  <c r="AF207" i="65"/>
  <c r="AF205" i="65"/>
  <c r="AF203" i="65"/>
  <c r="AF227" i="65"/>
  <c r="AF219" i="65"/>
  <c r="AF251" i="65"/>
  <c r="AF233" i="65"/>
  <c r="AF225" i="65"/>
  <c r="AF216" i="65"/>
  <c r="AF214" i="65"/>
  <c r="AF212" i="65"/>
  <c r="AF210" i="65"/>
  <c r="AF208" i="65"/>
  <c r="AF206" i="65"/>
  <c r="AF231" i="65"/>
  <c r="AF223" i="65"/>
  <c r="AF204" i="65"/>
  <c r="AF201" i="65"/>
  <c r="AF199" i="65"/>
  <c r="AF197" i="65"/>
  <c r="AF195" i="65"/>
  <c r="AF193" i="65"/>
  <c r="AF191" i="65"/>
  <c r="AF189" i="65"/>
  <c r="AF187" i="65"/>
  <c r="AF185" i="65"/>
  <c r="AF183" i="65"/>
  <c r="AF181" i="65"/>
  <c r="AF179" i="65"/>
  <c r="AF177" i="65"/>
  <c r="AF175" i="65"/>
  <c r="AF173" i="65"/>
  <c r="AF202" i="65"/>
  <c r="AF200" i="65"/>
  <c r="AF198" i="65"/>
  <c r="AF196" i="65"/>
  <c r="AF194" i="65"/>
  <c r="AF192" i="65"/>
  <c r="AF190" i="65"/>
  <c r="AF188" i="65"/>
  <c r="AF186" i="65"/>
  <c r="AF184" i="65"/>
  <c r="AF182" i="65"/>
  <c r="AF180" i="65"/>
  <c r="AF178" i="65"/>
  <c r="AF176" i="65"/>
  <c r="AF174" i="65"/>
  <c r="AF172" i="65"/>
  <c r="AF170" i="65"/>
  <c r="AF168" i="65"/>
  <c r="AF166" i="65"/>
  <c r="AF164" i="65"/>
  <c r="AF162" i="65"/>
  <c r="AF160" i="65"/>
  <c r="AF158" i="65"/>
  <c r="AF156" i="65"/>
  <c r="AF154" i="65"/>
  <c r="AF152" i="65"/>
  <c r="AF150" i="65"/>
  <c r="AF148" i="65"/>
  <c r="AF146" i="65"/>
  <c r="AF144" i="65"/>
  <c r="AF142" i="65"/>
  <c r="AF140" i="65"/>
  <c r="AF138" i="65"/>
  <c r="AF171" i="65"/>
  <c r="AF169" i="65"/>
  <c r="AF167" i="65"/>
  <c r="AF165" i="65"/>
  <c r="AF163" i="65"/>
  <c r="AF161" i="65"/>
  <c r="AF159" i="65"/>
  <c r="AF157" i="65"/>
  <c r="AF155" i="65"/>
  <c r="AF153" i="65"/>
  <c r="AF151" i="65"/>
  <c r="AF149" i="65"/>
  <c r="AF132" i="65"/>
  <c r="AF130" i="65"/>
  <c r="AF128" i="65"/>
  <c r="AF126" i="65"/>
  <c r="AF124" i="65"/>
  <c r="AF122" i="65"/>
  <c r="AF120" i="65"/>
  <c r="AF118" i="65"/>
  <c r="AF116" i="65"/>
  <c r="AF114" i="65"/>
  <c r="AF135" i="65"/>
  <c r="AF147" i="65"/>
  <c r="AF145" i="65"/>
  <c r="AF143" i="65"/>
  <c r="AF141" i="65"/>
  <c r="AF139" i="65"/>
  <c r="AF137" i="65"/>
  <c r="AF136" i="65"/>
  <c r="AF134" i="65"/>
  <c r="AF133" i="65"/>
  <c r="AF131" i="65"/>
  <c r="AF129" i="65"/>
  <c r="AF127" i="65"/>
  <c r="AF125" i="65"/>
  <c r="AF123" i="65"/>
  <c r="AF121" i="65"/>
  <c r="AF119" i="65"/>
  <c r="AF117" i="65"/>
  <c r="AF115" i="65"/>
  <c r="AF113" i="65"/>
  <c r="AF112" i="65"/>
  <c r="AF110" i="65"/>
  <c r="AF108" i="65"/>
  <c r="AF111" i="65"/>
  <c r="AF109" i="65"/>
  <c r="AF107" i="65"/>
  <c r="AF105" i="65"/>
  <c r="AF106" i="65"/>
  <c r="AF103" i="65"/>
  <c r="AF101" i="65"/>
  <c r="AF99" i="65"/>
  <c r="AF97" i="65"/>
  <c r="AF95" i="65"/>
  <c r="AF93" i="65"/>
  <c r="AF91" i="65"/>
  <c r="AF89" i="65"/>
  <c r="AF87" i="65"/>
  <c r="AF85" i="65"/>
  <c r="AF83" i="65"/>
  <c r="AF81" i="65"/>
  <c r="AF79" i="65"/>
  <c r="AF77" i="65"/>
  <c r="AF75" i="65"/>
  <c r="AF73" i="65"/>
  <c r="AF71" i="65"/>
  <c r="AF69" i="65"/>
  <c r="AF67" i="65"/>
  <c r="AF65" i="65"/>
  <c r="AF63" i="65"/>
  <c r="AF61" i="65"/>
  <c r="AF59" i="65"/>
  <c r="AF57" i="65"/>
  <c r="AF55" i="65"/>
  <c r="AF53" i="65"/>
  <c r="AF51" i="65"/>
  <c r="AF49" i="65"/>
  <c r="AF47" i="65"/>
  <c r="AF45" i="65"/>
  <c r="AF43" i="65"/>
  <c r="AF41" i="65"/>
  <c r="AF39" i="65"/>
  <c r="AF37" i="65"/>
  <c r="AF35" i="65"/>
  <c r="AF33" i="65"/>
  <c r="AF31" i="65"/>
  <c r="AF30" i="65"/>
  <c r="AF28" i="65"/>
  <c r="AF26" i="65"/>
  <c r="AF23" i="65"/>
  <c r="AF21" i="65"/>
  <c r="AF19" i="65"/>
  <c r="AF17" i="65"/>
  <c r="AF15" i="65"/>
  <c r="AF13" i="65"/>
  <c r="AF11" i="65"/>
  <c r="AF9" i="65"/>
  <c r="AF3" i="65"/>
  <c r="AF4" i="65"/>
  <c r="AF98" i="65"/>
  <c r="AF94" i="65"/>
  <c r="AF90" i="65"/>
  <c r="AF86" i="65"/>
  <c r="AF80" i="65"/>
  <c r="AF66" i="65"/>
  <c r="AF60" i="65"/>
  <c r="AF52" i="65"/>
  <c r="AF50" i="65"/>
  <c r="AF48" i="65"/>
  <c r="AF40" i="65"/>
  <c r="AF102" i="65"/>
  <c r="AF92" i="65"/>
  <c r="AF74" i="65"/>
  <c r="AF72" i="65"/>
  <c r="AF70" i="65"/>
  <c r="AF64" i="65"/>
  <c r="AF62" i="65"/>
  <c r="AF56" i="65"/>
  <c r="AF54" i="65"/>
  <c r="AF46" i="65"/>
  <c r="AF42" i="65"/>
  <c r="AF36" i="65"/>
  <c r="AF34" i="65"/>
  <c r="AF29" i="65"/>
  <c r="AF27" i="65"/>
  <c r="AF25" i="65"/>
  <c r="AF24" i="65"/>
  <c r="AF22" i="65"/>
  <c r="AF20" i="65"/>
  <c r="AF18" i="65"/>
  <c r="AF16" i="65"/>
  <c r="AF14" i="65"/>
  <c r="AF12" i="65"/>
  <c r="AF10" i="65"/>
  <c r="AF8" i="65"/>
  <c r="AF104" i="65"/>
  <c r="AF100" i="65"/>
  <c r="AF96" i="65"/>
  <c r="AF88" i="65"/>
  <c r="AF84" i="65"/>
  <c r="AF82" i="65"/>
  <c r="AF78" i="65"/>
  <c r="AF76" i="65"/>
  <c r="AF68" i="65"/>
  <c r="AF58" i="65"/>
  <c r="AF44" i="65"/>
  <c r="AF38" i="65"/>
  <c r="AF32" i="65"/>
  <c r="O4" i="107"/>
  <c r="O6" i="107"/>
  <c r="AJ12" i="65" l="1"/>
  <c r="V12" i="65"/>
  <c r="V42" i="65"/>
  <c r="AJ42" i="65"/>
  <c r="V48" i="65"/>
  <c r="AJ48" i="65"/>
  <c r="V9" i="65"/>
  <c r="AJ9" i="65"/>
  <c r="AJ33" i="65"/>
  <c r="V33" i="65"/>
  <c r="AJ57" i="65"/>
  <c r="V57" i="65"/>
  <c r="AJ81" i="65"/>
  <c r="V81" i="65"/>
  <c r="V106" i="65"/>
  <c r="AJ106" i="65"/>
  <c r="AJ121" i="65"/>
  <c r="V121" i="65"/>
  <c r="AJ143" i="65"/>
  <c r="V143" i="65"/>
  <c r="V130" i="65"/>
  <c r="AJ130" i="65"/>
  <c r="V161" i="65"/>
  <c r="AJ161" i="65"/>
  <c r="AJ150" i="65"/>
  <c r="V150" i="65"/>
  <c r="V174" i="65"/>
  <c r="AJ174" i="65"/>
  <c r="V198" i="65"/>
  <c r="AJ198" i="65"/>
  <c r="AJ191" i="65"/>
  <c r="V191" i="65"/>
  <c r="V233" i="65"/>
  <c r="AJ233" i="65"/>
  <c r="AJ221" i="65"/>
  <c r="V221" i="65"/>
  <c r="AJ228" i="65"/>
  <c r="V228" i="65"/>
  <c r="V245" i="65"/>
  <c r="AJ245" i="65"/>
  <c r="AJ244" i="65"/>
  <c r="V244" i="65"/>
  <c r="AJ252" i="65"/>
  <c r="V252" i="65"/>
  <c r="V32" i="65"/>
  <c r="AJ32" i="65"/>
  <c r="V68" i="65"/>
  <c r="AJ68" i="65"/>
  <c r="V84" i="65"/>
  <c r="AJ84" i="65"/>
  <c r="V104" i="65"/>
  <c r="AJ104" i="65"/>
  <c r="V14" i="65"/>
  <c r="AJ14" i="65"/>
  <c r="V22" i="65"/>
  <c r="AJ22" i="65"/>
  <c r="V29" i="65"/>
  <c r="AJ29" i="65"/>
  <c r="V46" i="65"/>
  <c r="AJ46" i="65"/>
  <c r="V64" i="65"/>
  <c r="AJ64" i="65"/>
  <c r="V92" i="65"/>
  <c r="AJ92" i="65"/>
  <c r="V50" i="65"/>
  <c r="AJ50" i="65"/>
  <c r="V80" i="65"/>
  <c r="AJ80" i="65"/>
  <c r="V98" i="65"/>
  <c r="AJ98" i="65"/>
  <c r="V11" i="65"/>
  <c r="AJ11" i="65"/>
  <c r="AJ19" i="65"/>
  <c r="V19" i="65"/>
  <c r="AJ28" i="65"/>
  <c r="V28" i="65"/>
  <c r="AJ35" i="65"/>
  <c r="V35" i="65"/>
  <c r="AJ43" i="65"/>
  <c r="V43" i="65"/>
  <c r="AJ51" i="65"/>
  <c r="V51" i="65"/>
  <c r="AJ59" i="65"/>
  <c r="V59" i="65"/>
  <c r="AJ67" i="65"/>
  <c r="V67" i="65"/>
  <c r="AJ75" i="65"/>
  <c r="V75" i="65"/>
  <c r="AJ83" i="65"/>
  <c r="V83" i="65"/>
  <c r="AJ91" i="65"/>
  <c r="V91" i="65"/>
  <c r="AJ99" i="65"/>
  <c r="V99" i="65"/>
  <c r="V105" i="65"/>
  <c r="AJ105" i="65"/>
  <c r="V108" i="65"/>
  <c r="AJ108" i="65"/>
  <c r="V115" i="65"/>
  <c r="AJ115" i="65"/>
  <c r="V123" i="65"/>
  <c r="AJ123" i="65"/>
  <c r="V131" i="65"/>
  <c r="AJ131" i="65"/>
  <c r="V137" i="65"/>
  <c r="AJ137" i="65"/>
  <c r="V145" i="65"/>
  <c r="AJ145" i="65"/>
  <c r="AJ116" i="65"/>
  <c r="V116" i="65"/>
  <c r="AJ124" i="65"/>
  <c r="V124" i="65"/>
  <c r="AJ132" i="65"/>
  <c r="V132" i="65"/>
  <c r="AJ155" i="65"/>
  <c r="V155" i="65"/>
  <c r="V163" i="65"/>
  <c r="AJ163" i="65"/>
  <c r="V171" i="65"/>
  <c r="AJ171" i="65"/>
  <c r="AJ144" i="65"/>
  <c r="V144" i="65"/>
  <c r="AJ152" i="65"/>
  <c r="V152" i="65"/>
  <c r="AJ160" i="65"/>
  <c r="V160" i="65"/>
  <c r="AJ168" i="65"/>
  <c r="V168" i="65"/>
  <c r="V176" i="65"/>
  <c r="AJ176" i="65"/>
  <c r="V184" i="65"/>
  <c r="AJ184" i="65"/>
  <c r="V192" i="65"/>
  <c r="AJ192" i="65"/>
  <c r="V200" i="65"/>
  <c r="AJ200" i="65"/>
  <c r="AJ177" i="65"/>
  <c r="V177" i="65"/>
  <c r="AJ185" i="65"/>
  <c r="V185" i="65"/>
  <c r="AJ193" i="65"/>
  <c r="V193" i="65"/>
  <c r="AJ201" i="65"/>
  <c r="V201" i="65"/>
  <c r="AJ206" i="65"/>
  <c r="V206" i="65"/>
  <c r="V214" i="65"/>
  <c r="AJ214" i="65"/>
  <c r="V251" i="65"/>
  <c r="AJ251" i="65"/>
  <c r="V205" i="65"/>
  <c r="AJ205" i="65"/>
  <c r="V213" i="65"/>
  <c r="AJ213" i="65"/>
  <c r="AJ229" i="65"/>
  <c r="V229" i="65"/>
  <c r="AJ222" i="65"/>
  <c r="V222" i="65"/>
  <c r="AJ230" i="65"/>
  <c r="V230" i="65"/>
  <c r="V239" i="65"/>
  <c r="AJ239" i="65"/>
  <c r="V247" i="65"/>
  <c r="AJ247" i="65"/>
  <c r="AJ238" i="65"/>
  <c r="V238" i="65"/>
  <c r="AJ246" i="65"/>
  <c r="V246" i="65"/>
  <c r="V6" i="65"/>
  <c r="AJ6" i="65"/>
  <c r="V82" i="65"/>
  <c r="AJ82" i="65"/>
  <c r="V20" i="65"/>
  <c r="AJ20" i="65"/>
  <c r="V62" i="65"/>
  <c r="AJ62" i="65"/>
  <c r="V66" i="65"/>
  <c r="AJ66" i="65"/>
  <c r="AJ17" i="65"/>
  <c r="V17" i="65"/>
  <c r="AJ41" i="65"/>
  <c r="V41" i="65"/>
  <c r="AJ65" i="65"/>
  <c r="V65" i="65"/>
  <c r="AJ89" i="65"/>
  <c r="V89" i="65"/>
  <c r="V111" i="65"/>
  <c r="AJ111" i="65"/>
  <c r="V129" i="65"/>
  <c r="AJ129" i="65"/>
  <c r="V114" i="65"/>
  <c r="AJ114" i="65"/>
  <c r="V153" i="65"/>
  <c r="AJ153" i="65"/>
  <c r="AJ142" i="65"/>
  <c r="V142" i="65"/>
  <c r="AJ166" i="65"/>
  <c r="V166" i="65"/>
  <c r="V190" i="65"/>
  <c r="AJ190" i="65"/>
  <c r="AJ183" i="65"/>
  <c r="V183" i="65"/>
  <c r="AJ231" i="65"/>
  <c r="V231" i="65"/>
  <c r="V203" i="65"/>
  <c r="AJ203" i="65"/>
  <c r="V237" i="65"/>
  <c r="AJ237" i="65"/>
  <c r="V38" i="65"/>
  <c r="AJ38" i="65"/>
  <c r="V88" i="65"/>
  <c r="AJ88" i="65"/>
  <c r="V16" i="65"/>
  <c r="AJ16" i="65"/>
  <c r="AJ24" i="65"/>
  <c r="V24" i="65"/>
  <c r="V34" i="65"/>
  <c r="AJ34" i="65"/>
  <c r="V54" i="65"/>
  <c r="AJ54" i="65"/>
  <c r="V70" i="65"/>
  <c r="AJ70" i="65"/>
  <c r="V102" i="65"/>
  <c r="AJ102" i="65"/>
  <c r="V52" i="65"/>
  <c r="AJ52" i="65"/>
  <c r="V86" i="65"/>
  <c r="AJ86" i="65"/>
  <c r="AJ4" i="65"/>
  <c r="V4" i="65"/>
  <c r="V13" i="65"/>
  <c r="AJ13" i="65"/>
  <c r="V21" i="65"/>
  <c r="AJ21" i="65"/>
  <c r="AJ30" i="65"/>
  <c r="V30" i="65"/>
  <c r="AJ37" i="65"/>
  <c r="V37" i="65"/>
  <c r="AJ45" i="65"/>
  <c r="V45" i="65"/>
  <c r="AJ53" i="65"/>
  <c r="V53" i="65"/>
  <c r="AJ61" i="65"/>
  <c r="V61" i="65"/>
  <c r="AJ69" i="65"/>
  <c r="V69" i="65"/>
  <c r="AJ77" i="65"/>
  <c r="V77" i="65"/>
  <c r="AJ85" i="65"/>
  <c r="V85" i="65"/>
  <c r="AJ93" i="65"/>
  <c r="V93" i="65"/>
  <c r="AJ101" i="65"/>
  <c r="V101" i="65"/>
  <c r="V107" i="65"/>
  <c r="AJ107" i="65"/>
  <c r="AJ110" i="65"/>
  <c r="V110" i="65"/>
  <c r="AJ117" i="65"/>
  <c r="V117" i="65"/>
  <c r="AJ125" i="65"/>
  <c r="V125" i="65"/>
  <c r="V133" i="65"/>
  <c r="AJ133" i="65"/>
  <c r="AJ139" i="65"/>
  <c r="V139" i="65"/>
  <c r="AJ147" i="65"/>
  <c r="V147" i="65"/>
  <c r="V118" i="65"/>
  <c r="AJ118" i="65"/>
  <c r="AJ126" i="65"/>
  <c r="V126" i="65"/>
  <c r="V149" i="65"/>
  <c r="AJ149" i="65"/>
  <c r="V157" i="65"/>
  <c r="AJ157" i="65"/>
  <c r="V165" i="65"/>
  <c r="AJ165" i="65"/>
  <c r="AJ138" i="65"/>
  <c r="V138" i="65"/>
  <c r="AJ146" i="65"/>
  <c r="V146" i="65"/>
  <c r="AJ154" i="65"/>
  <c r="V154" i="65"/>
  <c r="AJ162" i="65"/>
  <c r="V162" i="65"/>
  <c r="AJ170" i="65"/>
  <c r="V170" i="65"/>
  <c r="V178" i="65"/>
  <c r="AJ178" i="65"/>
  <c r="V186" i="65"/>
  <c r="AJ186" i="65"/>
  <c r="V194" i="65"/>
  <c r="AJ194" i="65"/>
  <c r="V202" i="65"/>
  <c r="AJ202" i="65"/>
  <c r="AJ179" i="65"/>
  <c r="V179" i="65"/>
  <c r="AJ187" i="65"/>
  <c r="V187" i="65"/>
  <c r="AJ195" i="65"/>
  <c r="V195" i="65"/>
  <c r="V204" i="65"/>
  <c r="AJ204" i="65"/>
  <c r="AJ208" i="65"/>
  <c r="V208" i="65"/>
  <c r="V216" i="65"/>
  <c r="AJ216" i="65"/>
  <c r="AJ219" i="65"/>
  <c r="V219" i="65"/>
  <c r="V207" i="65"/>
  <c r="AJ207" i="65"/>
  <c r="V215" i="65"/>
  <c r="AJ215" i="65"/>
  <c r="V249" i="65"/>
  <c r="AJ249" i="65"/>
  <c r="AJ224" i="65"/>
  <c r="V224" i="65"/>
  <c r="AJ232" i="65"/>
  <c r="V232" i="65"/>
  <c r="V241" i="65"/>
  <c r="AJ241" i="65"/>
  <c r="V253" i="65"/>
  <c r="AJ253" i="65"/>
  <c r="AJ240" i="65"/>
  <c r="V240" i="65"/>
  <c r="AJ248" i="65"/>
  <c r="V248" i="65"/>
  <c r="V5" i="65"/>
  <c r="AJ5" i="65"/>
  <c r="V58" i="65"/>
  <c r="AJ58" i="65"/>
  <c r="V100" i="65"/>
  <c r="AJ100" i="65"/>
  <c r="V27" i="65"/>
  <c r="AJ27" i="65"/>
  <c r="V74" i="65"/>
  <c r="AJ74" i="65"/>
  <c r="V94" i="65"/>
  <c r="AJ94" i="65"/>
  <c r="AJ26" i="65"/>
  <c r="V26" i="65"/>
  <c r="AJ49" i="65"/>
  <c r="V49" i="65"/>
  <c r="AJ73" i="65"/>
  <c r="V73" i="65"/>
  <c r="AJ97" i="65"/>
  <c r="V97" i="65"/>
  <c r="V113" i="65"/>
  <c r="AJ113" i="65"/>
  <c r="V136" i="65"/>
  <c r="AJ136" i="65"/>
  <c r="AJ122" i="65"/>
  <c r="V122" i="65"/>
  <c r="V169" i="65"/>
  <c r="AJ169" i="65"/>
  <c r="AJ158" i="65"/>
  <c r="V158" i="65"/>
  <c r="V182" i="65"/>
  <c r="AJ182" i="65"/>
  <c r="AJ175" i="65"/>
  <c r="V175" i="65"/>
  <c r="AJ199" i="65"/>
  <c r="V199" i="65"/>
  <c r="V212" i="65"/>
  <c r="AJ212" i="65"/>
  <c r="V211" i="65"/>
  <c r="AJ211" i="65"/>
  <c r="AJ220" i="65"/>
  <c r="V220" i="65"/>
  <c r="AJ236" i="65"/>
  <c r="V236" i="65"/>
  <c r="V76" i="65"/>
  <c r="AJ76" i="65"/>
  <c r="V8" i="65"/>
  <c r="AJ8" i="65"/>
  <c r="V44" i="65"/>
  <c r="AJ44" i="65"/>
  <c r="V78" i="65"/>
  <c r="AJ78" i="65"/>
  <c r="V96" i="65"/>
  <c r="AJ96" i="65"/>
  <c r="V10" i="65"/>
  <c r="AJ10" i="65"/>
  <c r="AJ18" i="65"/>
  <c r="V18" i="65"/>
  <c r="V25" i="65"/>
  <c r="AJ25" i="65"/>
  <c r="V36" i="65"/>
  <c r="AJ36" i="65"/>
  <c r="V56" i="65"/>
  <c r="AJ56" i="65"/>
  <c r="V72" i="65"/>
  <c r="AJ72" i="65"/>
  <c r="V40" i="65"/>
  <c r="AJ40" i="65"/>
  <c r="V60" i="65"/>
  <c r="AJ60" i="65"/>
  <c r="V90" i="65"/>
  <c r="AJ90" i="65"/>
  <c r="V3" i="65"/>
  <c r="AJ3" i="65"/>
  <c r="AJ15" i="65"/>
  <c r="V15" i="65"/>
  <c r="AJ23" i="65"/>
  <c r="V23" i="65"/>
  <c r="AJ31" i="65"/>
  <c r="V31" i="65"/>
  <c r="AJ39" i="65"/>
  <c r="V39" i="65"/>
  <c r="AJ47" i="65"/>
  <c r="V47" i="65"/>
  <c r="AJ55" i="65"/>
  <c r="V55" i="65"/>
  <c r="AJ63" i="65"/>
  <c r="V63" i="65"/>
  <c r="AJ71" i="65"/>
  <c r="V71" i="65"/>
  <c r="AJ79" i="65"/>
  <c r="V79" i="65"/>
  <c r="AJ87" i="65"/>
  <c r="V87" i="65"/>
  <c r="AJ95" i="65"/>
  <c r="V95" i="65"/>
  <c r="AJ103" i="65"/>
  <c r="V103" i="65"/>
  <c r="V109" i="65"/>
  <c r="AJ109" i="65"/>
  <c r="V112" i="65"/>
  <c r="AJ112" i="65"/>
  <c r="V119" i="65"/>
  <c r="AJ119" i="65"/>
  <c r="AJ127" i="65"/>
  <c r="V127" i="65"/>
  <c r="V134" i="65"/>
  <c r="AJ134" i="65"/>
  <c r="V141" i="65"/>
  <c r="AJ141" i="65"/>
  <c r="AJ135" i="65"/>
  <c r="V135" i="65"/>
  <c r="AJ120" i="65"/>
  <c r="V120" i="65"/>
  <c r="AJ128" i="65"/>
  <c r="V128" i="65"/>
  <c r="AJ151" i="65"/>
  <c r="V151" i="65"/>
  <c r="V159" i="65"/>
  <c r="AJ159" i="65"/>
  <c r="V167" i="65"/>
  <c r="AJ167" i="65"/>
  <c r="AJ140" i="65"/>
  <c r="V140" i="65"/>
  <c r="AJ148" i="65"/>
  <c r="V148" i="65"/>
  <c r="AJ156" i="65"/>
  <c r="V156" i="65"/>
  <c r="AJ164" i="65"/>
  <c r="V164" i="65"/>
  <c r="AJ172" i="65"/>
  <c r="V172" i="65"/>
  <c r="V180" i="65"/>
  <c r="AJ180" i="65"/>
  <c r="V188" i="65"/>
  <c r="AJ188" i="65"/>
  <c r="V196" i="65"/>
  <c r="AJ196" i="65"/>
  <c r="AJ173" i="65"/>
  <c r="V173" i="65"/>
  <c r="AJ181" i="65"/>
  <c r="V181" i="65"/>
  <c r="AJ189" i="65"/>
  <c r="V189" i="65"/>
  <c r="AJ197" i="65"/>
  <c r="V197" i="65"/>
  <c r="AJ223" i="65"/>
  <c r="V223" i="65"/>
  <c r="AJ210" i="65"/>
  <c r="V210" i="65"/>
  <c r="AJ225" i="65"/>
  <c r="V225" i="65"/>
  <c r="AJ227" i="65"/>
  <c r="V227" i="65"/>
  <c r="V209" i="65"/>
  <c r="AJ209" i="65"/>
  <c r="V217" i="65"/>
  <c r="AJ217" i="65"/>
  <c r="AJ218" i="65"/>
  <c r="V218" i="65"/>
  <c r="AJ226" i="65"/>
  <c r="V226" i="65"/>
  <c r="V235" i="65"/>
  <c r="AJ235" i="65"/>
  <c r="V243" i="65"/>
  <c r="AJ243" i="65"/>
  <c r="AJ234" i="65"/>
  <c r="V234" i="65"/>
  <c r="AJ242" i="65"/>
  <c r="V242" i="65"/>
  <c r="AJ250" i="65"/>
  <c r="V250" i="65"/>
  <c r="V7" i="65"/>
  <c r="AJ7" i="65"/>
  <c r="O4" i="114"/>
  <c r="K4" i="109"/>
  <c r="K4" i="110"/>
  <c r="K3" i="110"/>
  <c r="O3" i="114"/>
  <c r="K3" i="109"/>
  <c r="AU209" i="65" l="1"/>
  <c r="AL209" i="65"/>
  <c r="AM209" i="65" s="1"/>
  <c r="AK209" i="65"/>
  <c r="AL159" i="65"/>
  <c r="AK159" i="65"/>
  <c r="AU159" i="65"/>
  <c r="AU134" i="65"/>
  <c r="AL134" i="65"/>
  <c r="AM134" i="65" s="1"/>
  <c r="AK134" i="65"/>
  <c r="AU109" i="65"/>
  <c r="AL109" i="65"/>
  <c r="AM109" i="65" s="1"/>
  <c r="AK109" i="65"/>
  <c r="AU56" i="65"/>
  <c r="AL56" i="65"/>
  <c r="AM56" i="65" s="1"/>
  <c r="AK56" i="65"/>
  <c r="AU78" i="65"/>
  <c r="AL78" i="65"/>
  <c r="AM78" i="65" s="1"/>
  <c r="AK78" i="65"/>
  <c r="AU211" i="65"/>
  <c r="AL211" i="65"/>
  <c r="AM211" i="65" s="1"/>
  <c r="AK211" i="65"/>
  <c r="AK169" i="65"/>
  <c r="AU169" i="65"/>
  <c r="AL169" i="65"/>
  <c r="AM169" i="65" s="1"/>
  <c r="AX169" i="65" s="1"/>
  <c r="AU58" i="65"/>
  <c r="AL58" i="65"/>
  <c r="AM58" i="65" s="1"/>
  <c r="AK58" i="65"/>
  <c r="AL216" i="65"/>
  <c r="AK216" i="65"/>
  <c r="AU216" i="65"/>
  <c r="AL157" i="65"/>
  <c r="AK157" i="65"/>
  <c r="AU157" i="65"/>
  <c r="AU102" i="65"/>
  <c r="AL102" i="65"/>
  <c r="AM102" i="65" s="1"/>
  <c r="AK102" i="65"/>
  <c r="AN102" i="65" s="1"/>
  <c r="AU114" i="65"/>
  <c r="AL114" i="65"/>
  <c r="AM114" i="65" s="1"/>
  <c r="AK114" i="65"/>
  <c r="AU184" i="65"/>
  <c r="AL184" i="65"/>
  <c r="AK184" i="65"/>
  <c r="AK171" i="65"/>
  <c r="AN171" i="65" s="1"/>
  <c r="AU171" i="65"/>
  <c r="AL171" i="65"/>
  <c r="AM171" i="65" s="1"/>
  <c r="AL145" i="65"/>
  <c r="AM145" i="65" s="1"/>
  <c r="AK145" i="65"/>
  <c r="AU145" i="65"/>
  <c r="AU80" i="65"/>
  <c r="AL80" i="65"/>
  <c r="AM80" i="65" s="1"/>
  <c r="AK80" i="65"/>
  <c r="AL22" i="65"/>
  <c r="AM22" i="65" s="1"/>
  <c r="AK22" i="65"/>
  <c r="AU22" i="65"/>
  <c r="AU68" i="65"/>
  <c r="AL68" i="65"/>
  <c r="AM68" i="65" s="1"/>
  <c r="AK68" i="65"/>
  <c r="AU174" i="65"/>
  <c r="AL174" i="65"/>
  <c r="AM174" i="65" s="1"/>
  <c r="AK174" i="65"/>
  <c r="AK106" i="65"/>
  <c r="AL106" i="65"/>
  <c r="AM106" i="65" s="1"/>
  <c r="AU106" i="65"/>
  <c r="AU42" i="65"/>
  <c r="AL42" i="65"/>
  <c r="AM42" i="65" s="1"/>
  <c r="AK42" i="65"/>
  <c r="AN42" i="65" s="1"/>
  <c r="AV42" i="65"/>
  <c r="AK250" i="65"/>
  <c r="AU250" i="65"/>
  <c r="AL250" i="65"/>
  <c r="AM250" i="65" s="1"/>
  <c r="AK234" i="65"/>
  <c r="AN234" i="65" s="1"/>
  <c r="AU234" i="65"/>
  <c r="AL234" i="65"/>
  <c r="AM234" i="65" s="1"/>
  <c r="AU218" i="65"/>
  <c r="AL218" i="65"/>
  <c r="AM218" i="65" s="1"/>
  <c r="AK218" i="65"/>
  <c r="AU225" i="65"/>
  <c r="AL225" i="65"/>
  <c r="AM225" i="65" s="1"/>
  <c r="AK225" i="65"/>
  <c r="AU223" i="65"/>
  <c r="AL223" i="65"/>
  <c r="AM223" i="65" s="1"/>
  <c r="AK223" i="65"/>
  <c r="AK189" i="65"/>
  <c r="AN189" i="65" s="1"/>
  <c r="AU189" i="65"/>
  <c r="AL189" i="65"/>
  <c r="AM189" i="65" s="1"/>
  <c r="AK173" i="65"/>
  <c r="AN173" i="65" s="1"/>
  <c r="AU173" i="65"/>
  <c r="AL173" i="65"/>
  <c r="AM173" i="65" s="1"/>
  <c r="AU172" i="65"/>
  <c r="AL172" i="65"/>
  <c r="AM172" i="65" s="1"/>
  <c r="AK172" i="65"/>
  <c r="AU156" i="65"/>
  <c r="AL156" i="65"/>
  <c r="AM156" i="65" s="1"/>
  <c r="AK156" i="65"/>
  <c r="AU140" i="65"/>
  <c r="AL140" i="65"/>
  <c r="AM140" i="65" s="1"/>
  <c r="AK140" i="65"/>
  <c r="AU128" i="65"/>
  <c r="AL128" i="65"/>
  <c r="AM128" i="65" s="1"/>
  <c r="AK128" i="65"/>
  <c r="AK135" i="65"/>
  <c r="AU135" i="65"/>
  <c r="AL135" i="65"/>
  <c r="AM135" i="65" s="1"/>
  <c r="AK95" i="65"/>
  <c r="AU95" i="65"/>
  <c r="AL95" i="65"/>
  <c r="AM95" i="65" s="1"/>
  <c r="AK79" i="65"/>
  <c r="AU79" i="65"/>
  <c r="AL79" i="65"/>
  <c r="AM79" i="65" s="1"/>
  <c r="AK63" i="65"/>
  <c r="AN63" i="65" s="1"/>
  <c r="AU63" i="65"/>
  <c r="AL63" i="65"/>
  <c r="AM63" i="65" s="1"/>
  <c r="AK47" i="65"/>
  <c r="AU47" i="65"/>
  <c r="AL47" i="65"/>
  <c r="AM47" i="65" s="1"/>
  <c r="AK31" i="65"/>
  <c r="AU31" i="65"/>
  <c r="AL31" i="65"/>
  <c r="AM31" i="65" s="1"/>
  <c r="AU15" i="65"/>
  <c r="AK15" i="65"/>
  <c r="AL15" i="65"/>
  <c r="AM15" i="65" s="1"/>
  <c r="AK236" i="65"/>
  <c r="AU236" i="65"/>
  <c r="AL236" i="65"/>
  <c r="AM236" i="65" s="1"/>
  <c r="AK199" i="65"/>
  <c r="AU199" i="65"/>
  <c r="AL199" i="65"/>
  <c r="AM199" i="65" s="1"/>
  <c r="AK97" i="65"/>
  <c r="AU97" i="65"/>
  <c r="AL97" i="65"/>
  <c r="AM97" i="65" s="1"/>
  <c r="AK49" i="65"/>
  <c r="AU49" i="65"/>
  <c r="AL49" i="65"/>
  <c r="AM49" i="65" s="1"/>
  <c r="AK248" i="65"/>
  <c r="AU248" i="65"/>
  <c r="AL248" i="65"/>
  <c r="AM248" i="65" s="1"/>
  <c r="AK232" i="65"/>
  <c r="AU232" i="65"/>
  <c r="AL232" i="65"/>
  <c r="AM232" i="65" s="1"/>
  <c r="AK187" i="65"/>
  <c r="AU187" i="65"/>
  <c r="AL187" i="65"/>
  <c r="AM187" i="65" s="1"/>
  <c r="AU170" i="65"/>
  <c r="AK170" i="65"/>
  <c r="AL170" i="65"/>
  <c r="AU154" i="65"/>
  <c r="AL154" i="65"/>
  <c r="AM154" i="65" s="1"/>
  <c r="AK154" i="65"/>
  <c r="AU138" i="65"/>
  <c r="AL138" i="65"/>
  <c r="AM138" i="65" s="1"/>
  <c r="AK138" i="65"/>
  <c r="AU126" i="65"/>
  <c r="AL126" i="65"/>
  <c r="AM126" i="65" s="1"/>
  <c r="AK126" i="65"/>
  <c r="AN126" i="65" s="1"/>
  <c r="AL147" i="65"/>
  <c r="AM147" i="65" s="1"/>
  <c r="AK147" i="65"/>
  <c r="AU147" i="65"/>
  <c r="AL117" i="65"/>
  <c r="AK117" i="65"/>
  <c r="AU117" i="65"/>
  <c r="AK93" i="65"/>
  <c r="AU93" i="65"/>
  <c r="AL93" i="65"/>
  <c r="AM93" i="65" s="1"/>
  <c r="AK77" i="65"/>
  <c r="AU77" i="65"/>
  <c r="AL77" i="65"/>
  <c r="AK61" i="65"/>
  <c r="AU61" i="65"/>
  <c r="AL61" i="65"/>
  <c r="AM61" i="65" s="1"/>
  <c r="AK45" i="65"/>
  <c r="AU45" i="65"/>
  <c r="AL45" i="65"/>
  <c r="AU30" i="65"/>
  <c r="AK30" i="65"/>
  <c r="AL30" i="65"/>
  <c r="AM30" i="65" s="1"/>
  <c r="AU24" i="65"/>
  <c r="AL24" i="65"/>
  <c r="AM24" i="65" s="1"/>
  <c r="AK24" i="65"/>
  <c r="AU231" i="65"/>
  <c r="AL231" i="65"/>
  <c r="AK231" i="65"/>
  <c r="AU142" i="65"/>
  <c r="AL142" i="65"/>
  <c r="AM142" i="65" s="1"/>
  <c r="AK142" i="65"/>
  <c r="AK65" i="65"/>
  <c r="AU65" i="65"/>
  <c r="AL65" i="65"/>
  <c r="AM65" i="65" s="1"/>
  <c r="AU17" i="65"/>
  <c r="AL17" i="65"/>
  <c r="AM17" i="65" s="1"/>
  <c r="AK17" i="65"/>
  <c r="AK246" i="65"/>
  <c r="AU246" i="65"/>
  <c r="AL246" i="65"/>
  <c r="AM246" i="65" s="1"/>
  <c r="AK230" i="65"/>
  <c r="AN230" i="65" s="1"/>
  <c r="AU230" i="65"/>
  <c r="AL230" i="65"/>
  <c r="AM230" i="65" s="1"/>
  <c r="AU229" i="65"/>
  <c r="AL229" i="65"/>
  <c r="AK229" i="65"/>
  <c r="AK201" i="65"/>
  <c r="AU201" i="65"/>
  <c r="AL201" i="65"/>
  <c r="AM201" i="65" s="1"/>
  <c r="AK185" i="65"/>
  <c r="AU185" i="65"/>
  <c r="AL185" i="65"/>
  <c r="AM185" i="65" s="1"/>
  <c r="AU168" i="65"/>
  <c r="AK168" i="65"/>
  <c r="AL168" i="65"/>
  <c r="AU152" i="65"/>
  <c r="AL152" i="65"/>
  <c r="AK152" i="65"/>
  <c r="AL155" i="65"/>
  <c r="AM155" i="65" s="1"/>
  <c r="AK155" i="65"/>
  <c r="AU155" i="65"/>
  <c r="AU124" i="65"/>
  <c r="AL124" i="65"/>
  <c r="AM124" i="65" s="1"/>
  <c r="AK124" i="65"/>
  <c r="AK91" i="65"/>
  <c r="AU91" i="65"/>
  <c r="AL91" i="65"/>
  <c r="AM91" i="65" s="1"/>
  <c r="AK75" i="65"/>
  <c r="AU75" i="65"/>
  <c r="AL75" i="65"/>
  <c r="AM75" i="65" s="1"/>
  <c r="AK59" i="65"/>
  <c r="AU59" i="65"/>
  <c r="AL59" i="65"/>
  <c r="AM59" i="65" s="1"/>
  <c r="AK43" i="65"/>
  <c r="AU43" i="65"/>
  <c r="AL43" i="65"/>
  <c r="AM43" i="65" s="1"/>
  <c r="AU28" i="65"/>
  <c r="AK28" i="65"/>
  <c r="AL28" i="65"/>
  <c r="AM28" i="65" s="1"/>
  <c r="AK252" i="65"/>
  <c r="AU252" i="65"/>
  <c r="AL252" i="65"/>
  <c r="AM252" i="65" s="1"/>
  <c r="AU221" i="65"/>
  <c r="AL221" i="65"/>
  <c r="AM221" i="65" s="1"/>
  <c r="AK221" i="65"/>
  <c r="AK191" i="65"/>
  <c r="AU191" i="65"/>
  <c r="AL191" i="65"/>
  <c r="AM191" i="65" s="1"/>
  <c r="AL143" i="65"/>
  <c r="AM143" i="65" s="1"/>
  <c r="AK143" i="65"/>
  <c r="AU143" i="65"/>
  <c r="AK57" i="65"/>
  <c r="AU57" i="65"/>
  <c r="AL57" i="65"/>
  <c r="AM57" i="65" s="1"/>
  <c r="AU235" i="65"/>
  <c r="AL235" i="65"/>
  <c r="AM235" i="65" s="1"/>
  <c r="AK235" i="65"/>
  <c r="AU188" i="65"/>
  <c r="AL188" i="65"/>
  <c r="AM188" i="65" s="1"/>
  <c r="AK188" i="65"/>
  <c r="AU90" i="65"/>
  <c r="AL90" i="65"/>
  <c r="AM90" i="65" s="1"/>
  <c r="AK90" i="65"/>
  <c r="AK25" i="65"/>
  <c r="AU25" i="65"/>
  <c r="AL25" i="65"/>
  <c r="AM25" i="65" s="1"/>
  <c r="AL8" i="65"/>
  <c r="AM8" i="65" s="1"/>
  <c r="AK8" i="65"/>
  <c r="AU8" i="65"/>
  <c r="AU136" i="65"/>
  <c r="AL136" i="65"/>
  <c r="AM136" i="65" s="1"/>
  <c r="AK136" i="65"/>
  <c r="AU94" i="65"/>
  <c r="AL94" i="65"/>
  <c r="AM94" i="65" s="1"/>
  <c r="AK94" i="65"/>
  <c r="AU249" i="65"/>
  <c r="AL249" i="65"/>
  <c r="AM249" i="65" s="1"/>
  <c r="AK249" i="65"/>
  <c r="AL204" i="65"/>
  <c r="AM204" i="65" s="1"/>
  <c r="AK204" i="65"/>
  <c r="AU204" i="65"/>
  <c r="AU186" i="65"/>
  <c r="AL186" i="65"/>
  <c r="AM186" i="65" s="1"/>
  <c r="AK186" i="65"/>
  <c r="AU107" i="65"/>
  <c r="AL107" i="65"/>
  <c r="AM107" i="65" s="1"/>
  <c r="AK107" i="65"/>
  <c r="AU13" i="65"/>
  <c r="AK13" i="65"/>
  <c r="AL13" i="65"/>
  <c r="AM13" i="65" s="1"/>
  <c r="AU54" i="65"/>
  <c r="AL54" i="65"/>
  <c r="AM54" i="65" s="1"/>
  <c r="AK54" i="65"/>
  <c r="AU237" i="65"/>
  <c r="AL237" i="65"/>
  <c r="AM237" i="65" s="1"/>
  <c r="AK237" i="65"/>
  <c r="AN237" i="65" s="1"/>
  <c r="AU82" i="65"/>
  <c r="AL82" i="65"/>
  <c r="AM82" i="65" s="1"/>
  <c r="AK82" i="65"/>
  <c r="AL214" i="65"/>
  <c r="AM214" i="65" s="1"/>
  <c r="AK214" i="65"/>
  <c r="AU214" i="65"/>
  <c r="AU200" i="65"/>
  <c r="AL200" i="65"/>
  <c r="AM200" i="65" s="1"/>
  <c r="AK200" i="65"/>
  <c r="AL115" i="65"/>
  <c r="AM115" i="65" s="1"/>
  <c r="AK115" i="65"/>
  <c r="AU115" i="65"/>
  <c r="AU92" i="65"/>
  <c r="AL92" i="65"/>
  <c r="AM92" i="65" s="1"/>
  <c r="AK92" i="65"/>
  <c r="AK104" i="65"/>
  <c r="AL104" i="65"/>
  <c r="AU104" i="65"/>
  <c r="AU245" i="65"/>
  <c r="AL245" i="65"/>
  <c r="AM245" i="65" s="1"/>
  <c r="AK245" i="65"/>
  <c r="AU196" i="65"/>
  <c r="AL196" i="65"/>
  <c r="AM196" i="65" s="1"/>
  <c r="AK196" i="65"/>
  <c r="AN196" i="65" s="1"/>
  <c r="AU180" i="65"/>
  <c r="AL180" i="65"/>
  <c r="AM180" i="65" s="1"/>
  <c r="AK180" i="65"/>
  <c r="AN180" i="65" s="1"/>
  <c r="AU167" i="65"/>
  <c r="AL167" i="65"/>
  <c r="AM167" i="65" s="1"/>
  <c r="AK167" i="65"/>
  <c r="AL141" i="65"/>
  <c r="AM141" i="65" s="1"/>
  <c r="AK141" i="65"/>
  <c r="AU141" i="65"/>
  <c r="AK112" i="65"/>
  <c r="AL112" i="65"/>
  <c r="AU112" i="65"/>
  <c r="AU3" i="65"/>
  <c r="AL3" i="65"/>
  <c r="AM3" i="65" s="1"/>
  <c r="AK3" i="65"/>
  <c r="AU60" i="65"/>
  <c r="AL60" i="65"/>
  <c r="AM60" i="65" s="1"/>
  <c r="AK60" i="65"/>
  <c r="AU72" i="65"/>
  <c r="AL72" i="65"/>
  <c r="AM72" i="65" s="1"/>
  <c r="AK72" i="65"/>
  <c r="AU36" i="65"/>
  <c r="AL36" i="65"/>
  <c r="AM36" i="65" s="1"/>
  <c r="AK36" i="65"/>
  <c r="AU96" i="65"/>
  <c r="AL96" i="65"/>
  <c r="AM96" i="65" s="1"/>
  <c r="AK96" i="65"/>
  <c r="AU44" i="65"/>
  <c r="AL44" i="65"/>
  <c r="AM44" i="65" s="1"/>
  <c r="AK44" i="65"/>
  <c r="AU76" i="65"/>
  <c r="AL76" i="65"/>
  <c r="AM76" i="65" s="1"/>
  <c r="AK76" i="65"/>
  <c r="AL212" i="65"/>
  <c r="AM212" i="65" s="1"/>
  <c r="AK212" i="65"/>
  <c r="AU212" i="65"/>
  <c r="AL113" i="65"/>
  <c r="AM113" i="65" s="1"/>
  <c r="AK113" i="65"/>
  <c r="AN113" i="65" s="1"/>
  <c r="AU113" i="65"/>
  <c r="AU74" i="65"/>
  <c r="AL74" i="65"/>
  <c r="AM74" i="65" s="1"/>
  <c r="AK74" i="65"/>
  <c r="AU100" i="65"/>
  <c r="AL100" i="65"/>
  <c r="AM100" i="65" s="1"/>
  <c r="AK100" i="65"/>
  <c r="AU5" i="65"/>
  <c r="AL5" i="65"/>
  <c r="AM5" i="65" s="1"/>
  <c r="AK5" i="65"/>
  <c r="AU241" i="65"/>
  <c r="AL241" i="65"/>
  <c r="AM241" i="65" s="1"/>
  <c r="AK241" i="65"/>
  <c r="AU215" i="65"/>
  <c r="AL215" i="65"/>
  <c r="AM215" i="65" s="1"/>
  <c r="AK215" i="65"/>
  <c r="AU194" i="65"/>
  <c r="AL194" i="65"/>
  <c r="AM194" i="65" s="1"/>
  <c r="AK194" i="65"/>
  <c r="AU178" i="65"/>
  <c r="AL178" i="65"/>
  <c r="AM178" i="65" s="1"/>
  <c r="AK178" i="65"/>
  <c r="AL165" i="65"/>
  <c r="AK165" i="65"/>
  <c r="AU165" i="65"/>
  <c r="AL149" i="65"/>
  <c r="AM149" i="65" s="1"/>
  <c r="AK149" i="65"/>
  <c r="AU149" i="65"/>
  <c r="AU118" i="65"/>
  <c r="AL118" i="65"/>
  <c r="AM118" i="65" s="1"/>
  <c r="AK118" i="65"/>
  <c r="AU21" i="65"/>
  <c r="AK21" i="65"/>
  <c r="AL21" i="65"/>
  <c r="AM21" i="65" s="1"/>
  <c r="AU52" i="65"/>
  <c r="AL52" i="65"/>
  <c r="AM52" i="65" s="1"/>
  <c r="AK52" i="65"/>
  <c r="AU70" i="65"/>
  <c r="AL70" i="65"/>
  <c r="AM70" i="65" s="1"/>
  <c r="AK70" i="65"/>
  <c r="AU34" i="65"/>
  <c r="AL34" i="65"/>
  <c r="AM34" i="65" s="1"/>
  <c r="AK34" i="65"/>
  <c r="AL16" i="65"/>
  <c r="AM16" i="65" s="1"/>
  <c r="AK16" i="65"/>
  <c r="AU16" i="65"/>
  <c r="AU38" i="65"/>
  <c r="AL38" i="65"/>
  <c r="AM38" i="65" s="1"/>
  <c r="AK38" i="65"/>
  <c r="AL203" i="65"/>
  <c r="AM203" i="65" s="1"/>
  <c r="AU203" i="65"/>
  <c r="AK203" i="65"/>
  <c r="AL153" i="65"/>
  <c r="AM153" i="65" s="1"/>
  <c r="AK153" i="65"/>
  <c r="AU153" i="65"/>
  <c r="AL129" i="65"/>
  <c r="AM129" i="65" s="1"/>
  <c r="AK129" i="65"/>
  <c r="AU129" i="65"/>
  <c r="AU66" i="65"/>
  <c r="AL66" i="65"/>
  <c r="AM66" i="65" s="1"/>
  <c r="AK66" i="65"/>
  <c r="AL20" i="65"/>
  <c r="AM20" i="65" s="1"/>
  <c r="AK20" i="65"/>
  <c r="AU20" i="65"/>
  <c r="AL6" i="65"/>
  <c r="AK6" i="65"/>
  <c r="AU6" i="65"/>
  <c r="AU239" i="65"/>
  <c r="AL239" i="65"/>
  <c r="AM239" i="65" s="1"/>
  <c r="AK239" i="65"/>
  <c r="AU213" i="65"/>
  <c r="AL213" i="65"/>
  <c r="AM213" i="65" s="1"/>
  <c r="AK213" i="65"/>
  <c r="AU251" i="65"/>
  <c r="AL251" i="65"/>
  <c r="AM251" i="65" s="1"/>
  <c r="AK251" i="65"/>
  <c r="AU192" i="65"/>
  <c r="AL192" i="65"/>
  <c r="AM192" i="65" s="1"/>
  <c r="AK192" i="65"/>
  <c r="AU176" i="65"/>
  <c r="AL176" i="65"/>
  <c r="AM176" i="65" s="1"/>
  <c r="AK176" i="65"/>
  <c r="AL163" i="65"/>
  <c r="AM163" i="65" s="1"/>
  <c r="AK163" i="65"/>
  <c r="AN163" i="65" s="1"/>
  <c r="AU163" i="65"/>
  <c r="AL137" i="65"/>
  <c r="AM137" i="65" s="1"/>
  <c r="AK137" i="65"/>
  <c r="AU137" i="65"/>
  <c r="AL123" i="65"/>
  <c r="AM123" i="65" s="1"/>
  <c r="AK123" i="65"/>
  <c r="AU123" i="65"/>
  <c r="AK108" i="65"/>
  <c r="AL108" i="65"/>
  <c r="AM108" i="65" s="1"/>
  <c r="AU108" i="65"/>
  <c r="AU98" i="65"/>
  <c r="AL98" i="65"/>
  <c r="AM98" i="65" s="1"/>
  <c r="AK98" i="65"/>
  <c r="AN98" i="65" s="1"/>
  <c r="AU50" i="65"/>
  <c r="AL50" i="65"/>
  <c r="AM50" i="65" s="1"/>
  <c r="AK50" i="65"/>
  <c r="AN50" i="65" s="1"/>
  <c r="AU64" i="65"/>
  <c r="AL64" i="65"/>
  <c r="AM64" i="65" s="1"/>
  <c r="AK64" i="65"/>
  <c r="AK29" i="65"/>
  <c r="AU29" i="65"/>
  <c r="AL29" i="65"/>
  <c r="AM29" i="65" s="1"/>
  <c r="AL14" i="65"/>
  <c r="AM14" i="65" s="1"/>
  <c r="AU14" i="65"/>
  <c r="AK14" i="65"/>
  <c r="AU84" i="65"/>
  <c r="AL84" i="65"/>
  <c r="AM84" i="65" s="1"/>
  <c r="AK84" i="65"/>
  <c r="AU32" i="65"/>
  <c r="AL32" i="65"/>
  <c r="AM32" i="65" s="1"/>
  <c r="AK32" i="65"/>
  <c r="AU233" i="65"/>
  <c r="AK233" i="65"/>
  <c r="AL233" i="65"/>
  <c r="AM233" i="65" s="1"/>
  <c r="AU198" i="65"/>
  <c r="AL198" i="65"/>
  <c r="AM198" i="65" s="1"/>
  <c r="AK198" i="65"/>
  <c r="AU130" i="65"/>
  <c r="AL130" i="65"/>
  <c r="AM130" i="65" s="1"/>
  <c r="AK130" i="65"/>
  <c r="AU48" i="65"/>
  <c r="AL48" i="65"/>
  <c r="AM48" i="65" s="1"/>
  <c r="AK48" i="65"/>
  <c r="AL119" i="65"/>
  <c r="AM119" i="65" s="1"/>
  <c r="AK119" i="65"/>
  <c r="AU119" i="65"/>
  <c r="AU40" i="65"/>
  <c r="AL40" i="65"/>
  <c r="AM40" i="65" s="1"/>
  <c r="AK40" i="65"/>
  <c r="AL10" i="65"/>
  <c r="AM10" i="65" s="1"/>
  <c r="AK10" i="65"/>
  <c r="AU10" i="65"/>
  <c r="AU182" i="65"/>
  <c r="AL182" i="65"/>
  <c r="AM182" i="65" s="1"/>
  <c r="AK182" i="65"/>
  <c r="AK27" i="65"/>
  <c r="AU27" i="65"/>
  <c r="AL27" i="65"/>
  <c r="AM27" i="65" s="1"/>
  <c r="AU253" i="65"/>
  <c r="AL253" i="65"/>
  <c r="AM253" i="65" s="1"/>
  <c r="AK253" i="65"/>
  <c r="AU207" i="65"/>
  <c r="AL207" i="65"/>
  <c r="AM207" i="65" s="1"/>
  <c r="AK207" i="65"/>
  <c r="AU202" i="65"/>
  <c r="AL202" i="65"/>
  <c r="AM202" i="65" s="1"/>
  <c r="AK202" i="65"/>
  <c r="AU133" i="65"/>
  <c r="AL133" i="65"/>
  <c r="AK133" i="65"/>
  <c r="AU86" i="65"/>
  <c r="AL86" i="65"/>
  <c r="AK86" i="65"/>
  <c r="AU88" i="65"/>
  <c r="AL88" i="65"/>
  <c r="AK88" i="65"/>
  <c r="AU190" i="65"/>
  <c r="AL190" i="65"/>
  <c r="AM190" i="65" s="1"/>
  <c r="AK190" i="65"/>
  <c r="AU111" i="65"/>
  <c r="AL111" i="65"/>
  <c r="AM111" i="65" s="1"/>
  <c r="AK111" i="65"/>
  <c r="AU62" i="65"/>
  <c r="AL62" i="65"/>
  <c r="AM62" i="65" s="1"/>
  <c r="AK62" i="65"/>
  <c r="AU247" i="65"/>
  <c r="AL247" i="65"/>
  <c r="AM247" i="65" s="1"/>
  <c r="AK247" i="65"/>
  <c r="AU205" i="65"/>
  <c r="AL205" i="65"/>
  <c r="AM205" i="65" s="1"/>
  <c r="AK205" i="65"/>
  <c r="AL131" i="65"/>
  <c r="AM131" i="65" s="1"/>
  <c r="AK131" i="65"/>
  <c r="AU131" i="65"/>
  <c r="AU105" i="65"/>
  <c r="AL105" i="65"/>
  <c r="AM105" i="65" s="1"/>
  <c r="AK105" i="65"/>
  <c r="AU11" i="65"/>
  <c r="AK11" i="65"/>
  <c r="AL11" i="65"/>
  <c r="AM11" i="65" s="1"/>
  <c r="AU46" i="65"/>
  <c r="AL46" i="65"/>
  <c r="AM46" i="65" s="1"/>
  <c r="AK46" i="65"/>
  <c r="AL161" i="65"/>
  <c r="AM161" i="65" s="1"/>
  <c r="AK161" i="65"/>
  <c r="AU161" i="65"/>
  <c r="AU9" i="65"/>
  <c r="AK9" i="65"/>
  <c r="AL9" i="65"/>
  <c r="AM9" i="65" s="1"/>
  <c r="AU7" i="65"/>
  <c r="AK7" i="65"/>
  <c r="AL7" i="65"/>
  <c r="AM7" i="65" s="1"/>
  <c r="AU243" i="65"/>
  <c r="AL243" i="65"/>
  <c r="AM243" i="65" s="1"/>
  <c r="AK243" i="65"/>
  <c r="AU217" i="65"/>
  <c r="AL217" i="65"/>
  <c r="AM217" i="65" s="1"/>
  <c r="AK217" i="65"/>
  <c r="AK242" i="65"/>
  <c r="AU242" i="65"/>
  <c r="AL242" i="65"/>
  <c r="AK226" i="65"/>
  <c r="AU226" i="65"/>
  <c r="AL226" i="65"/>
  <c r="AM226" i="65" s="1"/>
  <c r="AU227" i="65"/>
  <c r="AL227" i="65"/>
  <c r="AM227" i="65" s="1"/>
  <c r="AK227" i="65"/>
  <c r="AL210" i="65"/>
  <c r="AM210" i="65" s="1"/>
  <c r="AK210" i="65"/>
  <c r="AU210" i="65"/>
  <c r="AK197" i="65"/>
  <c r="AU197" i="65"/>
  <c r="AL197" i="65"/>
  <c r="AM197" i="65" s="1"/>
  <c r="AK181" i="65"/>
  <c r="AU181" i="65"/>
  <c r="AL181" i="65"/>
  <c r="AM181" i="65" s="1"/>
  <c r="AU164" i="65"/>
  <c r="AL164" i="65"/>
  <c r="AM164" i="65" s="1"/>
  <c r="AK164" i="65"/>
  <c r="AU148" i="65"/>
  <c r="AL148" i="65"/>
  <c r="AM148" i="65" s="1"/>
  <c r="AK148" i="65"/>
  <c r="AL151" i="65"/>
  <c r="AM151" i="65" s="1"/>
  <c r="AK151" i="65"/>
  <c r="AN151" i="65" s="1"/>
  <c r="AU151" i="65"/>
  <c r="AU120" i="65"/>
  <c r="AL120" i="65"/>
  <c r="AK120" i="65"/>
  <c r="AL127" i="65"/>
  <c r="AM127" i="65" s="1"/>
  <c r="AK127" i="65"/>
  <c r="AN127" i="65" s="1"/>
  <c r="AU127" i="65"/>
  <c r="AK103" i="65"/>
  <c r="AU103" i="65"/>
  <c r="AL103" i="65"/>
  <c r="AM103" i="65" s="1"/>
  <c r="AK87" i="65"/>
  <c r="AU87" i="65"/>
  <c r="AL87" i="65"/>
  <c r="AM87" i="65" s="1"/>
  <c r="AK71" i="65"/>
  <c r="AU71" i="65"/>
  <c r="AL71" i="65"/>
  <c r="AM71" i="65" s="1"/>
  <c r="AK55" i="65"/>
  <c r="AU55" i="65"/>
  <c r="AL55" i="65"/>
  <c r="AK39" i="65"/>
  <c r="AU39" i="65"/>
  <c r="AL39" i="65"/>
  <c r="AM39" i="65" s="1"/>
  <c r="AU23" i="65"/>
  <c r="AL23" i="65"/>
  <c r="AM23" i="65" s="1"/>
  <c r="AK23" i="65"/>
  <c r="AL18" i="65"/>
  <c r="AM18" i="65" s="1"/>
  <c r="AK18" i="65"/>
  <c r="AN18" i="65" s="1"/>
  <c r="AU18" i="65"/>
  <c r="AK220" i="65"/>
  <c r="AU220" i="65"/>
  <c r="AL220" i="65"/>
  <c r="AM220" i="65" s="1"/>
  <c r="AK175" i="65"/>
  <c r="AU175" i="65"/>
  <c r="AL175" i="65"/>
  <c r="AM175" i="65" s="1"/>
  <c r="AU158" i="65"/>
  <c r="AL158" i="65"/>
  <c r="AM158" i="65" s="1"/>
  <c r="AK158" i="65"/>
  <c r="AU122" i="65"/>
  <c r="AL122" i="65"/>
  <c r="AM122" i="65" s="1"/>
  <c r="AK122" i="65"/>
  <c r="AK73" i="65"/>
  <c r="AU73" i="65"/>
  <c r="AL73" i="65"/>
  <c r="AU26" i="65"/>
  <c r="AK26" i="65"/>
  <c r="AL26" i="65"/>
  <c r="AM26" i="65" s="1"/>
  <c r="AK240" i="65"/>
  <c r="AU240" i="65"/>
  <c r="AL240" i="65"/>
  <c r="AK224" i="65"/>
  <c r="AU224" i="65"/>
  <c r="AL224" i="65"/>
  <c r="AM224" i="65" s="1"/>
  <c r="AU219" i="65"/>
  <c r="AL219" i="65"/>
  <c r="AM219" i="65" s="1"/>
  <c r="AK219" i="65"/>
  <c r="AL208" i="65"/>
  <c r="AM208" i="65" s="1"/>
  <c r="AK208" i="65"/>
  <c r="AU208" i="65"/>
  <c r="AK195" i="65"/>
  <c r="AN195" i="65" s="1"/>
  <c r="AU195" i="65"/>
  <c r="AL195" i="65"/>
  <c r="AM195" i="65" s="1"/>
  <c r="AK179" i="65"/>
  <c r="AU179" i="65"/>
  <c r="AL179" i="65"/>
  <c r="AM179" i="65" s="1"/>
  <c r="AU162" i="65"/>
  <c r="AL162" i="65"/>
  <c r="AM162" i="65" s="1"/>
  <c r="AK162" i="65"/>
  <c r="AU146" i="65"/>
  <c r="AL146" i="65"/>
  <c r="AM146" i="65" s="1"/>
  <c r="AK146" i="65"/>
  <c r="AL139" i="65"/>
  <c r="AM139" i="65" s="1"/>
  <c r="AK139" i="65"/>
  <c r="AU139" i="65"/>
  <c r="AL125" i="65"/>
  <c r="AM125" i="65" s="1"/>
  <c r="AK125" i="65"/>
  <c r="AU125" i="65"/>
  <c r="AK110" i="65"/>
  <c r="AL110" i="65"/>
  <c r="AU110" i="65"/>
  <c r="AK101" i="65"/>
  <c r="AU101" i="65"/>
  <c r="AL101" i="65"/>
  <c r="AM101" i="65" s="1"/>
  <c r="AK85" i="65"/>
  <c r="AU85" i="65"/>
  <c r="AL85" i="65"/>
  <c r="AM85" i="65" s="1"/>
  <c r="AK69" i="65"/>
  <c r="AU69" i="65"/>
  <c r="AL69" i="65"/>
  <c r="AM69" i="65" s="1"/>
  <c r="AK53" i="65"/>
  <c r="AU53" i="65"/>
  <c r="AL53" i="65"/>
  <c r="AM53" i="65" s="1"/>
  <c r="AK37" i="65"/>
  <c r="AU37" i="65"/>
  <c r="AL37" i="65"/>
  <c r="AM37" i="65" s="1"/>
  <c r="AL4" i="65"/>
  <c r="AM4" i="65" s="1"/>
  <c r="AU4" i="65"/>
  <c r="AK4" i="65"/>
  <c r="AK183" i="65"/>
  <c r="AU183" i="65"/>
  <c r="AL183" i="65"/>
  <c r="AM183" i="65" s="1"/>
  <c r="AU166" i="65"/>
  <c r="AL166" i="65"/>
  <c r="AM166" i="65" s="1"/>
  <c r="AK166" i="65"/>
  <c r="AK89" i="65"/>
  <c r="AU89" i="65"/>
  <c r="AL89" i="65"/>
  <c r="AM89" i="65" s="1"/>
  <c r="AX89" i="65" s="1"/>
  <c r="AK41" i="65"/>
  <c r="AU41" i="65"/>
  <c r="AL41" i="65"/>
  <c r="AM41" i="65" s="1"/>
  <c r="AK238" i="65"/>
  <c r="AU238" i="65"/>
  <c r="AL238" i="65"/>
  <c r="AM238" i="65" s="1"/>
  <c r="AK222" i="65"/>
  <c r="AU222" i="65"/>
  <c r="AL222" i="65"/>
  <c r="AM222" i="65" s="1"/>
  <c r="AL206" i="65"/>
  <c r="AM206" i="65" s="1"/>
  <c r="AK206" i="65"/>
  <c r="AU206" i="65"/>
  <c r="AK193" i="65"/>
  <c r="AU193" i="65"/>
  <c r="AL193" i="65"/>
  <c r="AM193" i="65" s="1"/>
  <c r="AK177" i="65"/>
  <c r="AN177" i="65" s="1"/>
  <c r="AU177" i="65"/>
  <c r="AL177" i="65"/>
  <c r="AM177" i="65" s="1"/>
  <c r="AU160" i="65"/>
  <c r="AL160" i="65"/>
  <c r="AM160" i="65" s="1"/>
  <c r="AK160" i="65"/>
  <c r="AU144" i="65"/>
  <c r="AL144" i="65"/>
  <c r="AM144" i="65" s="1"/>
  <c r="AK144" i="65"/>
  <c r="AU132" i="65"/>
  <c r="AL132" i="65"/>
  <c r="AM132" i="65" s="1"/>
  <c r="AK132" i="65"/>
  <c r="AU116" i="65"/>
  <c r="AL116" i="65"/>
  <c r="AM116" i="65" s="1"/>
  <c r="AK116" i="65"/>
  <c r="AK99" i="65"/>
  <c r="AN99" i="65" s="1"/>
  <c r="AU99" i="65"/>
  <c r="AL99" i="65"/>
  <c r="AM99" i="65" s="1"/>
  <c r="AK83" i="65"/>
  <c r="AU83" i="65"/>
  <c r="AL83" i="65"/>
  <c r="AM83" i="65" s="1"/>
  <c r="AK67" i="65"/>
  <c r="AU67" i="65"/>
  <c r="AL67" i="65"/>
  <c r="AM67" i="65" s="1"/>
  <c r="AK51" i="65"/>
  <c r="AU51" i="65"/>
  <c r="AL51" i="65"/>
  <c r="AM51" i="65" s="1"/>
  <c r="AK35" i="65"/>
  <c r="AU35" i="65"/>
  <c r="AL35" i="65"/>
  <c r="AM35" i="65" s="1"/>
  <c r="AK19" i="65"/>
  <c r="AU19" i="65"/>
  <c r="AL19" i="65"/>
  <c r="AM19" i="65" s="1"/>
  <c r="AK244" i="65"/>
  <c r="AU244" i="65"/>
  <c r="AL244" i="65"/>
  <c r="AM244" i="65" s="1"/>
  <c r="AK228" i="65"/>
  <c r="AU228" i="65"/>
  <c r="AL228" i="65"/>
  <c r="AM228" i="65" s="1"/>
  <c r="AU150" i="65"/>
  <c r="AL150" i="65"/>
  <c r="AM150" i="65" s="1"/>
  <c r="AK150" i="65"/>
  <c r="AL121" i="65"/>
  <c r="AM121" i="65" s="1"/>
  <c r="AK121" i="65"/>
  <c r="AU121" i="65"/>
  <c r="AK81" i="65"/>
  <c r="AU81" i="65"/>
  <c r="AL81" i="65"/>
  <c r="AM81" i="65" s="1"/>
  <c r="AK33" i="65"/>
  <c r="AU33" i="65"/>
  <c r="AL33" i="65"/>
  <c r="AM33" i="65" s="1"/>
  <c r="AL12" i="65"/>
  <c r="AM12" i="65" s="1"/>
  <c r="AK12" i="65"/>
  <c r="AU12" i="65"/>
  <c r="D3" i="111"/>
  <c r="E3" i="111" s="1"/>
  <c r="D7" i="111"/>
  <c r="E7" i="111" s="1"/>
  <c r="D11" i="111"/>
  <c r="E11" i="111" s="1"/>
  <c r="D15" i="111"/>
  <c r="E15" i="111" s="1"/>
  <c r="B6" i="111"/>
  <c r="B10" i="111"/>
  <c r="B14" i="111"/>
  <c r="B3" i="111"/>
  <c r="B15" i="111"/>
  <c r="D4" i="111"/>
  <c r="E4" i="111" s="1"/>
  <c r="D5" i="111"/>
  <c r="E5" i="111" s="1"/>
  <c r="D9" i="111"/>
  <c r="E9" i="111" s="1"/>
  <c r="D13" i="111"/>
  <c r="E13" i="111" s="1"/>
  <c r="B4" i="111"/>
  <c r="B8" i="111"/>
  <c r="B12" i="111"/>
  <c r="D12" i="111"/>
  <c r="E12" i="111" s="1"/>
  <c r="B11" i="111"/>
  <c r="D6" i="111"/>
  <c r="E6" i="111" s="1"/>
  <c r="D10" i="111"/>
  <c r="E10" i="111" s="1"/>
  <c r="D14" i="111"/>
  <c r="E14" i="111" s="1"/>
  <c r="B5" i="111"/>
  <c r="B9" i="111"/>
  <c r="B13" i="111"/>
  <c r="D8" i="111"/>
  <c r="E8" i="111" s="1"/>
  <c r="B7" i="111"/>
  <c r="H4" i="92"/>
  <c r="H5" i="92"/>
  <c r="AX26" i="65" l="1"/>
  <c r="AX81" i="65"/>
  <c r="AX244" i="65"/>
  <c r="AX67" i="65"/>
  <c r="AX23" i="65"/>
  <c r="AV151" i="65"/>
  <c r="AV111" i="65"/>
  <c r="AX233" i="65"/>
  <c r="AX243" i="65"/>
  <c r="AX46" i="65"/>
  <c r="AX205" i="65"/>
  <c r="AX92" i="65"/>
  <c r="AX115" i="65"/>
  <c r="AV196" i="65"/>
  <c r="AV173" i="65"/>
  <c r="AX15" i="65"/>
  <c r="AV116" i="65"/>
  <c r="AX162" i="65"/>
  <c r="AX94" i="65"/>
  <c r="AX25" i="65"/>
  <c r="AX33" i="65"/>
  <c r="AX228" i="65"/>
  <c r="AN19" i="65"/>
  <c r="AX51" i="65"/>
  <c r="AX41" i="65"/>
  <c r="AN53" i="65"/>
  <c r="AX198" i="65"/>
  <c r="AV84" i="65"/>
  <c r="AV14" i="65"/>
  <c r="AX29" i="65"/>
  <c r="AX64" i="65"/>
  <c r="AV5" i="65"/>
  <c r="AY5" i="65" s="1"/>
  <c r="AV60" i="65"/>
  <c r="AV186" i="65"/>
  <c r="AV25" i="65"/>
  <c r="AY25" i="65" s="1"/>
  <c r="AV138" i="65"/>
  <c r="AN232" i="65"/>
  <c r="AX49" i="65"/>
  <c r="AN199" i="65"/>
  <c r="AN47" i="65"/>
  <c r="AN150" i="65"/>
  <c r="AN111" i="65"/>
  <c r="AN84" i="65"/>
  <c r="AN14" i="65"/>
  <c r="AV98" i="65"/>
  <c r="AN123" i="65"/>
  <c r="AN239" i="65"/>
  <c r="AN153" i="65"/>
  <c r="AN107" i="65"/>
  <c r="AN186" i="65"/>
  <c r="AN204" i="65"/>
  <c r="AN136" i="65"/>
  <c r="AN8" i="65"/>
  <c r="AV230" i="65"/>
  <c r="AX30" i="65"/>
  <c r="AN61" i="65"/>
  <c r="AX93" i="65"/>
  <c r="AX248" i="65"/>
  <c r="AX236" i="65"/>
  <c r="AN96" i="65"/>
  <c r="AV28" i="65"/>
  <c r="AN124" i="65"/>
  <c r="AX63" i="65"/>
  <c r="AX156" i="65"/>
  <c r="AN58" i="65"/>
  <c r="AX238" i="65"/>
  <c r="AN37" i="65"/>
  <c r="AX179" i="65"/>
  <c r="AV220" i="65"/>
  <c r="AX39" i="65"/>
  <c r="AN71" i="65"/>
  <c r="AX103" i="65"/>
  <c r="AV253" i="65"/>
  <c r="AX27" i="65"/>
  <c r="AX48" i="65"/>
  <c r="AX192" i="65"/>
  <c r="AX20" i="65"/>
  <c r="AX34" i="65"/>
  <c r="AX21" i="65"/>
  <c r="AX149" i="65"/>
  <c r="AN82" i="65"/>
  <c r="AX75" i="65"/>
  <c r="AV201" i="65"/>
  <c r="AN95" i="65"/>
  <c r="AV78" i="65"/>
  <c r="AV56" i="65"/>
  <c r="AN109" i="65"/>
  <c r="AN134" i="65"/>
  <c r="AX83" i="65"/>
  <c r="AN160" i="65"/>
  <c r="AN193" i="65"/>
  <c r="AX222" i="65"/>
  <c r="AN41" i="65"/>
  <c r="AN166" i="65"/>
  <c r="AV195" i="65"/>
  <c r="AX224" i="65"/>
  <c r="AN40" i="65"/>
  <c r="AV163" i="65"/>
  <c r="AN16" i="65"/>
  <c r="AN36" i="65"/>
  <c r="AX13" i="65"/>
  <c r="AN57" i="65"/>
  <c r="AX59" i="65"/>
  <c r="AN91" i="65"/>
  <c r="AV124" i="65"/>
  <c r="AN201" i="65"/>
  <c r="AX230" i="65"/>
  <c r="AY230" i="65" s="1"/>
  <c r="AV63" i="65"/>
  <c r="AY63" i="65" s="1"/>
  <c r="AN172" i="65"/>
  <c r="AN250" i="65"/>
  <c r="AV174" i="65"/>
  <c r="AN22" i="65"/>
  <c r="AN211" i="65"/>
  <c r="AV109" i="65"/>
  <c r="AV134" i="65"/>
  <c r="AV12" i="65"/>
  <c r="AX121" i="65"/>
  <c r="AN144" i="65"/>
  <c r="AX125" i="65"/>
  <c r="AN162" i="65"/>
  <c r="AX208" i="65"/>
  <c r="AX190" i="65"/>
  <c r="AX202" i="65"/>
  <c r="AX253" i="65"/>
  <c r="AV130" i="65"/>
  <c r="AV215" i="65"/>
  <c r="AX245" i="65"/>
  <c r="AX214" i="65"/>
  <c r="AX142" i="65"/>
  <c r="AX147" i="65"/>
  <c r="AN138" i="65"/>
  <c r="AX95" i="65"/>
  <c r="AN225" i="65"/>
  <c r="AX218" i="65"/>
  <c r="AN174" i="65"/>
  <c r="AX114" i="65"/>
  <c r="AX56" i="65"/>
  <c r="AN81" i="65"/>
  <c r="AN244" i="65"/>
  <c r="AX35" i="65"/>
  <c r="AV67" i="65"/>
  <c r="AN83" i="65"/>
  <c r="AX193" i="65"/>
  <c r="AV222" i="65"/>
  <c r="AN238" i="65"/>
  <c r="AN183" i="65"/>
  <c r="AV85" i="65"/>
  <c r="AN101" i="65"/>
  <c r="AN179" i="65"/>
  <c r="AX158" i="65"/>
  <c r="AN175" i="65"/>
  <c r="AN220" i="65"/>
  <c r="AX87" i="65"/>
  <c r="AN164" i="65"/>
  <c r="AV197" i="65"/>
  <c r="AX210" i="65"/>
  <c r="AX226" i="65"/>
  <c r="AX7" i="65"/>
  <c r="AN9" i="65"/>
  <c r="AX161" i="65"/>
  <c r="AX11" i="65"/>
  <c r="AX105" i="65"/>
  <c r="AX131" i="65"/>
  <c r="AX62" i="65"/>
  <c r="AV207" i="65"/>
  <c r="AV10" i="65"/>
  <c r="AN130" i="65"/>
  <c r="AV176" i="65"/>
  <c r="AX66" i="65"/>
  <c r="AX129" i="65"/>
  <c r="AN203" i="65"/>
  <c r="AX38" i="65"/>
  <c r="AX52" i="65"/>
  <c r="AN215" i="65"/>
  <c r="AV241" i="65"/>
  <c r="AN5" i="65"/>
  <c r="AV113" i="65"/>
  <c r="AX212" i="65"/>
  <c r="AV44" i="65"/>
  <c r="AN60" i="65"/>
  <c r="AV188" i="65"/>
  <c r="AV143" i="65"/>
  <c r="AX43" i="65"/>
  <c r="AX246" i="65"/>
  <c r="AX17" i="65"/>
  <c r="AN65" i="65"/>
  <c r="AX232" i="65"/>
  <c r="AX199" i="65"/>
  <c r="AX47" i="65"/>
  <c r="AX79" i="65"/>
  <c r="AV140" i="65"/>
  <c r="AN156" i="65"/>
  <c r="AV80" i="65"/>
  <c r="AN33" i="65"/>
  <c r="AN228" i="65"/>
  <c r="AX19" i="65"/>
  <c r="AN51" i="65"/>
  <c r="AN67" i="65"/>
  <c r="AX132" i="65"/>
  <c r="AX177" i="65"/>
  <c r="AX206" i="65"/>
  <c r="AV41" i="65"/>
  <c r="AY41" i="65" s="1"/>
  <c r="AN89" i="65"/>
  <c r="AN69" i="65"/>
  <c r="AN85" i="65"/>
  <c r="AV125" i="65"/>
  <c r="AY125" i="65" s="1"/>
  <c r="AV139" i="65"/>
  <c r="AV26" i="65"/>
  <c r="AY26" i="65" s="1"/>
  <c r="AN103" i="65"/>
  <c r="AN148" i="65"/>
  <c r="AN181" i="65"/>
  <c r="AN197" i="65"/>
  <c r="AN207" i="65"/>
  <c r="AY253" i="65"/>
  <c r="AN10" i="65"/>
  <c r="AN137" i="65"/>
  <c r="AN176" i="65"/>
  <c r="AN20" i="65"/>
  <c r="AN118" i="65"/>
  <c r="AN241" i="65"/>
  <c r="AN44" i="65"/>
  <c r="AN90" i="65"/>
  <c r="AN188" i="65"/>
  <c r="AX235" i="65"/>
  <c r="AN143" i="65"/>
  <c r="AN191" i="65"/>
  <c r="AX252" i="65"/>
  <c r="AX91" i="65"/>
  <c r="AN155" i="65"/>
  <c r="AX185" i="65"/>
  <c r="AX24" i="65"/>
  <c r="AX187" i="65"/>
  <c r="AN248" i="65"/>
  <c r="AX97" i="65"/>
  <c r="AN236" i="65"/>
  <c r="AX31" i="65"/>
  <c r="AV95" i="65"/>
  <c r="AY95" i="65" s="1"/>
  <c r="AN135" i="65"/>
  <c r="AV172" i="65"/>
  <c r="AX173" i="65"/>
  <c r="AY173" i="65" s="1"/>
  <c r="AN80" i="65"/>
  <c r="AY56" i="65"/>
  <c r="AX150" i="65"/>
  <c r="AY222" i="65"/>
  <c r="AM240" i="65"/>
  <c r="AX240" i="65" s="1"/>
  <c r="AV240" i="65"/>
  <c r="AM73" i="65"/>
  <c r="AX73" i="65" s="1"/>
  <c r="AV73" i="65"/>
  <c r="AX18" i="65"/>
  <c r="AN87" i="65"/>
  <c r="AM120" i="65"/>
  <c r="AV120" i="65"/>
  <c r="AX164" i="65"/>
  <c r="AM242" i="65"/>
  <c r="AX242" i="65" s="1"/>
  <c r="AV242" i="65"/>
  <c r="AN217" i="65"/>
  <c r="AN247" i="65"/>
  <c r="AN62" i="65"/>
  <c r="AM6" i="65"/>
  <c r="AV6" i="65"/>
  <c r="AN38" i="65"/>
  <c r="AM112" i="65"/>
  <c r="AX112" i="65" s="1"/>
  <c r="AV112" i="65"/>
  <c r="AN252" i="65"/>
  <c r="AM157" i="65"/>
  <c r="AV157" i="65"/>
  <c r="AM159" i="65"/>
  <c r="AX159" i="65" s="1"/>
  <c r="AV159" i="65"/>
  <c r="AN12" i="65"/>
  <c r="AV35" i="65"/>
  <c r="AY35" i="65" s="1"/>
  <c r="AV99" i="65"/>
  <c r="AV144" i="65"/>
  <c r="AV193" i="65"/>
  <c r="AY193" i="65" s="1"/>
  <c r="AN222" i="65"/>
  <c r="AX53" i="65"/>
  <c r="AX69" i="65"/>
  <c r="AX85" i="65"/>
  <c r="AX101" i="65"/>
  <c r="AM110" i="65"/>
  <c r="AX110" i="65" s="1"/>
  <c r="AV110" i="65"/>
  <c r="AM133" i="65"/>
  <c r="AV133" i="65"/>
  <c r="AN92" i="65"/>
  <c r="AM152" i="65"/>
  <c r="AX152" i="65" s="1"/>
  <c r="AY152" i="65" s="1"/>
  <c r="AV152" i="65"/>
  <c r="AM77" i="65"/>
  <c r="AX77" i="65" s="1"/>
  <c r="AV77" i="65"/>
  <c r="AM117" i="65"/>
  <c r="AN117" i="65" s="1"/>
  <c r="AV117" i="65"/>
  <c r="AM184" i="65"/>
  <c r="AV184" i="65"/>
  <c r="AV81" i="65"/>
  <c r="AY81" i="65" s="1"/>
  <c r="AV244" i="65"/>
  <c r="AY244" i="65" s="1"/>
  <c r="AN35" i="65"/>
  <c r="AY67" i="65"/>
  <c r="AX183" i="65"/>
  <c r="AV4" i="65"/>
  <c r="AX37" i="65"/>
  <c r="AN110" i="65"/>
  <c r="AV146" i="65"/>
  <c r="AX195" i="65"/>
  <c r="AX219" i="65"/>
  <c r="AN224" i="65"/>
  <c r="AN73" i="65"/>
  <c r="AV122" i="65"/>
  <c r="AX175" i="65"/>
  <c r="AV18" i="65"/>
  <c r="AN39" i="65"/>
  <c r="AX71" i="65"/>
  <c r="AV148" i="65"/>
  <c r="AX197" i="65"/>
  <c r="AY197" i="65" s="1"/>
  <c r="AX227" i="65"/>
  <c r="AN226" i="65"/>
  <c r="AM86" i="65"/>
  <c r="AX86" i="65" s="1"/>
  <c r="AV86" i="65"/>
  <c r="AM165" i="65"/>
  <c r="AN165" i="65" s="1"/>
  <c r="AV165" i="65"/>
  <c r="AM229" i="65"/>
  <c r="AV229" i="65"/>
  <c r="AN93" i="65"/>
  <c r="AX99" i="65"/>
  <c r="AN116" i="65"/>
  <c r="AX160" i="65"/>
  <c r="AX166" i="65"/>
  <c r="AN4" i="65"/>
  <c r="AV53" i="65"/>
  <c r="AY53" i="65" s="1"/>
  <c r="AN146" i="65"/>
  <c r="AN122" i="65"/>
  <c r="AM55" i="65"/>
  <c r="AX55" i="65" s="1"/>
  <c r="AV55" i="65"/>
  <c r="AV87" i="65"/>
  <c r="AY87" i="65" s="1"/>
  <c r="AN120" i="65"/>
  <c r="AX181" i="65"/>
  <c r="AV217" i="65"/>
  <c r="AN205" i="65"/>
  <c r="AV62" i="65"/>
  <c r="AY62" i="65" s="1"/>
  <c r="AM88" i="65"/>
  <c r="AV88" i="65"/>
  <c r="AM104" i="65"/>
  <c r="AX104" i="65" s="1"/>
  <c r="AV104" i="65"/>
  <c r="AM168" i="65"/>
  <c r="AV168" i="65"/>
  <c r="AM231" i="65"/>
  <c r="AN231" i="65" s="1"/>
  <c r="AV231" i="65"/>
  <c r="AM45" i="65"/>
  <c r="AX45" i="65" s="1"/>
  <c r="AV45" i="65"/>
  <c r="AM170" i="65"/>
  <c r="AX170" i="65" s="1"/>
  <c r="AM216" i="65"/>
  <c r="AX216" i="65" s="1"/>
  <c r="AV216" i="65"/>
  <c r="AX182" i="65"/>
  <c r="AX40" i="65"/>
  <c r="AX119" i="65"/>
  <c r="AN198" i="65"/>
  <c r="AX32" i="65"/>
  <c r="AN29" i="65"/>
  <c r="AX137" i="65"/>
  <c r="AV239" i="65"/>
  <c r="AV66" i="65"/>
  <c r="AY66" i="65" s="1"/>
  <c r="AX203" i="65"/>
  <c r="AX16" i="65"/>
  <c r="AV70" i="65"/>
  <c r="AN52" i="65"/>
  <c r="AX118" i="65"/>
  <c r="AV149" i="65"/>
  <c r="AY149" i="65" s="1"/>
  <c r="AV178" i="65"/>
  <c r="AX100" i="65"/>
  <c r="AV36" i="65"/>
  <c r="AX3" i="65"/>
  <c r="AV141" i="65"/>
  <c r="AY141" i="65" s="1"/>
  <c r="AX167" i="65"/>
  <c r="AX180" i="65"/>
  <c r="AV214" i="65"/>
  <c r="AY214" i="65" s="1"/>
  <c r="AV237" i="65"/>
  <c r="AX107" i="65"/>
  <c r="AV94" i="65"/>
  <c r="AY94" i="65" s="1"/>
  <c r="AX90" i="65"/>
  <c r="AV59" i="65"/>
  <c r="AY59" i="65" s="1"/>
  <c r="AN75" i="65"/>
  <c r="AN168" i="65"/>
  <c r="AN185" i="65"/>
  <c r="AN246" i="65"/>
  <c r="AN17" i="65"/>
  <c r="AX61" i="65"/>
  <c r="AX126" i="65"/>
  <c r="AX154" i="65"/>
  <c r="AV187" i="65"/>
  <c r="AY187" i="65" s="1"/>
  <c r="AV97" i="65"/>
  <c r="AY97" i="65" s="1"/>
  <c r="AN15" i="65"/>
  <c r="AV31" i="65"/>
  <c r="AY31" i="65" s="1"/>
  <c r="AN140" i="65"/>
  <c r="AX250" i="65"/>
  <c r="AX68" i="65"/>
  <c r="AX80" i="65"/>
  <c r="AX145" i="65"/>
  <c r="AX211" i="65"/>
  <c r="AN78" i="65"/>
  <c r="AN125" i="65"/>
  <c r="AN139" i="65"/>
  <c r="AX220" i="65"/>
  <c r="AY220" i="65" s="1"/>
  <c r="AN253" i="65"/>
  <c r="AX10" i="65"/>
  <c r="AY10" i="65" s="1"/>
  <c r="AX98" i="65"/>
  <c r="AY98" i="65" s="1"/>
  <c r="AN108" i="65"/>
  <c r="AN251" i="65"/>
  <c r="AX213" i="65"/>
  <c r="AN66" i="65"/>
  <c r="AN70" i="65"/>
  <c r="AN21" i="65"/>
  <c r="AN149" i="65"/>
  <c r="AN178" i="65"/>
  <c r="AX194" i="65"/>
  <c r="AX241" i="65"/>
  <c r="AY241" i="65" s="1"/>
  <c r="AX76" i="65"/>
  <c r="AX96" i="65"/>
  <c r="AX72" i="65"/>
  <c r="AN141" i="65"/>
  <c r="AX200" i="65"/>
  <c r="AN214" i="65"/>
  <c r="AX82" i="65"/>
  <c r="AX54" i="65"/>
  <c r="AN249" i="65"/>
  <c r="AN94" i="65"/>
  <c r="AN25" i="65"/>
  <c r="AX57" i="65"/>
  <c r="AX191" i="65"/>
  <c r="AX221" i="65"/>
  <c r="AN28" i="65"/>
  <c r="AN43" i="65"/>
  <c r="AN59" i="65"/>
  <c r="AV91" i="65"/>
  <c r="AY91" i="65" s="1"/>
  <c r="AX201" i="65"/>
  <c r="AY201" i="65" s="1"/>
  <c r="AX65" i="65"/>
  <c r="AN187" i="65"/>
  <c r="AV248" i="65"/>
  <c r="AY248" i="65" s="1"/>
  <c r="AN49" i="65"/>
  <c r="AN97" i="65"/>
  <c r="AV236" i="65"/>
  <c r="AY236" i="65" s="1"/>
  <c r="AN31" i="65"/>
  <c r="AN79" i="65"/>
  <c r="AX189" i="65"/>
  <c r="AX223" i="65"/>
  <c r="AX234" i="65"/>
  <c r="AX106" i="65"/>
  <c r="AX22" i="65"/>
  <c r="AX171" i="65"/>
  <c r="AX134" i="65"/>
  <c r="AY134" i="65" s="1"/>
  <c r="AX209" i="65"/>
  <c r="AN88" i="65"/>
  <c r="AN86" i="65"/>
  <c r="AN133" i="65"/>
  <c r="AN27" i="65"/>
  <c r="AN6" i="65"/>
  <c r="AN74" i="65"/>
  <c r="AN152" i="65"/>
  <c r="AN229" i="65"/>
  <c r="AN77" i="65"/>
  <c r="AX135" i="65"/>
  <c r="AX128" i="65"/>
  <c r="AV250" i="65"/>
  <c r="AY80" i="65"/>
  <c r="AN184" i="65"/>
  <c r="AN157" i="65"/>
  <c r="AX58" i="65"/>
  <c r="AN169" i="65"/>
  <c r="AV21" i="65"/>
  <c r="AY21" i="65" s="1"/>
  <c r="AX12" i="65"/>
  <c r="AV33" i="65"/>
  <c r="AY33" i="65" s="1"/>
  <c r="AN121" i="65"/>
  <c r="AV150" i="65"/>
  <c r="AY150" i="65" s="1"/>
  <c r="AV228" i="65"/>
  <c r="AY228" i="65" s="1"/>
  <c r="AV51" i="65"/>
  <c r="AY51" i="65" s="1"/>
  <c r="AX144" i="65"/>
  <c r="AV160" i="65"/>
  <c r="AY160" i="65" s="1"/>
  <c r="AV177" i="65"/>
  <c r="AY177" i="65" s="1"/>
  <c r="AN206" i="65"/>
  <c r="AV238" i="65"/>
  <c r="AY238" i="65" s="1"/>
  <c r="AV166" i="65"/>
  <c r="AY166" i="65" s="1"/>
  <c r="AV183" i="65"/>
  <c r="AY183" i="65" s="1"/>
  <c r="AV69" i="65"/>
  <c r="AY69" i="65" s="1"/>
  <c r="AX146" i="65"/>
  <c r="AV162" i="65"/>
  <c r="AY162" i="65" s="1"/>
  <c r="AV179" i="65"/>
  <c r="AY179" i="65" s="1"/>
  <c r="AN208" i="65"/>
  <c r="AV219" i="65"/>
  <c r="AY219" i="65" s="1"/>
  <c r="AV224" i="65"/>
  <c r="AY224" i="65" s="1"/>
  <c r="AN26" i="65"/>
  <c r="AV71" i="65"/>
  <c r="AY71" i="65" s="1"/>
  <c r="AX127" i="65"/>
  <c r="AX148" i="65"/>
  <c r="AV164" i="65"/>
  <c r="AY164" i="65" s="1"/>
  <c r="AV181" i="65"/>
  <c r="AY181" i="65" s="1"/>
  <c r="AN210" i="65"/>
  <c r="AV227" i="65"/>
  <c r="AY227" i="65" s="1"/>
  <c r="AV226" i="65"/>
  <c r="AY226" i="65" s="1"/>
  <c r="AX217" i="65"/>
  <c r="AY217" i="65" s="1"/>
  <c r="AN243" i="65"/>
  <c r="AN7" i="65"/>
  <c r="AN161" i="65"/>
  <c r="AV46" i="65"/>
  <c r="AY46" i="65" s="1"/>
  <c r="AN11" i="65"/>
  <c r="AN105" i="65"/>
  <c r="AN131" i="65"/>
  <c r="AV205" i="65"/>
  <c r="AY205" i="65" s="1"/>
  <c r="AX247" i="65"/>
  <c r="AV190" i="65"/>
  <c r="AY190" i="65" s="1"/>
  <c r="AX88" i="65"/>
  <c r="AY88" i="65" s="1"/>
  <c r="AV202" i="65"/>
  <c r="AY202" i="65" s="1"/>
  <c r="AV182" i="65"/>
  <c r="AY182" i="65" s="1"/>
  <c r="AN119" i="65"/>
  <c r="AV48" i="65"/>
  <c r="AY48" i="65" s="1"/>
  <c r="AN233" i="65"/>
  <c r="AV32" i="65"/>
  <c r="AY32" i="65" s="1"/>
  <c r="AX84" i="65"/>
  <c r="AV64" i="65"/>
  <c r="AY64" i="65" s="1"/>
  <c r="AX50" i="65"/>
  <c r="AX108" i="65"/>
  <c r="AX123" i="65"/>
  <c r="AV192" i="65"/>
  <c r="AY192" i="65" s="1"/>
  <c r="AX251" i="65"/>
  <c r="AX6" i="65"/>
  <c r="AN129" i="65"/>
  <c r="AX153" i="65"/>
  <c r="AV16" i="65"/>
  <c r="AV34" i="65"/>
  <c r="AY34" i="65" s="1"/>
  <c r="AX70" i="65"/>
  <c r="AY70" i="65" s="1"/>
  <c r="AV118" i="65"/>
  <c r="AY118" i="65" s="1"/>
  <c r="AV194" i="65"/>
  <c r="AX5" i="65"/>
  <c r="AV100" i="65"/>
  <c r="AY100" i="65" s="1"/>
  <c r="AX74" i="65"/>
  <c r="AN212" i="65"/>
  <c r="AV76" i="65"/>
  <c r="AY76" i="65" s="1"/>
  <c r="AX44" i="65"/>
  <c r="AN72" i="65"/>
  <c r="AX60" i="65"/>
  <c r="AY60" i="65" s="1"/>
  <c r="AX141" i="65"/>
  <c r="AV167" i="65"/>
  <c r="AY167" i="65" s="1"/>
  <c r="AN245" i="65"/>
  <c r="AN115" i="65"/>
  <c r="AV200" i="65"/>
  <c r="AY200" i="65" s="1"/>
  <c r="AN54" i="65"/>
  <c r="AN13" i="65"/>
  <c r="AV107" i="65"/>
  <c r="AX204" i="65"/>
  <c r="AX249" i="65"/>
  <c r="AV136" i="65"/>
  <c r="AX8" i="65"/>
  <c r="AN235" i="65"/>
  <c r="AV57" i="65"/>
  <c r="AY57" i="65" s="1"/>
  <c r="AV221" i="65"/>
  <c r="AV252" i="65"/>
  <c r="AY252" i="65" s="1"/>
  <c r="AX28" i="65"/>
  <c r="AY28" i="65" s="1"/>
  <c r="AV75" i="65"/>
  <c r="AY75" i="65" s="1"/>
  <c r="AX124" i="65"/>
  <c r="AY124" i="65" s="1"/>
  <c r="AX155" i="65"/>
  <c r="AX168" i="65"/>
  <c r="AY168" i="65" s="1"/>
  <c r="AX229" i="65"/>
  <c r="AV17" i="65"/>
  <c r="AY17" i="65" s="1"/>
  <c r="AV65" i="65"/>
  <c r="AY65" i="65" s="1"/>
  <c r="AN24" i="65"/>
  <c r="AV93" i="65"/>
  <c r="AY93" i="65" s="1"/>
  <c r="AV147" i="65"/>
  <c r="AY147" i="65" s="1"/>
  <c r="AV126" i="65"/>
  <c r="AY126" i="65" s="1"/>
  <c r="AV170" i="65"/>
  <c r="AY170" i="65" s="1"/>
  <c r="AV232" i="65"/>
  <c r="AY232" i="65" s="1"/>
  <c r="AV199" i="65"/>
  <c r="AY199" i="65" s="1"/>
  <c r="AV47" i="65"/>
  <c r="AY47" i="65" s="1"/>
  <c r="AX140" i="65"/>
  <c r="AV156" i="65"/>
  <c r="AY156" i="65" s="1"/>
  <c r="AX172" i="65"/>
  <c r="AN223" i="65"/>
  <c r="AX225" i="65"/>
  <c r="AX42" i="65"/>
  <c r="AY42" i="65" s="1"/>
  <c r="AV106" i="65"/>
  <c r="AV68" i="65"/>
  <c r="AY68" i="65" s="1"/>
  <c r="AV145" i="65"/>
  <c r="AY145" i="65" s="1"/>
  <c r="AX184" i="65"/>
  <c r="AV102" i="65"/>
  <c r="AX157" i="65"/>
  <c r="AV211" i="65"/>
  <c r="AY211" i="65" s="1"/>
  <c r="AX78" i="65"/>
  <c r="AV19" i="65"/>
  <c r="AY19" i="65" s="1"/>
  <c r="AV15" i="65"/>
  <c r="AY15" i="65" s="1"/>
  <c r="AY140" i="65"/>
  <c r="AV121" i="65"/>
  <c r="AY121" i="65" s="1"/>
  <c r="AN132" i="65"/>
  <c r="AV206" i="65"/>
  <c r="AY206" i="65" s="1"/>
  <c r="AV208" i="65"/>
  <c r="AY208" i="65" s="1"/>
  <c r="AN219" i="65"/>
  <c r="AN158" i="65"/>
  <c r="AN23" i="65"/>
  <c r="AV210" i="65"/>
  <c r="AY210" i="65" s="1"/>
  <c r="AN227" i="65"/>
  <c r="AV243" i="65"/>
  <c r="AY243" i="65" s="1"/>
  <c r="AV7" i="65"/>
  <c r="AY7" i="65" s="1"/>
  <c r="AV161" i="65"/>
  <c r="AY161" i="65" s="1"/>
  <c r="AN46" i="65"/>
  <c r="AV11" i="65"/>
  <c r="AY11" i="65" s="1"/>
  <c r="AV105" i="65"/>
  <c r="AY105" i="65" s="1"/>
  <c r="AV131" i="65"/>
  <c r="AY131" i="65" s="1"/>
  <c r="AN190" i="65"/>
  <c r="AN202" i="65"/>
  <c r="AV27" i="65"/>
  <c r="AY27" i="65" s="1"/>
  <c r="AN182" i="65"/>
  <c r="AV119" i="65"/>
  <c r="AY119" i="65" s="1"/>
  <c r="AN48" i="65"/>
  <c r="AV233" i="65"/>
  <c r="AY233" i="65" s="1"/>
  <c r="AN32" i="65"/>
  <c r="AV29" i="65"/>
  <c r="AY29" i="65" s="1"/>
  <c r="AN64" i="65"/>
  <c r="AN192" i="65"/>
  <c r="AN213" i="65"/>
  <c r="AV129" i="65"/>
  <c r="AY129" i="65" s="1"/>
  <c r="AV203" i="65"/>
  <c r="AN34" i="65"/>
  <c r="AN194" i="65"/>
  <c r="AN100" i="65"/>
  <c r="AV212" i="65"/>
  <c r="AY212" i="65" s="1"/>
  <c r="AN76" i="65"/>
  <c r="AV72" i="65"/>
  <c r="AY72" i="65" s="1"/>
  <c r="AN3" i="65"/>
  <c r="AN167" i="65"/>
  <c r="AV245" i="65"/>
  <c r="AY245" i="65" s="1"/>
  <c r="AV115" i="65"/>
  <c r="AY115" i="65" s="1"/>
  <c r="AN200" i="65"/>
  <c r="AV54" i="65"/>
  <c r="AY54" i="65" s="1"/>
  <c r="AV13" i="65"/>
  <c r="AY13" i="65" s="1"/>
  <c r="AX136" i="65"/>
  <c r="AV235" i="65"/>
  <c r="AY235" i="65" s="1"/>
  <c r="AN221" i="65"/>
  <c r="AN142" i="65"/>
  <c r="AV24" i="65"/>
  <c r="AY24" i="65" s="1"/>
  <c r="AN30" i="65"/>
  <c r="AN147" i="65"/>
  <c r="AN154" i="65"/>
  <c r="AV135" i="65"/>
  <c r="AY135" i="65" s="1"/>
  <c r="AN128" i="65"/>
  <c r="AY172" i="65"/>
  <c r="AV223" i="65"/>
  <c r="AN218" i="65"/>
  <c r="AN68" i="65"/>
  <c r="AN145" i="65"/>
  <c r="AN114" i="65"/>
  <c r="AV169" i="65"/>
  <c r="AY169" i="65" s="1"/>
  <c r="AY78" i="65"/>
  <c r="AN209" i="65"/>
  <c r="AY148" i="65"/>
  <c r="AV83" i="65"/>
  <c r="AY83" i="65" s="1"/>
  <c r="AX116" i="65"/>
  <c r="AY116" i="65" s="1"/>
  <c r="AV132" i="65"/>
  <c r="AY132" i="65" s="1"/>
  <c r="AV89" i="65"/>
  <c r="AY89" i="65" s="1"/>
  <c r="AX4" i="65"/>
  <c r="AY4" i="65" s="1"/>
  <c r="AV37" i="65"/>
  <c r="AY37" i="65" s="1"/>
  <c r="AV101" i="65"/>
  <c r="AY101" i="65" s="1"/>
  <c r="AX139" i="65"/>
  <c r="AY139" i="65" s="1"/>
  <c r="AX122" i="65"/>
  <c r="AY122" i="65" s="1"/>
  <c r="AV158" i="65"/>
  <c r="AY158" i="65" s="1"/>
  <c r="AV175" i="65"/>
  <c r="AY175" i="65" s="1"/>
  <c r="AV23" i="65"/>
  <c r="AY23" i="65" s="1"/>
  <c r="AV39" i="65"/>
  <c r="AY39" i="65" s="1"/>
  <c r="AV103" i="65"/>
  <c r="AY103" i="65" s="1"/>
  <c r="AV127" i="65"/>
  <c r="AX120" i="65"/>
  <c r="AX151" i="65"/>
  <c r="AY151" i="65" s="1"/>
  <c r="AX9" i="65"/>
  <c r="AV9" i="65"/>
  <c r="AV247" i="65"/>
  <c r="AY247" i="65" s="1"/>
  <c r="AX111" i="65"/>
  <c r="AX133" i="65"/>
  <c r="AY133" i="65" s="1"/>
  <c r="AX207" i="65"/>
  <c r="AY207" i="65" s="1"/>
  <c r="AV40" i="65"/>
  <c r="AY40" i="65" s="1"/>
  <c r="AX130" i="65"/>
  <c r="AY130" i="65" s="1"/>
  <c r="AV198" i="65"/>
  <c r="AY198" i="65" s="1"/>
  <c r="AX14" i="65"/>
  <c r="AY14" i="65" s="1"/>
  <c r="AV50" i="65"/>
  <c r="AV108" i="65"/>
  <c r="AV123" i="65"/>
  <c r="AY123" i="65" s="1"/>
  <c r="AV137" i="65"/>
  <c r="AY137" i="65" s="1"/>
  <c r="AX163" i="65"/>
  <c r="AY163" i="65" s="1"/>
  <c r="AX176" i="65"/>
  <c r="AV251" i="65"/>
  <c r="AV213" i="65"/>
  <c r="AX239" i="65"/>
  <c r="AY239" i="65" s="1"/>
  <c r="AV20" i="65"/>
  <c r="AY20" i="65" s="1"/>
  <c r="AV153" i="65"/>
  <c r="AV38" i="65"/>
  <c r="AY38" i="65" s="1"/>
  <c r="AV52" i="65"/>
  <c r="AY52" i="65" s="1"/>
  <c r="AX178" i="65"/>
  <c r="AX215" i="65"/>
  <c r="AY215" i="65" s="1"/>
  <c r="AV74" i="65"/>
  <c r="AX113" i="65"/>
  <c r="AY113" i="65" s="1"/>
  <c r="AV96" i="65"/>
  <c r="AY96" i="65" s="1"/>
  <c r="AX36" i="65"/>
  <c r="AY36" i="65" s="1"/>
  <c r="AV3" i="65"/>
  <c r="AY3" i="65" s="1"/>
  <c r="AV180" i="65"/>
  <c r="AY180" i="65" s="1"/>
  <c r="AX196" i="65"/>
  <c r="AY196" i="65" s="1"/>
  <c r="AV92" i="65"/>
  <c r="AY92" i="65" s="1"/>
  <c r="AV82" i="65"/>
  <c r="AY82" i="65" s="1"/>
  <c r="AX237" i="65"/>
  <c r="AX186" i="65"/>
  <c r="AY186" i="65" s="1"/>
  <c r="AV204" i="65"/>
  <c r="AV249" i="65"/>
  <c r="AV8" i="65"/>
  <c r="AY8" i="65" s="1"/>
  <c r="AV90" i="65"/>
  <c r="AY90" i="65" s="1"/>
  <c r="AX188" i="65"/>
  <c r="AY188" i="65" s="1"/>
  <c r="AX143" i="65"/>
  <c r="AY143" i="65" s="1"/>
  <c r="AV191" i="65"/>
  <c r="AV43" i="65"/>
  <c r="AY43" i="65" s="1"/>
  <c r="AV155" i="65"/>
  <c r="AV185" i="65"/>
  <c r="AY185" i="65" s="1"/>
  <c r="AV246" i="65"/>
  <c r="AY246" i="65" s="1"/>
  <c r="AV142" i="65"/>
  <c r="AY142" i="65" s="1"/>
  <c r="AX231" i="65"/>
  <c r="AV30" i="65"/>
  <c r="AY30" i="65" s="1"/>
  <c r="AV61" i="65"/>
  <c r="AY61" i="65" s="1"/>
  <c r="AX117" i="65"/>
  <c r="AY117" i="65" s="1"/>
  <c r="AX138" i="65"/>
  <c r="AV154" i="65"/>
  <c r="AV49" i="65"/>
  <c r="AY49" i="65" s="1"/>
  <c r="AV79" i="65"/>
  <c r="AY79" i="65" s="1"/>
  <c r="AV128" i="65"/>
  <c r="AY128" i="65" s="1"/>
  <c r="AV189" i="65"/>
  <c r="AV225" i="65"/>
  <c r="AV218" i="65"/>
  <c r="AY218" i="65" s="1"/>
  <c r="AV234" i="65"/>
  <c r="AY234" i="65" s="1"/>
  <c r="AN106" i="65"/>
  <c r="AX174" i="65"/>
  <c r="AY174" i="65" s="1"/>
  <c r="AV22" i="65"/>
  <c r="AV171" i="65"/>
  <c r="AV114" i="65"/>
  <c r="AY114" i="65" s="1"/>
  <c r="AX102" i="65"/>
  <c r="AY157" i="65"/>
  <c r="AN216" i="65"/>
  <c r="AV58" i="65"/>
  <c r="AN56" i="65"/>
  <c r="AX109" i="65"/>
  <c r="AY109" i="65" s="1"/>
  <c r="AN159" i="65"/>
  <c r="AV209" i="65"/>
  <c r="AY12" i="65" l="1"/>
  <c r="AX165" i="65"/>
  <c r="AY165" i="65" s="1"/>
  <c r="AY176" i="65"/>
  <c r="AY111" i="65"/>
  <c r="AY184" i="65"/>
  <c r="AY229" i="65"/>
  <c r="AY44" i="65"/>
  <c r="AY84" i="65"/>
  <c r="AY138" i="65"/>
  <c r="AY231" i="65"/>
  <c r="AY120" i="65"/>
  <c r="AY6" i="65"/>
  <c r="AY146" i="65"/>
  <c r="AY144" i="65"/>
  <c r="AY195" i="65"/>
  <c r="AY85" i="65"/>
  <c r="AY22" i="65"/>
  <c r="AY127" i="65"/>
  <c r="AY225" i="65"/>
  <c r="AY178" i="65"/>
  <c r="AY104" i="65"/>
  <c r="AY112" i="65"/>
  <c r="AY242" i="65"/>
  <c r="AY213" i="65"/>
  <c r="AY189" i="65"/>
  <c r="AY154" i="65"/>
  <c r="AY191" i="65"/>
  <c r="AY237" i="65"/>
  <c r="AY108" i="65"/>
  <c r="AN104" i="65"/>
  <c r="AY223" i="65"/>
  <c r="AY203" i="65"/>
  <c r="AY107" i="65"/>
  <c r="AY18" i="65"/>
  <c r="AY153" i="65"/>
  <c r="AY171" i="65"/>
  <c r="AY249" i="65"/>
  <c r="AY74" i="65"/>
  <c r="AY221" i="65"/>
  <c r="AY194" i="65"/>
  <c r="AY16" i="65"/>
  <c r="AY250" i="65"/>
  <c r="AY240" i="65"/>
  <c r="AN240" i="65"/>
  <c r="AY58" i="65"/>
  <c r="AY106" i="65"/>
  <c r="AY209" i="65"/>
  <c r="AY251" i="65"/>
  <c r="AY50" i="65"/>
  <c r="AN112" i="65"/>
  <c r="AY73" i="65"/>
  <c r="AY216" i="65"/>
  <c r="AY45" i="65"/>
  <c r="AY86" i="65"/>
  <c r="AY77" i="65"/>
  <c r="AY110" i="65"/>
  <c r="AY159" i="65"/>
  <c r="AY102" i="65"/>
  <c r="AY99" i="65"/>
  <c r="AN170" i="65"/>
  <c r="AY55" i="65"/>
  <c r="AN45" i="65"/>
  <c r="AN242" i="65"/>
  <c r="AY155" i="65"/>
  <c r="AN55" i="65"/>
  <c r="AY204" i="65"/>
  <c r="AY9" i="65"/>
  <c r="AY136" i="65"/>
</calcChain>
</file>

<file path=xl/sharedStrings.xml><?xml version="1.0" encoding="utf-8"?>
<sst xmlns="http://schemas.openxmlformats.org/spreadsheetml/2006/main" count="581" uniqueCount="404">
  <si>
    <t>LTM Status</t>
  </si>
  <si>
    <t>LTM Grade</t>
  </si>
  <si>
    <t>LTM Rate</t>
  </si>
  <si>
    <t>LTM Name</t>
  </si>
  <si>
    <t xml:space="preserve">LTM Grade </t>
  </si>
  <si>
    <t>LTM Rate Effective From</t>
  </si>
  <si>
    <t xml:space="preserve">Indemnity Principle Limit </t>
  </si>
  <si>
    <t>Part</t>
  </si>
  <si>
    <t>Item No</t>
  </si>
  <si>
    <t>Date</t>
  </si>
  <si>
    <t>Details</t>
  </si>
  <si>
    <t>Time</t>
  </si>
  <si>
    <t>Total Profit Costs (inc SF and VAT)</t>
  </si>
  <si>
    <t>Counsel's Base Fees</t>
  </si>
  <si>
    <t>VAT on Base Counsel Fees</t>
  </si>
  <si>
    <t>Witness Statements</t>
  </si>
  <si>
    <t>Trial Preparation</t>
  </si>
  <si>
    <t>Grand Total</t>
  </si>
  <si>
    <t>and</t>
  </si>
  <si>
    <t>QUEEN'S BENCH DIVISION</t>
  </si>
  <si>
    <t>IN THE HIGH COURT OF JUSTICE</t>
  </si>
  <si>
    <t>Signed………………………………………………………………………………..</t>
  </si>
  <si>
    <t>I hereby certify that all disbursements listed in this bill which individually do not exceed £500 (other than those relating to counsel's fees) have been duly discharged.</t>
  </si>
  <si>
    <t>CERTIFICATE IN RESPECT OF DISBURSEMENTS NOT EXCEEDING £500</t>
  </si>
  <si>
    <t>CERTIFICATE AS TO INTEREST AND PAYMENTS</t>
  </si>
  <si>
    <t>INSTRUCTIONS</t>
  </si>
  <si>
    <t>INTRODUCTION</t>
  </si>
  <si>
    <t>PTR</t>
  </si>
  <si>
    <t>STRUCTURE OF THE BILL</t>
  </si>
  <si>
    <t>B E T W E E N:</t>
  </si>
  <si>
    <t>Claimant</t>
  </si>
  <si>
    <t>-and-</t>
  </si>
  <si>
    <t>Defendant</t>
  </si>
  <si>
    <t xml:space="preserve">I certify that </t>
  </si>
  <si>
    <t xml:space="preserve">I certify that this bill is both accurate and complete and </t>
  </si>
  <si>
    <t>No rulings have been made in this case which affects my/the receiving party's entitlement to interest on costs.</t>
  </si>
  <si>
    <t>Expense Code</t>
  </si>
  <si>
    <t>Activity Name</t>
  </si>
  <si>
    <t>Expense Name</t>
  </si>
  <si>
    <t>Funding</t>
  </si>
  <si>
    <t>Budgeting - own side's costs</t>
  </si>
  <si>
    <t>Budgeting - Precedent H</t>
  </si>
  <si>
    <t>Budgeting - between the parties</t>
  </si>
  <si>
    <t>Factual investigation</t>
  </si>
  <si>
    <t>Legal investigation</t>
  </si>
  <si>
    <t>Communicate (with client)</t>
  </si>
  <si>
    <t>Pre-action protocol (or similar) work</t>
  </si>
  <si>
    <t>Communicate (Other Party(s)/other outside lawyers)</t>
  </si>
  <si>
    <t>Mediation</t>
  </si>
  <si>
    <t>Communicate (witnesses)</t>
  </si>
  <si>
    <t>Other Settlement Matters</t>
  </si>
  <si>
    <t>Communicate (experts)</t>
  </si>
  <si>
    <t>Communicate (other external)</t>
  </si>
  <si>
    <t>Review of Other Party(s)' Statements of Case</t>
  </si>
  <si>
    <t>Billable Travel Time</t>
  </si>
  <si>
    <t>Preparation of the disclosure report and the disclosure proposal</t>
  </si>
  <si>
    <t>Obtaining and reviewing documents</t>
  </si>
  <si>
    <t>Preparing and serving disclosure lists</t>
  </si>
  <si>
    <t>Taking, preparing and finalising witness statement(s)</t>
  </si>
  <si>
    <t>Reviewing Other Party(s)' witness statement(s)</t>
  </si>
  <si>
    <t>Joint expert evidence</t>
  </si>
  <si>
    <t>Applications for an injunction or committal</t>
  </si>
  <si>
    <t>Applications for disclosure or Further Information</t>
  </si>
  <si>
    <t>Applications concerning evidence</t>
  </si>
  <si>
    <t>Applications relating to Costs alone</t>
  </si>
  <si>
    <t>Consultants, Other Professionals or Foreign Lawyers</t>
  </si>
  <si>
    <t>Permission applications</t>
  </si>
  <si>
    <t>Other applications</t>
  </si>
  <si>
    <t>Preparation of trial bundles</t>
  </si>
  <si>
    <t>General work regarding preparation for trial</t>
  </si>
  <si>
    <t>Advocacy</t>
  </si>
  <si>
    <t>Support of advocates</t>
  </si>
  <si>
    <t>Preparing costs claim</t>
  </si>
  <si>
    <t>Hearings</t>
  </si>
  <si>
    <t>Post Assessment Work (excluding Hearings)</t>
  </si>
  <si>
    <t>Issue/Pleadings</t>
  </si>
  <si>
    <t>Values</t>
  </si>
  <si>
    <t>Budgeting incl. costs estimates</t>
  </si>
  <si>
    <t>ADR/Settlement</t>
  </si>
  <si>
    <t>Expert Reports</t>
  </si>
  <si>
    <t>Interim Applications and Hearings (Interlocutory Applications)</t>
  </si>
  <si>
    <t>Costs Assessment</t>
  </si>
  <si>
    <t>Issue and Serve Proceedings and Preparation of Statement(s) of Case</t>
  </si>
  <si>
    <t>Appear For/Attend</t>
  </si>
  <si>
    <t xml:space="preserve">Trial </t>
  </si>
  <si>
    <t>in respect of the bill the costs claimed herein do not exceed the costs which the receiving party is required to pay my firm.</t>
  </si>
  <si>
    <t>MASTER CHRONOLOGY</t>
  </si>
  <si>
    <t>Description of work</t>
  </si>
  <si>
    <t>VAT Rate</t>
  </si>
  <si>
    <t>Total VAT</t>
  </si>
  <si>
    <t>Total Costs</t>
  </si>
  <si>
    <t>Description</t>
  </si>
  <si>
    <t>Mr A</t>
  </si>
  <si>
    <t>VAT %</t>
  </si>
  <si>
    <t>Company B</t>
  </si>
  <si>
    <t>ABC Firm</t>
  </si>
  <si>
    <t>External Party Name</t>
  </si>
  <si>
    <t>Task Name</t>
  </si>
  <si>
    <t>LTM</t>
  </si>
  <si>
    <t>Disclosure</t>
  </si>
  <si>
    <t>The claim was conducted throughout by……………………………</t>
  </si>
  <si>
    <t>CMC</t>
  </si>
  <si>
    <t>Trial</t>
  </si>
  <si>
    <t>Contingent Cost A</t>
  </si>
  <si>
    <t>Estimated ("E")</t>
  </si>
  <si>
    <t>Activity Code</t>
  </si>
  <si>
    <t>Pre, Post or Non Budget</t>
  </si>
  <si>
    <t>The Issues</t>
  </si>
  <si>
    <t>THE PROCEEDINGS</t>
  </si>
  <si>
    <t>CONDUCT OF THE CLAIM/FUNDING</t>
  </si>
  <si>
    <t>COUNSELS FEE SECTION</t>
  </si>
  <si>
    <t>Task Description</t>
  </si>
  <si>
    <t>All work relating to reviewing funding options, securing funding and reports to funders during the life of the case.</t>
  </si>
  <si>
    <t>All work throughout the life of the case relating to budgeting and costs management, excluding the ‘costs assessment’ and ‘funding’ related work and preparation for and attendance at any costs management hearing, all of which have discrete phases.</t>
  </si>
  <si>
    <t>Preparing budgets solely for the client and monitoring costs incurred for the purposes of any required variations. Performing budgetary work related to obtaining third party funding/ATE insurance.</t>
  </si>
  <si>
    <t xml:space="preserve">Initially completing Precedent H - This task is confined to preparing and compiling the first budget required by the court in the form of Precedent H.  </t>
  </si>
  <si>
    <t>Work on budgeting between the parties following initial completion of the first budget, including the monitoring of costs incurred against the budget and any applications for variation of a budget.</t>
  </si>
  <si>
    <t>Initial and Pre-Action Protocol Work</t>
  </si>
  <si>
    <t>Work relating to the obtaining of instructions, identification of witnesses, dealing with locus and evidential issues, dealing with and identifying legal issues arising from the case and strategy, and dealing with any protocol related matters, if not covered elsewhere.</t>
  </si>
  <si>
    <t>Work required to understand the facts of the case including instructions from the client and the identification of potential witnesses</t>
  </si>
  <si>
    <t xml:space="preserve">Includes identification of the legal issues raised by the case facts and developing the strategy for the case.  </t>
  </si>
  <si>
    <t>Communications at an initial stage in compliance with pre-action protocol including letters before action and responses.</t>
  </si>
  <si>
    <t>ADR / Settlement</t>
  </si>
  <si>
    <t xml:space="preserve">Work that is directed to settlement including ADR </t>
  </si>
  <si>
    <t>Work related to proposals for mediation, preparation and attendance at the mediation and any follow-up work.</t>
  </si>
  <si>
    <t>Work that is directed to settlement including Part 36 and other offers and consequent negotiations (includes all forms of ADR other than mediation).</t>
  </si>
  <si>
    <t>Issue / Statements of Case</t>
  </si>
  <si>
    <t>Covers issue and acknowledgment of proceedings, Statements of Case and Further Information requests/responses.  Includes taking instructions, making inquiries and searches, researching, drafting, editing, filing and all meetings and communications for the purpose of such documents.</t>
  </si>
  <si>
    <t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t>
  </si>
  <si>
    <t xml:space="preserve">Considering Other Party(s)' Claim Form and Statements of Case.  </t>
  </si>
  <si>
    <t>Requests for Further Information</t>
  </si>
  <si>
    <t>Preparing and considering requests for Further Information and responses thereto.</t>
  </si>
  <si>
    <t>Amendment of Statements of Case</t>
  </si>
  <si>
    <t>Preparing and considering amendments to originating process, Statements of Case, Part 20 proceedings.  In appeals refers to amendments to Appellants’ and Respondents’ Notices and supporting skeleton arguments.</t>
  </si>
  <si>
    <t>Work relating to gathering and reviewing documents for potential disclosure, preparing disclosure lists and practical steps of disclosure.</t>
  </si>
  <si>
    <t>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t>
  </si>
  <si>
    <t>Obtaining and reviewing documents to determine relevance (applicable to both manual and e-disclosure).</t>
  </si>
  <si>
    <t>Preparing and serving disclosure lists (applicable to both manual and e-disclosure).</t>
  </si>
  <si>
    <t>Inspection and review of the other side's disclosure for work undertaken after exchange of disclosure lists.</t>
  </si>
  <si>
    <t>Inspection and review of the other side’s disclosure for work undertaken after exchange of disclosure lists (applicable to both manual and e-disclosure).</t>
  </si>
  <si>
    <t>Witness statements</t>
  </si>
  <si>
    <t>Work that relates to the identification of potential witnesses and preparing their evidence for trial (excludes witness evidence in relation to interim applications).</t>
  </si>
  <si>
    <t>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t>
  </si>
  <si>
    <t>Considering Other Party(s)' witness statements, affidavits, witness summaries, Civil Evidence Act or similar notices, reviewing same in context of other evidence and material, considering strategy to deal with issues raised.</t>
  </si>
  <si>
    <t>Expert reports</t>
  </si>
  <si>
    <t>Work that relates to the identification of potential experts and preparing their evidence for trial (excludes expert evidence in relation to interim applications).</t>
  </si>
  <si>
    <t xml:space="preserve">Own expert evidence </t>
  </si>
  <si>
    <t>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t>
  </si>
  <si>
    <t>Other Party(s)' expert evidence</t>
  </si>
  <si>
    <t xml:space="preserve">Considering Other Party(s)' expert evidence, preparing and asking questions of their experts, considering replies, reviewing case in light of such evidence.  </t>
  </si>
  <si>
    <t>As [JH10] (own expert evidence) with appropriate modifications.</t>
  </si>
  <si>
    <t>Case Management Conference</t>
  </si>
  <si>
    <t>Pre Trial Review</t>
  </si>
  <si>
    <t xml:space="preserve">Work in preparing for and attending any Pre Trial Review (excluding Costs Management).  </t>
  </si>
  <si>
    <t>Costs Management Conference</t>
  </si>
  <si>
    <t>Work in preparing for and attending any Costs Management Conference / Hearing including the hearing of any applications to vary a budget.</t>
  </si>
  <si>
    <t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t>
  </si>
  <si>
    <t>Applications relating to originating process or Statement of Case or for default or summary judgment</t>
  </si>
  <si>
    <t xml:space="preserve"> Includes applications as to service or jurisdiction, to strike out or amend all or part of a claim or Statement of Case, or for the variation of parties.</t>
  </si>
  <si>
    <t>Work performed related to applications for an injunction or committal.</t>
  </si>
  <si>
    <t>Work performed related to applications for disclosure or Further Information</t>
  </si>
  <si>
    <t>Work performed related to applications concerning evidence</t>
  </si>
  <si>
    <t>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t>
  </si>
  <si>
    <t>All permission applications where permission to proceed is required, such as in judicial review proceedings or on appeal.</t>
  </si>
  <si>
    <t>All other types of application not covered by the categories above</t>
  </si>
  <si>
    <t>Trial preparation</t>
  </si>
  <si>
    <t>Work for the preparation of the trial not included in the other phases.</t>
  </si>
  <si>
    <t>Time spent identifying documents for inclusion in the trial bundles, working with the other parties to agree the trial bundles, preparing and updating the trial bundles.</t>
  </si>
  <si>
    <t>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t>
  </si>
  <si>
    <t>Covers preparation for advocacy including written trial submissions and all other work from the first day on which a  trial or appeal begins or, if settled, was due to begin.</t>
  </si>
  <si>
    <t>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t>
  </si>
  <si>
    <t>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t>
  </si>
  <si>
    <t>Judgment and post-trial activity</t>
  </si>
  <si>
    <t>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t>
  </si>
  <si>
    <t>Work related to the assessment or agreement of costs following trial or settlement of the underlying action</t>
  </si>
  <si>
    <t xml:space="preserve">Includes the reconciliation of the costs claimed to any approved budget in and the preparation of the bill of costs for detailed assessment </t>
  </si>
  <si>
    <t>Points of dispute, Replies and Negotiations</t>
  </si>
  <si>
    <t>Work on the formal procedural steps under CPR 47 following service of a bill of costs together with Part 36 and other offers to settle costs and consequent negotiations</t>
  </si>
  <si>
    <t>Includes preparation for and attendance at hearings for directions and interim certificate applications as well as the detailed assessment itself</t>
  </si>
  <si>
    <t>Includes post-hearing calculations and all other work required  to finalise the amounts due for principal, interest and the costs of the assessment</t>
  </si>
  <si>
    <t>Activity Description</t>
  </si>
  <si>
    <t>Communicate (internally within legal team)</t>
  </si>
  <si>
    <t>Any internal communications within firm.</t>
  </si>
  <si>
    <t>Any  communication by letter, fax, email, telephone, meetings and conferences with client</t>
  </si>
  <si>
    <t>Any appearance for or attendance at a scheduled event related to the matter</t>
  </si>
  <si>
    <t xml:space="preserve">Claim No. </t>
  </si>
  <si>
    <t>Counsel's Fees</t>
  </si>
  <si>
    <t>Pre-action</t>
  </si>
  <si>
    <t>Contingent Cost B</t>
  </si>
  <si>
    <t>Funding PerCent Allowed</t>
  </si>
  <si>
    <t>Contingent Cost C</t>
  </si>
  <si>
    <t>Part ID</t>
  </si>
  <si>
    <t>Part Name</t>
  </si>
  <si>
    <t>Further Relevant Information</t>
  </si>
  <si>
    <t>Counsel SF %</t>
  </si>
  <si>
    <t>Hearing Description</t>
  </si>
  <si>
    <t>Counsel Fees Allowed</t>
  </si>
  <si>
    <t>A full list of the legal team appears below. XYZ agreed to act on behalf of the Defendant on payment of disbursements and profit costs and the hourly rates claimed are set out below.  The rates do not exceed the Defendant’s solicitor/ client liability and are in accordance with the approved budget. Routine letters/ emails out and routine telephone calls are charged at one-tenth of the stated hourly rates.</t>
  </si>
  <si>
    <t xml:space="preserve">Time </t>
  </si>
  <si>
    <t>Recoverable % of incurred profit costs</t>
  </si>
  <si>
    <t>Profit Costs as Claimed</t>
  </si>
  <si>
    <t>Profit Costs incurred</t>
  </si>
  <si>
    <t>Total Base Costs</t>
  </si>
  <si>
    <t>LEGAL TEAM, HOURLY RATES AND COUNSEL'S SUCCESS FEES</t>
  </si>
  <si>
    <t>TABLE OF COSTS AS SUMMARILY ASSESSED</t>
  </si>
  <si>
    <t>CERTIFICATES PAGE</t>
  </si>
  <si>
    <t xml:space="preserve"> Total Base Costs</t>
  </si>
  <si>
    <t>DETAILED BILL - (PRINT VERSION)</t>
  </si>
  <si>
    <t>(This section would contain the chronological procedural steps during the litigation)</t>
  </si>
  <si>
    <r>
      <t xml:space="preserve">DEFENDANT’S BILL OF COSTS </t>
    </r>
    <r>
      <rPr>
        <sz val="14"/>
        <color indexed="8"/>
        <rFont val="Calibri"/>
        <family val="2"/>
      </rPr>
      <t>to be assessed on the standard basis and paid by the Claimant pursuant to orders dated xxxxxxxx</t>
    </r>
  </si>
  <si>
    <t>FUNDING &amp; PARTS TABLE</t>
  </si>
  <si>
    <t>With reference to the pending assessment of the [claimant’s/defendant’s] costs and disbursements herein which are payable by the [claimant/defendant] we the undersigned [solicitors to] [auditors of] the [claimant/defendant] hereby certify that the [claimant/defendant] on the basis of its last completed VAT return [would/would not be entitled to recover would/be entitled to recover only percent of the] Value Added Tax on such costs and disbursements , as input tax pursuant to the Value Added Tax Act 1994.</t>
  </si>
  <si>
    <t>CERTIFICATE IN RESPECT OF VAT</t>
  </si>
  <si>
    <t>VAT NO:</t>
  </si>
  <si>
    <t>PROFIT COSTS SECTION</t>
  </si>
  <si>
    <t>TOTALS</t>
  </si>
  <si>
    <t>SUMMARY OF COSTS AS CLAIMED VS AMOUNTS IN LAST APPROVED / AGREED / SUBMITTED BUDGET</t>
  </si>
  <si>
    <t>Plan, Prepare, Draft, Review</t>
  </si>
  <si>
    <t>MAIN SUMMARY - BY PART</t>
  </si>
  <si>
    <t>MAIN SUMMARY BY PHASE</t>
  </si>
  <si>
    <t>Part 1</t>
  </si>
  <si>
    <t>Part 2</t>
  </si>
  <si>
    <t>DISBURSEMENTS SECTION</t>
  </si>
  <si>
    <t>Counsel</t>
  </si>
  <si>
    <t>Precedent H Phase</t>
  </si>
  <si>
    <t xml:space="preserve"> Total VAT</t>
  </si>
  <si>
    <t xml:space="preserve"> Total Costs</t>
  </si>
  <si>
    <t>Communication Method</t>
  </si>
  <si>
    <t>Entry Alloc%</t>
  </si>
  <si>
    <t>Entry No</t>
  </si>
  <si>
    <t>(blank)</t>
  </si>
  <si>
    <t>Solicitors' Success Fee</t>
  </si>
  <si>
    <t xml:space="preserve">Counsel's Base Fees </t>
  </si>
  <si>
    <t xml:space="preserve"> Counsel's Success Fees</t>
  </si>
  <si>
    <t xml:space="preserve"> Counsel's Base Fees</t>
  </si>
  <si>
    <t xml:space="preserve"> Time</t>
  </si>
  <si>
    <t xml:space="preserve"> Base Profit Costs</t>
  </si>
  <si>
    <t>SUMMARY OF COMMUNICATIONS</t>
  </si>
  <si>
    <t>SUMMARY BY  TASK,  ACTIVITY AND EXPENSES</t>
  </si>
  <si>
    <t>Counsel Success Fee %</t>
  </si>
  <si>
    <t>Solicitor's Success Fee</t>
  </si>
  <si>
    <t>Solicitor's Success Fee %</t>
  </si>
  <si>
    <t>Counsel's Success Fee</t>
  </si>
  <si>
    <t>VAT on Solicitor's Success Fee</t>
  </si>
  <si>
    <t>VAT on Counsel's Success Fee</t>
  </si>
  <si>
    <t>Success Fees on Summarily Assessed Costs</t>
  </si>
  <si>
    <t>Total Bill</t>
  </si>
  <si>
    <t>Total Base Costs Summarily Assessed</t>
  </si>
  <si>
    <t>Total Success Fees including VAT</t>
  </si>
  <si>
    <t>Total Success Fees inc VAT</t>
  </si>
  <si>
    <t xml:space="preserve"> Base Profit Costs </t>
  </si>
  <si>
    <t xml:space="preserve"> ATEI Premium</t>
  </si>
  <si>
    <t>Profit Costs Incurred (not including any indemnity cap)</t>
  </si>
  <si>
    <t>Base Profit Costs (including any indemnity cap)</t>
  </si>
  <si>
    <t>VAT on Base Profit Costs</t>
  </si>
  <si>
    <t>Success Fee on Base Profit costs</t>
  </si>
  <si>
    <t>Total Counsel Fees (inc Success Fee and VAT)</t>
  </si>
  <si>
    <t>Total Profit Costs</t>
  </si>
  <si>
    <t>Base Profit Costs (copy)</t>
  </si>
  <si>
    <t>Disbursements Total (copy)</t>
  </si>
  <si>
    <t>VAT On Other Disbursements</t>
  </si>
  <si>
    <t>Other Disbursements</t>
  </si>
  <si>
    <t>Disbursements Total (without success fees)</t>
  </si>
  <si>
    <t>Total Other Disbursements (inc VAT)</t>
  </si>
  <si>
    <t>Total Disbursements (including success fees)</t>
  </si>
  <si>
    <t>Success Fee %</t>
  </si>
  <si>
    <t>DisbursementsAllowed</t>
  </si>
  <si>
    <t>Profit Costs Allowed</t>
  </si>
  <si>
    <t xml:space="preserve"> Other Disbursements</t>
  </si>
  <si>
    <t xml:space="preserve">Base Profit Costs </t>
  </si>
  <si>
    <t>Solicitor's Success Fees</t>
  </si>
  <si>
    <t>ATEI Premium</t>
  </si>
  <si>
    <t xml:space="preserve">Disbursements </t>
  </si>
  <si>
    <t>REFERENCE AND LOOKUP TABLE - PHASES AND TASKS</t>
  </si>
  <si>
    <t>REFERENCE AND LOOKUP TABLE FOR ACTIVITIES</t>
  </si>
  <si>
    <t>VAT on Success Fee on Base Profit Costs</t>
  </si>
  <si>
    <t>DATA ENTRY SECTIONS</t>
  </si>
  <si>
    <t>Sum of ATEI Premium</t>
  </si>
  <si>
    <t>Incurred Post-Budget</t>
  </si>
  <si>
    <t>Incurred Pre-Budget</t>
  </si>
  <si>
    <t>Last Approved Budget / Agreed Budget Figure</t>
  </si>
  <si>
    <t>Departure from Last Approved / Agreed Budget</t>
  </si>
  <si>
    <t>Pre-Trial Review</t>
  </si>
  <si>
    <t>Phase in Bill of Costs</t>
  </si>
  <si>
    <t>Phase in Precedent H</t>
  </si>
  <si>
    <t>Pre-Action Costs</t>
  </si>
  <si>
    <t>Contingencies</t>
  </si>
  <si>
    <t>N/A</t>
  </si>
  <si>
    <t>Phase Name</t>
  </si>
  <si>
    <t xml:space="preserve"> </t>
  </si>
  <si>
    <t>Work relating to such hearings and the preparation for them, including PTR and CMC’s. This does not include interim applications heard at the same time (excludes costs management).</t>
  </si>
  <si>
    <t>Phase Code</t>
  </si>
  <si>
    <t>Task Code</t>
  </si>
  <si>
    <t>P1</t>
  </si>
  <si>
    <t>P2</t>
  </si>
  <si>
    <t>P3</t>
  </si>
  <si>
    <t>P4</t>
  </si>
  <si>
    <t>P5</t>
  </si>
  <si>
    <t>P6</t>
  </si>
  <si>
    <t>P7</t>
  </si>
  <si>
    <t>P8</t>
  </si>
  <si>
    <t>P9</t>
  </si>
  <si>
    <t>P10</t>
  </si>
  <si>
    <t>P11</t>
  </si>
  <si>
    <t>P12</t>
  </si>
  <si>
    <t>P13</t>
  </si>
  <si>
    <t>P14</t>
  </si>
  <si>
    <t>P15</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</si>
  <si>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</si>
  <si>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</si>
  <si>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</si>
  <si>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</si>
  <si>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</si>
  <si>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</si>
  <si>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</si>
  <si>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</si>
  <si>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</si>
  <si>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</si>
  <si>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</si>
  <si>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</si>
  <si>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</si>
  <si>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</si>
  <si>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</si>
  <si>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</si>
  <si>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</si>
  <si>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</si>
  <si>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</si>
  <si>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</si>
  <si>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</si>
  <si>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</si>
  <si>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</si>
  <si>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</si>
  <si>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</si>
  <si>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</si>
  <si>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</si>
  <si>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</si>
  <si>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</si>
  <si>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</si>
  <si>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</si>
  <si>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</si>
  <si>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</si>
  <si>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</si>
  <si>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</si>
  <si>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</si>
  <si>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</si>
  <si>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</si>
  <si>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</si>
  <si>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</si>
  <si>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</si>
  <si>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 xml:space="preserve">Phase Code </t>
  </si>
  <si>
    <t>Task Sort Order Number</t>
  </si>
  <si>
    <t xml:space="preserve">Phase Sort Order Number </t>
  </si>
  <si>
    <t>Activity Sort Order Number</t>
  </si>
  <si>
    <t>Expense Sort Order Number</t>
  </si>
  <si>
    <t>A1</t>
  </si>
  <si>
    <t>A2</t>
  </si>
  <si>
    <t>A3</t>
  </si>
  <si>
    <t>A4</t>
  </si>
  <si>
    <t>A5</t>
  </si>
  <si>
    <t>A6</t>
  </si>
  <si>
    <t>A7</t>
  </si>
  <si>
    <t>A8</t>
  </si>
  <si>
    <t>A9</t>
  </si>
  <si>
    <t>A10</t>
  </si>
  <si>
    <t>X1</t>
  </si>
  <si>
    <t>X2</t>
  </si>
  <si>
    <t>X3</t>
  </si>
  <si>
    <t>X4</t>
  </si>
  <si>
    <t>X5</t>
  </si>
  <si>
    <t>X6</t>
  </si>
  <si>
    <t>X7</t>
  </si>
  <si>
    <t>X8</t>
  </si>
  <si>
    <t>X9</t>
  </si>
  <si>
    <t>X10</t>
  </si>
  <si>
    <t>X11</t>
  </si>
  <si>
    <t>X12</t>
  </si>
  <si>
    <t>X13</t>
  </si>
  <si>
    <t>Phase Sort Order Number</t>
  </si>
  <si>
    <t>SORT ORDERS</t>
  </si>
  <si>
    <t xml:space="preserve">REFERENCE AND LOOKUP TABLE FOR EXPENSES </t>
  </si>
  <si>
    <t>Communicate (with Counsel)</t>
  </si>
  <si>
    <t xml:space="preserve">Any  communication by letter, fax, email, telephone, meetings and conferences with own-side Counsel </t>
  </si>
  <si>
    <t xml:space="preserve">Any  communication by letter, fax, email, telephone, meetings and conferences with witnesses </t>
  </si>
  <si>
    <t xml:space="preserve">Any  communication by letter, fax, email, telephone, meetings and conferences with experts </t>
  </si>
  <si>
    <t>Any  communication by letter, fax, email, telephone, meetings and conferences with opposing lawyers or other outside lawyers not representing the client</t>
  </si>
  <si>
    <t>Any  communication by letter, fax, email, telephone, meetings and conferences with other external parties not already categorised within these activity codes</t>
  </si>
  <si>
    <t xml:space="preserve">Includes time spent waiting associated with the matter when other billable services are not performed for the client.  </t>
  </si>
  <si>
    <t>Any planning or preparation associated with a matter; Any drafting or revision or other preparation of documents or other material; Any review or analysis of documents or other material; Any handling of documents, files or data.</t>
  </si>
  <si>
    <t>Court Fees</t>
  </si>
  <si>
    <t>Arbitrators' or Mediators' Fees</t>
  </si>
  <si>
    <t xml:space="preserve">Witness Expenses </t>
  </si>
  <si>
    <t>Transcripts</t>
  </si>
  <si>
    <t>Litigation Support Suppliers (incl eDisclosure)</t>
  </si>
  <si>
    <t>Travel Expenses</t>
  </si>
  <si>
    <t>Copying/Imaging</t>
  </si>
  <si>
    <t>ATEI Premiums</t>
  </si>
  <si>
    <t xml:space="preserve">Medical Records </t>
  </si>
  <si>
    <t>Translation Costs</t>
  </si>
  <si>
    <t>Experts' Fees</t>
  </si>
  <si>
    <t>#N/A</t>
  </si>
  <si>
    <t>#N/A Total</t>
  </si>
  <si>
    <t>Pre-Budget</t>
  </si>
  <si>
    <t>Budgeted</t>
  </si>
  <si>
    <t>Non-Budgeted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</si>
</sst>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Red]\-&quot;£&quot;#,##0.00"/>
    <numFmt numFmtId="43" formatCode="_-* #,##0.00_-;\-* #,##0.00_-;_-* &quot;-&quot;??_-;_-@_-"/>
    <numFmt numFmtId="164" formatCode="_(* #,##0.00_);_(* \(#,##0.00\);_(* &quot;-&quot;??_);_(@_)"/>
    <numFmt numFmtId="165" formatCode="&quot;£&quot;#,##0.00"/>
    <numFmt numFmtId="166" formatCode="#,##0.00;#,##0.00;&quot;&quot;"/>
    <numFmt numFmtId="167" formatCode="#,##0.00_ ;\-#,##0.00\ "/>
    <numFmt numFmtId="168" formatCode="\£#,##0.00"/>
  </numFmts>
  <fonts count="6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indexed="8"/>
      <name val="Calibri"/>
      <family val="2"/>
    </font>
    <font>
      <sz val="10"/>
      <color indexed="8"/>
      <name val="Arial"/>
      <family val="2"/>
    </font>
    <font>
      <sz val="10"/>
      <name val="Arial"/>
      <family val="2"/>
    </font>
    <font>
      <sz val="10"/>
      <color indexed="8"/>
      <name val="Arial"/>
      <family val="2"/>
    </font>
    <font>
      <sz val="12"/>
      <color indexed="8"/>
      <name val="Calibri"/>
      <family val="2"/>
    </font>
    <font>
      <sz val="8"/>
      <name val="Arial"/>
      <family val="2"/>
    </font>
    <font>
      <sz val="11"/>
      <color theme="1"/>
      <name val="Calibri"/>
      <family val="2"/>
      <scheme val="minor"/>
    </font>
    <font>
      <sz val="10"/>
      <color theme="1"/>
      <name val="Arial"/>
      <family val="2"/>
    </font>
    <font>
      <sz val="12"/>
      <color theme="1"/>
      <name val="Calibri"/>
      <family val="2"/>
    </font>
    <font>
      <sz val="11"/>
      <color theme="1"/>
      <name val="Calibri"/>
      <family val="2"/>
    </font>
    <font>
      <sz val="11"/>
      <color indexed="8"/>
      <name val="Calibri"/>
      <family val="2"/>
    </font>
    <font>
      <sz val="12"/>
      <color theme="1"/>
      <name val="Calibri"/>
      <family val="2"/>
      <scheme val="minor"/>
    </font>
    <font>
      <b/>
      <sz val="12"/>
      <color theme="1"/>
      <name val="Calibri"/>
      <family val="2"/>
      <scheme val="minor"/>
    </font>
    <font>
      <sz val="12"/>
      <color theme="1"/>
      <name val="Arial"/>
      <family val="2"/>
    </font>
    <font>
      <b/>
      <sz val="12"/>
      <name val="Calibri"/>
      <family val="2"/>
      <scheme val="minor"/>
    </font>
    <font>
      <b/>
      <sz val="12"/>
      <name val="Calibri"/>
      <family val="2"/>
    </font>
    <font>
      <sz val="16"/>
      <color theme="1"/>
      <name val="Arial"/>
      <family val="2"/>
    </font>
    <font>
      <b/>
      <sz val="12"/>
      <color theme="1"/>
      <name val="Calibri"/>
      <family val="2"/>
    </font>
    <font>
      <sz val="14"/>
      <color indexed="8"/>
      <name val="Calibri"/>
      <family val="2"/>
    </font>
    <font>
      <b/>
      <sz val="14"/>
      <color indexed="8"/>
      <name val="Calibri"/>
      <family val="2"/>
    </font>
    <font>
      <b/>
      <sz val="11"/>
      <color theme="1"/>
      <name val="Calibri"/>
      <family val="2"/>
      <scheme val="minor"/>
    </font>
    <font>
      <sz val="14"/>
      <name val="Calibri"/>
      <family val="2"/>
      <scheme val="minor"/>
    </font>
    <font>
      <b/>
      <sz val="14"/>
      <name val="Calibri"/>
      <family val="2"/>
      <scheme val="minor"/>
    </font>
    <font>
      <sz val="14"/>
      <color theme="1"/>
      <name val="Calibri"/>
      <family val="2"/>
      <scheme val="minor"/>
    </font>
    <font>
      <b/>
      <sz val="10"/>
      <color theme="1"/>
      <name val="Arial"/>
      <family val="2"/>
    </font>
    <font>
      <b/>
      <sz val="16"/>
      <color theme="1"/>
      <name val="Calibri"/>
      <family val="2"/>
      <scheme val="minor"/>
    </font>
    <font>
      <sz val="16"/>
      <color theme="1"/>
      <name val="Calibri"/>
      <family val="2"/>
      <scheme val="minor"/>
    </font>
    <font>
      <b/>
      <sz val="16"/>
      <color theme="1"/>
      <name val="Calibri"/>
      <family val="2"/>
    </font>
    <font>
      <b/>
      <sz val="16"/>
      <color theme="1"/>
      <name val="Arial"/>
      <family val="2"/>
    </font>
    <font>
      <b/>
      <sz val="16"/>
      <color indexed="8"/>
      <name val="Calibri"/>
      <family val="2"/>
    </font>
    <font>
      <sz val="11"/>
      <color indexed="8"/>
      <name val="Calibri"/>
      <family val="2"/>
      <scheme val="minor"/>
    </font>
    <font>
      <sz val="11"/>
      <color theme="1"/>
      <name val="Arial"/>
      <family val="2"/>
    </font>
    <font>
      <b/>
      <sz val="11"/>
      <color indexed="8"/>
      <name val="Calibri"/>
      <family val="2"/>
      <scheme val="minor"/>
    </font>
    <font>
      <sz val="12"/>
      <name val="Calibri"/>
      <family val="2"/>
    </font>
    <font>
      <sz val="12"/>
      <color theme="1"/>
      <name val="Calibri"/>
      <family val="2"/>
      <scheme val="minor"/>
    </font>
    <font>
      <sz val="11"/>
      <color indexed="8"/>
      <name val="Calibri"/>
      <family val="2"/>
      <scheme val="minor"/>
    </font>
    <font>
      <b/>
      <sz val="11"/>
      <color indexed="8"/>
      <name val="Calibri"/>
      <family val="2"/>
      <scheme val="minor"/>
    </font>
    <font>
      <b/>
      <sz val="12"/>
      <name val="Calibri"/>
      <family val="2"/>
      <scheme val="minor"/>
    </font>
    <font>
      <b/>
      <u/>
      <sz val="14"/>
      <color theme="1"/>
      <name val="Calibri"/>
      <family val="2"/>
      <scheme val="minor"/>
    </font>
    <font>
      <b/>
      <u/>
      <sz val="14"/>
      <color theme="1"/>
      <name val="Arial"/>
      <family val="2"/>
    </font>
    <font>
      <sz val="11"/>
      <color theme="1"/>
      <name val="Calibri"/>
      <family val="2"/>
      <scheme val="minor"/>
    </font>
    <font>
      <sz val="12"/>
      <color theme="1"/>
      <name val="Calibri"/>
      <family val="2"/>
      <scheme val="minor"/>
    </font>
    <font>
      <sz val="10"/>
      <color theme="1"/>
      <name val="Arial"/>
      <family val="2"/>
    </font>
    <font>
      <b/>
      <u/>
      <sz val="12"/>
      <color theme="1"/>
      <name val="Calibri"/>
      <family val="2"/>
      <scheme val="minor"/>
    </font>
    <font>
      <sz val="11"/>
      <color theme="1"/>
      <name val="Calibri"/>
      <scheme val="minor"/>
    </font>
    <font>
      <sz val="12"/>
      <color theme="1"/>
      <name val="Calibri"/>
      <scheme val="minor"/>
    </font>
    <font>
      <b/>
      <sz val="12"/>
      <color theme="1"/>
      <name val="Calibri"/>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s>
  <borders count="1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80">
    <xf numFmtId="0" fontId="0" fillId="0" borderId="0"/>
    <xf numFmtId="164" fontId="18" fillId="0" borderId="0" applyFont="0" applyFill="0" applyBorder="0" applyAlignment="0" applyProtection="0"/>
    <xf numFmtId="0" fontId="19" fillId="0" borderId="0">
      <alignment vertical="top"/>
    </xf>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18" fillId="0" borderId="0"/>
    <xf numFmtId="0" fontId="22" fillId="0" borderId="0"/>
    <xf numFmtId="0" fontId="22" fillId="0" borderId="0"/>
    <xf numFmtId="0" fontId="22" fillId="0" borderId="0"/>
    <xf numFmtId="0" fontId="23" fillId="0" borderId="0"/>
    <xf numFmtId="0" fontId="22" fillId="0" borderId="0"/>
    <xf numFmtId="0" fontId="22" fillId="0" borderId="0"/>
    <xf numFmtId="0" fontId="18" fillId="0" borderId="0"/>
    <xf numFmtId="0" fontId="18" fillId="0" borderId="0"/>
    <xf numFmtId="0" fontId="22" fillId="0" borderId="0"/>
    <xf numFmtId="0" fontId="25" fillId="0" borderId="0"/>
    <xf numFmtId="0" fontId="22" fillId="0" borderId="0"/>
    <xf numFmtId="0" fontId="22" fillId="0" borderId="0"/>
    <xf numFmtId="0" fontId="22" fillId="0" borderId="0"/>
    <xf numFmtId="0" fontId="22" fillId="0" borderId="0"/>
    <xf numFmtId="0" fontId="22" fillId="0" borderId="0"/>
    <xf numFmtId="0" fontId="22" fillId="0" borderId="0"/>
    <xf numFmtId="9" fontId="17" fillId="0" borderId="0" applyFont="0" applyFill="0" applyBorder="0" applyAlignment="0" applyProtection="0"/>
    <xf numFmtId="9" fontId="17" fillId="0" borderId="0" applyFont="0" applyFill="0" applyBorder="0" applyAlignment="0" applyProtection="0"/>
    <xf numFmtId="0" fontId="14" fillId="0" borderId="0"/>
    <xf numFmtId="0" fontId="12" fillId="0" borderId="0"/>
    <xf numFmtId="0" fontId="12" fillId="0" borderId="0"/>
    <xf numFmtId="43" fontId="18" fillId="0" borderId="0" applyFont="0" applyFill="0" applyBorder="0" applyAlignment="0" applyProtection="0"/>
    <xf numFmtId="0" fontId="17"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23" fillId="0" borderId="0" applyFont="0" applyFill="0" applyBorder="0" applyAlignment="0" applyProtection="0"/>
  </cellStyleXfs>
  <cellXfs count="387">
    <xf numFmtId="0" fontId="0" fillId="0" borderId="0" xfId="0"/>
    <xf numFmtId="4" fontId="27" fillId="0" borderId="0" xfId="0" applyNumberFormat="1" applyFont="1" applyFill="1" applyBorder="1" applyAlignment="1">
      <alignment vertical="top" wrapText="1"/>
    </xf>
    <xf numFmtId="0" fontId="27" fillId="0" borderId="0" xfId="0" applyFont="1" applyAlignment="1">
      <alignment vertical="top" wrapText="1"/>
    </xf>
    <xf numFmtId="0" fontId="27" fillId="0" borderId="0" xfId="0" applyFont="1" applyFill="1" applyAlignment="1">
      <alignment vertical="top" wrapText="1"/>
    </xf>
    <xf numFmtId="0" fontId="27" fillId="0" borderId="0" xfId="0" applyFont="1" applyFill="1" applyBorder="1" applyAlignment="1">
      <alignment vertical="top" wrapText="1"/>
    </xf>
    <xf numFmtId="4" fontId="27" fillId="0" borderId="0" xfId="0" applyNumberFormat="1" applyFont="1" applyAlignment="1">
      <alignment horizontal="right" vertical="top" wrapText="1"/>
    </xf>
    <xf numFmtId="0" fontId="27" fillId="0" borderId="0" xfId="0" applyFont="1" applyAlignment="1">
      <alignment horizontal="right" vertical="top" wrapText="1"/>
    </xf>
    <xf numFmtId="0" fontId="27" fillId="0" borderId="0" xfId="0" applyFont="1" applyAlignment="1">
      <alignment vertical="top"/>
    </xf>
    <xf numFmtId="0" fontId="28" fillId="0" borderId="0" xfId="0" applyFont="1" applyAlignment="1">
      <alignment horizontal="center" vertical="top" wrapText="1"/>
    </xf>
    <xf numFmtId="0" fontId="27" fillId="0" borderId="0" xfId="0" applyFont="1" applyFill="1" applyAlignment="1">
      <alignment vertical="top"/>
    </xf>
    <xf numFmtId="14" fontId="27" fillId="0" borderId="0" xfId="0" applyNumberFormat="1" applyFont="1" applyFill="1" applyAlignment="1">
      <alignment horizontal="center" vertical="top"/>
    </xf>
    <xf numFmtId="165" fontId="27" fillId="0" borderId="0" xfId="0" applyNumberFormat="1" applyFont="1" applyFill="1" applyAlignment="1">
      <alignment vertical="top"/>
    </xf>
    <xf numFmtId="10" fontId="27" fillId="0" borderId="0" xfId="0" applyNumberFormat="1" applyFont="1" applyFill="1" applyAlignment="1">
      <alignment horizontal="center" vertical="top"/>
    </xf>
    <xf numFmtId="14" fontId="27" fillId="0" borderId="0" xfId="0" applyNumberFormat="1" applyFont="1" applyAlignment="1">
      <alignment horizontal="center" vertical="top"/>
    </xf>
    <xf numFmtId="165" fontId="27" fillId="0" borderId="0" xfId="0" applyNumberFormat="1" applyFont="1" applyAlignment="1">
      <alignment vertical="top"/>
    </xf>
    <xf numFmtId="10" fontId="27" fillId="0" borderId="0" xfId="0" applyNumberFormat="1" applyFont="1" applyAlignment="1">
      <alignment horizontal="center" vertical="top"/>
    </xf>
    <xf numFmtId="165" fontId="27" fillId="5" borderId="0" xfId="0" applyNumberFormat="1" applyFont="1" applyFill="1" applyAlignment="1">
      <alignment vertical="top"/>
    </xf>
    <xf numFmtId="43" fontId="27" fillId="0" borderId="0" xfId="0" applyNumberFormat="1" applyFont="1" applyFill="1" applyAlignment="1">
      <alignment vertical="top"/>
    </xf>
    <xf numFmtId="43" fontId="27" fillId="5" borderId="0" xfId="0" applyNumberFormat="1" applyFont="1" applyFill="1" applyAlignment="1">
      <alignment vertical="top"/>
    </xf>
    <xf numFmtId="0" fontId="15" fillId="0" borderId="0" xfId="0" applyFont="1" applyBorder="1" applyAlignment="1">
      <alignment vertical="top" wrapText="1"/>
    </xf>
    <xf numFmtId="0" fontId="27" fillId="0" borderId="0" xfId="0" applyFont="1" applyFill="1" applyAlignment="1">
      <alignment vertical="top" wrapText="1"/>
    </xf>
    <xf numFmtId="0" fontId="27" fillId="0" borderId="0" xfId="0" applyFont="1" applyFill="1" applyBorder="1" applyAlignment="1">
      <alignment vertical="top"/>
    </xf>
    <xf numFmtId="0" fontId="20" fillId="0" borderId="0" xfId="0" applyFont="1" applyFill="1" applyBorder="1" applyAlignment="1">
      <alignment vertical="top" wrapText="1"/>
    </xf>
    <xf numFmtId="0" fontId="40" fillId="0" borderId="0" xfId="0" applyFont="1" applyFill="1"/>
    <xf numFmtId="0" fontId="0" fillId="0" borderId="0" xfId="0" applyBorder="1"/>
    <xf numFmtId="0" fontId="31" fillId="3" borderId="0" xfId="0" applyFont="1" applyFill="1" applyBorder="1" applyAlignment="1">
      <alignment horizontal="center" vertical="top" wrapText="1"/>
    </xf>
    <xf numFmtId="14" fontId="30" fillId="3" borderId="0" xfId="0" applyNumberFormat="1" applyFont="1" applyFill="1" applyBorder="1" applyAlignment="1">
      <alignment horizontal="center" vertical="top" wrapText="1"/>
    </xf>
    <xf numFmtId="0" fontId="30" fillId="3" borderId="0" xfId="0" applyFont="1" applyFill="1" applyBorder="1" applyAlignment="1">
      <alignment horizontal="center" vertical="top" wrapText="1"/>
    </xf>
    <xf numFmtId="165" fontId="30" fillId="3" borderId="0" xfId="0" applyNumberFormat="1" applyFont="1" applyFill="1" applyBorder="1" applyAlignment="1">
      <alignment horizontal="center" vertical="top" wrapText="1"/>
    </xf>
    <xf numFmtId="10" fontId="30" fillId="3" borderId="0" xfId="0" applyNumberFormat="1" applyFont="1" applyFill="1" applyBorder="1" applyAlignment="1">
      <alignment horizontal="center" vertical="top" wrapText="1"/>
    </xf>
    <xf numFmtId="43" fontId="30" fillId="3" borderId="0" xfId="0" applyNumberFormat="1" applyFont="1" applyFill="1" applyBorder="1" applyAlignment="1">
      <alignment horizontal="center" vertical="top" wrapText="1"/>
    </xf>
    <xf numFmtId="0" fontId="35" fillId="7" borderId="0" xfId="0" applyFont="1" applyFill="1" applyBorder="1" applyAlignment="1">
      <alignment horizontal="right" wrapText="1"/>
    </xf>
    <xf numFmtId="0" fontId="34" fillId="7" borderId="0" xfId="0" applyFont="1" applyFill="1" applyBorder="1" applyAlignment="1">
      <alignment horizontal="left"/>
    </xf>
    <xf numFmtId="0" fontId="34" fillId="7" borderId="0" xfId="0" applyFont="1" applyFill="1" applyBorder="1"/>
    <xf numFmtId="0" fontId="35" fillId="7" borderId="0" xfId="0" applyFont="1" applyFill="1" applyBorder="1" applyAlignment="1">
      <alignment horizontal="right"/>
    </xf>
    <xf numFmtId="0" fontId="35" fillId="7" borderId="0" xfId="0" applyFont="1" applyFill="1" applyBorder="1" applyAlignment="1">
      <alignment horizontal="left"/>
    </xf>
    <xf numFmtId="0" fontId="35" fillId="7" borderId="0" xfId="0" applyFont="1" applyFill="1" applyBorder="1" applyAlignment="1">
      <alignment wrapText="1"/>
    </xf>
    <xf numFmtId="0" fontId="35" fillId="7" borderId="0" xfId="0" applyFont="1" applyFill="1" applyBorder="1" applyAlignment="1">
      <alignment horizontal="center" wrapText="1"/>
    </xf>
    <xf numFmtId="0" fontId="35" fillId="7" borderId="0" xfId="0" applyFont="1" applyFill="1" applyBorder="1" applyAlignment="1">
      <alignment horizontal="left" wrapText="1"/>
    </xf>
    <xf numFmtId="0" fontId="34" fillId="7" borderId="0" xfId="0" applyFont="1" applyFill="1" applyBorder="1" applyAlignment="1">
      <alignment wrapText="1"/>
    </xf>
    <xf numFmtId="0" fontId="37" fillId="7" borderId="0" xfId="43" applyFont="1" applyFill="1"/>
    <xf numFmtId="0" fontId="38" fillId="7" borderId="0" xfId="43" applyFont="1" applyFill="1" applyAlignment="1">
      <alignment wrapText="1"/>
    </xf>
    <xf numFmtId="0" fontId="37" fillId="7" borderId="0" xfId="43" applyFont="1" applyFill="1" applyAlignment="1">
      <alignment wrapText="1"/>
    </xf>
    <xf numFmtId="0" fontId="39" fillId="7" borderId="0" xfId="0" applyFont="1" applyFill="1" applyAlignment="1">
      <alignment horizontal="justify" vertical="center"/>
    </xf>
    <xf numFmtId="0" fontId="38" fillId="7" borderId="0" xfId="43" applyFont="1" applyFill="1"/>
    <xf numFmtId="0" fontId="34" fillId="7" borderId="0" xfId="4" applyFont="1" applyFill="1" applyAlignment="1">
      <alignment wrapText="1"/>
    </xf>
    <xf numFmtId="0" fontId="34" fillId="7" borderId="0" xfId="4" applyFont="1" applyFill="1" applyAlignment="1">
      <alignment vertical="center" wrapText="1"/>
    </xf>
    <xf numFmtId="0" fontId="34" fillId="7" borderId="0" xfId="0" applyFont="1" applyFill="1" applyAlignment="1">
      <alignment vertical="center" wrapText="1"/>
    </xf>
    <xf numFmtId="0" fontId="35" fillId="7" borderId="0" xfId="4" applyFont="1" applyFill="1" applyAlignment="1">
      <alignment wrapText="1"/>
    </xf>
    <xf numFmtId="0" fontId="26" fillId="7" borderId="8" xfId="0" applyFont="1" applyFill="1" applyBorder="1" applyAlignment="1">
      <alignment horizontal="left" vertical="top" wrapText="1"/>
    </xf>
    <xf numFmtId="0" fontId="20" fillId="7" borderId="0" xfId="0" applyFont="1" applyFill="1" applyBorder="1" applyAlignment="1">
      <alignment vertical="top" wrapText="1"/>
    </xf>
    <xf numFmtId="10" fontId="20" fillId="7" borderId="0" xfId="0" applyNumberFormat="1" applyFont="1" applyFill="1" applyBorder="1" applyAlignment="1">
      <alignment vertical="top" wrapText="1"/>
    </xf>
    <xf numFmtId="10" fontId="20" fillId="7" borderId="0" xfId="0" applyNumberFormat="1" applyFont="1" applyFill="1" applyBorder="1" applyAlignment="1">
      <alignment horizontal="center" vertical="top" wrapText="1"/>
    </xf>
    <xf numFmtId="9" fontId="20" fillId="7" borderId="0" xfId="0" applyNumberFormat="1" applyFont="1" applyFill="1" applyBorder="1" applyAlignment="1">
      <alignment vertical="top" wrapText="1"/>
    </xf>
    <xf numFmtId="0" fontId="20" fillId="7" borderId="0" xfId="0" applyFont="1" applyFill="1" applyBorder="1" applyAlignment="1">
      <alignment horizontal="center" vertical="top" wrapText="1"/>
    </xf>
    <xf numFmtId="43" fontId="16" fillId="7" borderId="0" xfId="0" applyNumberFormat="1" applyFont="1" applyFill="1" applyBorder="1" applyAlignment="1">
      <alignment horizontal="center" vertical="center" wrapText="1"/>
    </xf>
    <xf numFmtId="14" fontId="16" fillId="7" borderId="0" xfId="24" applyNumberFormat="1" applyFont="1" applyFill="1" applyBorder="1" applyAlignment="1">
      <alignment horizontal="center" vertical="top" wrapText="1"/>
    </xf>
    <xf numFmtId="0" fontId="34" fillId="7" borderId="0" xfId="0" applyNumberFormat="1" applyFont="1" applyFill="1" applyBorder="1" applyAlignment="1">
      <alignment horizontal="center" vertical="top" wrapText="1"/>
    </xf>
    <xf numFmtId="0" fontId="35" fillId="7" borderId="0" xfId="4" applyFont="1" applyFill="1" applyAlignment="1">
      <alignment vertical="center" wrapText="1"/>
    </xf>
    <xf numFmtId="0" fontId="20" fillId="7" borderId="0" xfId="0" applyFont="1" applyFill="1" applyBorder="1" applyAlignment="1">
      <alignment vertical="center" wrapText="1"/>
    </xf>
    <xf numFmtId="14" fontId="20" fillId="7" borderId="0" xfId="0" applyNumberFormat="1" applyFont="1" applyFill="1" applyBorder="1" applyAlignment="1">
      <alignment vertical="top" wrapText="1"/>
    </xf>
    <xf numFmtId="0" fontId="45" fillId="7" borderId="0" xfId="0" applyFont="1" applyFill="1" applyBorder="1" applyAlignment="1">
      <alignment horizontal="center" vertical="center" wrapText="1"/>
    </xf>
    <xf numFmtId="0" fontId="20" fillId="7" borderId="0" xfId="0" applyFont="1" applyFill="1" applyBorder="1" applyAlignment="1">
      <alignment horizontal="center" vertical="center" wrapText="1"/>
    </xf>
    <xf numFmtId="43" fontId="20" fillId="7" borderId="0" xfId="0" applyNumberFormat="1" applyFont="1" applyFill="1" applyBorder="1" applyAlignment="1">
      <alignment vertical="center" wrapText="1"/>
    </xf>
    <xf numFmtId="14" fontId="20" fillId="7" borderId="0" xfId="0" applyNumberFormat="1" applyFont="1" applyFill="1" applyBorder="1" applyAlignment="1">
      <alignment horizontal="center" vertical="top" wrapText="1"/>
    </xf>
    <xf numFmtId="0" fontId="20" fillId="7" borderId="0" xfId="0" applyNumberFormat="1" applyFont="1" applyFill="1" applyBorder="1" applyAlignment="1">
      <alignment horizontal="left" vertical="top" wrapText="1"/>
    </xf>
    <xf numFmtId="0" fontId="20" fillId="7" borderId="0" xfId="0" applyNumberFormat="1" applyFont="1" applyFill="1" applyBorder="1" applyAlignment="1">
      <alignment vertical="top" wrapText="1"/>
    </xf>
    <xf numFmtId="0" fontId="38" fillId="7" borderId="0" xfId="43" applyFont="1" applyFill="1" applyAlignment="1">
      <alignment horizontal="center" vertical="top" wrapText="1"/>
    </xf>
    <xf numFmtId="0" fontId="27" fillId="0" borderId="0" xfId="0" applyFont="1" applyFill="1" applyBorder="1" applyAlignment="1">
      <alignment wrapText="1"/>
    </xf>
    <xf numFmtId="0" fontId="0" fillId="0" borderId="0" xfId="0" applyFill="1" applyBorder="1" applyAlignment="1">
      <alignment vertical="top" wrapText="1"/>
    </xf>
    <xf numFmtId="0" fontId="46" fillId="6" borderId="0" xfId="0" applyFont="1" applyFill="1" applyBorder="1" applyAlignment="1">
      <alignment vertical="top" wrapText="1"/>
    </xf>
    <xf numFmtId="0" fontId="46" fillId="6" borderId="0" xfId="0" applyFont="1" applyFill="1" applyAlignment="1">
      <alignment vertical="top" wrapText="1"/>
    </xf>
    <xf numFmtId="43" fontId="46" fillId="6" borderId="0" xfId="0" applyNumberFormat="1" applyFont="1" applyFill="1" applyBorder="1" applyAlignment="1">
      <alignment vertical="top" wrapText="1"/>
    </xf>
    <xf numFmtId="0" fontId="46" fillId="7" borderId="0" xfId="0" applyFont="1" applyFill="1" applyAlignment="1">
      <alignment vertical="top" wrapText="1"/>
    </xf>
    <xf numFmtId="0" fontId="46" fillId="7" borderId="8" xfId="31" applyFont="1" applyFill="1" applyBorder="1" applyAlignment="1">
      <alignment horizontal="center" vertical="top" wrapText="1"/>
    </xf>
    <xf numFmtId="0" fontId="11" fillId="7" borderId="8" xfId="0" applyNumberFormat="1" applyFont="1" applyFill="1" applyBorder="1" applyAlignment="1">
      <alignment horizontal="left" vertical="top" wrapText="1"/>
    </xf>
    <xf numFmtId="0" fontId="11" fillId="7" borderId="8" xfId="0" applyFont="1" applyFill="1" applyBorder="1" applyAlignment="1">
      <alignment vertical="top" wrapText="1"/>
    </xf>
    <xf numFmtId="166" fontId="11" fillId="7" borderId="8" xfId="0" applyNumberFormat="1" applyFont="1" applyFill="1" applyBorder="1" applyAlignment="1">
      <alignment vertical="top" wrapText="1"/>
    </xf>
    <xf numFmtId="0" fontId="46" fillId="7" borderId="8" xfId="0" applyFont="1" applyFill="1" applyBorder="1" applyAlignment="1">
      <alignment horizontal="center" vertical="top" wrapText="1"/>
    </xf>
    <xf numFmtId="43" fontId="46" fillId="7" borderId="8" xfId="0" applyNumberFormat="1" applyFont="1" applyFill="1" applyBorder="1" applyAlignment="1">
      <alignment vertical="top" wrapText="1"/>
    </xf>
    <xf numFmtId="0" fontId="11" fillId="7" borderId="8" xfId="0" applyFont="1" applyFill="1" applyBorder="1" applyAlignment="1">
      <alignment horizontal="left" vertical="top" wrapText="1"/>
    </xf>
    <xf numFmtId="0" fontId="46" fillId="7" borderId="8" xfId="0" applyFont="1" applyFill="1" applyBorder="1" applyAlignment="1">
      <alignment vertical="top" wrapText="1"/>
    </xf>
    <xf numFmtId="9" fontId="46" fillId="7" borderId="8" xfId="53" applyFont="1" applyFill="1" applyBorder="1" applyAlignment="1">
      <alignment horizontal="center" vertical="top" wrapText="1"/>
    </xf>
    <xf numFmtId="10" fontId="46" fillId="6" borderId="8" xfId="0" applyNumberFormat="1" applyFont="1" applyFill="1" applyBorder="1" applyAlignment="1">
      <alignment vertical="top" wrapText="1"/>
    </xf>
    <xf numFmtId="0" fontId="46" fillId="0" borderId="0" xfId="0" applyFont="1" applyFill="1" applyAlignment="1">
      <alignment vertical="top" wrapText="1"/>
    </xf>
    <xf numFmtId="9" fontId="46" fillId="7" borderId="8" xfId="0" applyNumberFormat="1" applyFont="1" applyFill="1" applyBorder="1" applyAlignment="1">
      <alignment horizontal="center" vertical="top" wrapText="1"/>
    </xf>
    <xf numFmtId="43" fontId="46" fillId="6" borderId="8" xfId="0" applyNumberFormat="1" applyFont="1" applyFill="1" applyBorder="1" applyAlignment="1">
      <alignment vertical="top" wrapText="1"/>
    </xf>
    <xf numFmtId="43" fontId="46" fillId="7" borderId="8" xfId="0" applyNumberFormat="1" applyFont="1" applyFill="1" applyBorder="1" applyAlignment="1">
      <alignment horizontal="center" vertical="top" wrapText="1"/>
    </xf>
    <xf numFmtId="43" fontId="46" fillId="7" borderId="8" xfId="31" applyNumberFormat="1" applyFont="1" applyFill="1" applyBorder="1" applyAlignment="1">
      <alignment vertical="top" wrapText="1"/>
    </xf>
    <xf numFmtId="9" fontId="46" fillId="7" borderId="8" xfId="53" applyNumberFormat="1" applyFont="1" applyFill="1" applyBorder="1" applyAlignment="1">
      <alignment horizontal="center" vertical="top" wrapText="1"/>
    </xf>
    <xf numFmtId="43" fontId="46" fillId="6" borderId="6" xfId="0" applyNumberFormat="1" applyFont="1" applyFill="1" applyBorder="1" applyAlignment="1">
      <alignment vertical="top" wrapText="1"/>
    </xf>
    <xf numFmtId="10" fontId="46" fillId="6" borderId="8" xfId="0" applyNumberFormat="1" applyFont="1" applyFill="1" applyBorder="1" applyAlignment="1" applyProtection="1">
      <alignment horizontal="center" vertical="top" wrapText="1"/>
    </xf>
    <xf numFmtId="0" fontId="46" fillId="6" borderId="8" xfId="0" applyNumberFormat="1" applyFont="1" applyFill="1" applyBorder="1" applyAlignment="1">
      <alignment vertical="top" wrapText="1"/>
    </xf>
    <xf numFmtId="10" fontId="46" fillId="6" borderId="8" xfId="0" applyNumberFormat="1" applyFont="1" applyFill="1" applyBorder="1" applyAlignment="1">
      <alignment horizontal="center" vertical="top" wrapText="1"/>
    </xf>
    <xf numFmtId="0" fontId="46" fillId="0" borderId="0" xfId="0" applyFont="1" applyFill="1" applyBorder="1" applyAlignment="1">
      <alignment vertical="top" wrapText="1"/>
    </xf>
    <xf numFmtId="10" fontId="46" fillId="0" borderId="0" xfId="0" applyNumberFormat="1" applyFont="1" applyFill="1" applyBorder="1" applyAlignment="1">
      <alignment vertical="top" wrapText="1"/>
    </xf>
    <xf numFmtId="43" fontId="46" fillId="0" borderId="0" xfId="0" applyNumberFormat="1" applyFont="1" applyFill="1" applyBorder="1" applyAlignment="1">
      <alignment vertical="top" wrapText="1"/>
    </xf>
    <xf numFmtId="164" fontId="11" fillId="7" borderId="8" xfId="0" applyNumberFormat="1" applyFont="1" applyFill="1" applyBorder="1" applyAlignment="1">
      <alignment vertical="top" wrapText="1"/>
    </xf>
    <xf numFmtId="43" fontId="46" fillId="4" borderId="0" xfId="0" applyNumberFormat="1" applyFont="1" applyFill="1" applyBorder="1" applyAlignment="1">
      <alignment vertical="top" wrapText="1"/>
    </xf>
    <xf numFmtId="0" fontId="46" fillId="4" borderId="0" xfId="0" applyFont="1" applyFill="1" applyAlignment="1">
      <alignment vertical="top" wrapText="1"/>
    </xf>
    <xf numFmtId="166" fontId="46" fillId="7" borderId="8" xfId="31" applyNumberFormat="1" applyFont="1" applyFill="1" applyBorder="1" applyAlignment="1">
      <alignment vertical="top" wrapText="1"/>
    </xf>
    <xf numFmtId="0" fontId="46" fillId="7" borderId="0" xfId="0" applyFont="1" applyFill="1" applyBorder="1" applyAlignment="1">
      <alignment vertical="top" wrapText="1"/>
    </xf>
    <xf numFmtId="10" fontId="46" fillId="7" borderId="0" xfId="0" applyNumberFormat="1" applyFont="1" applyFill="1" applyBorder="1" applyAlignment="1">
      <alignment horizontal="left" vertical="top" wrapText="1"/>
    </xf>
    <xf numFmtId="49" fontId="46" fillId="7" borderId="0" xfId="0" applyNumberFormat="1" applyFont="1" applyFill="1" applyBorder="1" applyAlignment="1" applyProtection="1">
      <alignment vertical="top" wrapText="1"/>
      <protection locked="0"/>
    </xf>
    <xf numFmtId="43" fontId="46" fillId="7" borderId="0" xfId="0" applyNumberFormat="1" applyFont="1" applyFill="1" applyBorder="1" applyAlignment="1">
      <alignment vertical="top" wrapText="1"/>
    </xf>
    <xf numFmtId="0" fontId="46" fillId="7" borderId="0" xfId="0" applyFont="1" applyFill="1" applyBorder="1" applyAlignment="1">
      <alignment horizontal="center" vertical="top" wrapText="1"/>
    </xf>
    <xf numFmtId="10" fontId="46" fillId="0" borderId="0" xfId="0" applyNumberFormat="1" applyFont="1" applyFill="1" applyBorder="1" applyAlignment="1" applyProtection="1">
      <alignment horizontal="center" vertical="top" wrapText="1"/>
    </xf>
    <xf numFmtId="9" fontId="46" fillId="7" borderId="0" xfId="53" applyNumberFormat="1" applyFont="1" applyFill="1" applyBorder="1" applyAlignment="1">
      <alignment horizontal="center" vertical="top" wrapText="1"/>
    </xf>
    <xf numFmtId="43" fontId="46" fillId="7" borderId="0" xfId="0" applyNumberFormat="1" applyFont="1" applyFill="1" applyBorder="1" applyAlignment="1">
      <alignment horizontal="center" vertical="top" wrapText="1"/>
    </xf>
    <xf numFmtId="10" fontId="46" fillId="7" borderId="0" xfId="0" applyNumberFormat="1" applyFont="1" applyFill="1" applyBorder="1" applyAlignment="1">
      <alignment vertical="top" wrapText="1"/>
    </xf>
    <xf numFmtId="10" fontId="46" fillId="7" borderId="0" xfId="0" applyNumberFormat="1" applyFont="1" applyFill="1" applyBorder="1" applyAlignment="1">
      <alignment horizontal="center" vertical="top" wrapText="1"/>
    </xf>
    <xf numFmtId="0" fontId="46" fillId="4" borderId="6" xfId="0" applyFont="1" applyFill="1" applyBorder="1" applyAlignment="1">
      <alignment vertical="top" wrapText="1"/>
    </xf>
    <xf numFmtId="0" fontId="46" fillId="0" borderId="5" xfId="0" applyFont="1" applyFill="1" applyBorder="1" applyAlignment="1">
      <alignment vertical="top" wrapText="1"/>
    </xf>
    <xf numFmtId="0" fontId="46" fillId="0" borderId="6" xfId="0" applyFont="1" applyFill="1" applyBorder="1" applyAlignment="1">
      <alignment vertical="top" wrapText="1"/>
    </xf>
    <xf numFmtId="43" fontId="46" fillId="0" borderId="6" xfId="0" applyNumberFormat="1" applyFont="1" applyFill="1" applyBorder="1" applyAlignment="1">
      <alignment vertical="top" wrapText="1"/>
    </xf>
    <xf numFmtId="0" fontId="46" fillId="7" borderId="6" xfId="0" applyFont="1" applyFill="1" applyBorder="1" applyAlignment="1">
      <alignment vertical="top" wrapText="1"/>
    </xf>
    <xf numFmtId="0" fontId="46" fillId="7" borderId="5" xfId="0" applyFont="1" applyFill="1" applyBorder="1" applyAlignment="1">
      <alignment vertical="top" wrapText="1"/>
    </xf>
    <xf numFmtId="0" fontId="46" fillId="7" borderId="0" xfId="0" applyFont="1" applyFill="1" applyAlignment="1">
      <alignment horizontal="center" vertical="top" wrapText="1"/>
    </xf>
    <xf numFmtId="10" fontId="46" fillId="4" borderId="0" xfId="0" applyNumberFormat="1" applyFont="1" applyFill="1" applyBorder="1" applyAlignment="1" applyProtection="1">
      <alignment horizontal="center" vertical="top" wrapText="1"/>
    </xf>
    <xf numFmtId="166" fontId="11" fillId="7" borderId="8" xfId="0" applyNumberFormat="1" applyFont="1" applyFill="1" applyBorder="1" applyAlignment="1">
      <alignment horizontal="right" vertical="top" wrapText="1"/>
    </xf>
    <xf numFmtId="0" fontId="46" fillId="7" borderId="0" xfId="0" applyFont="1" applyFill="1" applyBorder="1" applyAlignment="1">
      <alignment horizontal="right" vertical="top" wrapText="1"/>
    </xf>
    <xf numFmtId="0" fontId="0" fillId="0" borderId="0" xfId="0" applyAlignment="1">
      <alignment wrapText="1"/>
    </xf>
    <xf numFmtId="0" fontId="0" fillId="0" borderId="0" xfId="0" applyFill="1" applyAlignment="1">
      <alignment wrapText="1"/>
    </xf>
    <xf numFmtId="0" fontId="0" fillId="0" borderId="0" xfId="0" applyFill="1" applyBorder="1" applyAlignment="1">
      <alignment wrapText="1"/>
    </xf>
    <xf numFmtId="0" fontId="20" fillId="7" borderId="0" xfId="0" applyFont="1" applyFill="1" applyBorder="1" applyAlignment="1">
      <alignment vertical="top" wrapText="1"/>
    </xf>
    <xf numFmtId="0" fontId="20" fillId="7" borderId="0" xfId="0" applyFont="1" applyFill="1" applyBorder="1" applyAlignment="1">
      <alignment vertical="top" wrapText="1"/>
    </xf>
    <xf numFmtId="0" fontId="10" fillId="7" borderId="8" xfId="0" applyFont="1" applyFill="1" applyBorder="1" applyAlignment="1">
      <alignment vertical="top" wrapText="1"/>
    </xf>
    <xf numFmtId="0" fontId="10" fillId="7" borderId="8" xfId="0" applyFont="1" applyFill="1" applyBorder="1" applyAlignment="1">
      <alignment horizontal="left" vertical="top" wrapText="1"/>
    </xf>
    <xf numFmtId="0" fontId="27" fillId="7" borderId="0" xfId="0" applyFont="1" applyFill="1" applyBorder="1" applyAlignment="1">
      <alignment horizontal="center" vertical="top" wrapText="1"/>
    </xf>
    <xf numFmtId="0" fontId="9" fillId="7" borderId="8" xfId="0" applyFont="1" applyFill="1" applyBorder="1" applyAlignment="1">
      <alignment vertical="top" wrapText="1"/>
    </xf>
    <xf numFmtId="0" fontId="28" fillId="7" borderId="0" xfId="0" applyFont="1" applyFill="1" applyBorder="1" applyAlignment="1">
      <alignment horizontal="left" vertical="top" wrapText="1"/>
    </xf>
    <xf numFmtId="0" fontId="0" fillId="7" borderId="0" xfId="0" applyFill="1" applyBorder="1"/>
    <xf numFmtId="0" fontId="30" fillId="7" borderId="0" xfId="0" applyFont="1" applyFill="1" applyBorder="1" applyAlignment="1">
      <alignment horizontal="center" vertical="top" wrapText="1"/>
    </xf>
    <xf numFmtId="0" fontId="40" fillId="7" borderId="0" xfId="0" applyFont="1" applyFill="1" applyBorder="1"/>
    <xf numFmtId="0" fontId="29" fillId="7" borderId="0" xfId="0" applyFont="1" applyFill="1" applyBorder="1"/>
    <xf numFmtId="0" fontId="28" fillId="7" borderId="0" xfId="0" applyFont="1" applyFill="1" applyBorder="1" applyAlignment="1">
      <alignment vertical="top"/>
    </xf>
    <xf numFmtId="43" fontId="28" fillId="7" borderId="0" xfId="0" applyNumberFormat="1" applyFont="1" applyFill="1" applyBorder="1" applyAlignment="1">
      <alignment vertical="top"/>
    </xf>
    <xf numFmtId="43" fontId="28" fillId="7" borderId="0" xfId="0" applyNumberFormat="1" applyFont="1" applyFill="1" applyBorder="1" applyAlignment="1">
      <alignment horizontal="left" vertical="top" wrapText="1"/>
    </xf>
    <xf numFmtId="0" fontId="0" fillId="0" borderId="0" xfId="0" applyAlignment="1">
      <alignment vertical="top" wrapText="1" shrinkToFit="1"/>
    </xf>
    <xf numFmtId="2" fontId="0" fillId="0" borderId="0" xfId="0" applyNumberFormat="1" applyAlignment="1">
      <alignment vertical="top" wrapText="1" shrinkToFit="1"/>
    </xf>
    <xf numFmtId="0" fontId="0" fillId="0" borderId="0" xfId="0" applyAlignment="1">
      <alignment horizontal="center" vertical="top" wrapText="1" shrinkToFit="1"/>
    </xf>
    <xf numFmtId="0" fontId="27" fillId="7" borderId="0" xfId="0" applyFont="1" applyFill="1" applyBorder="1" applyAlignment="1">
      <alignment vertical="top" wrapText="1"/>
    </xf>
    <xf numFmtId="4" fontId="27" fillId="7" borderId="0" xfId="0" applyNumberFormat="1" applyFont="1" applyFill="1" applyBorder="1" applyAlignment="1">
      <alignment horizontal="right" vertical="top" wrapText="1"/>
    </xf>
    <xf numFmtId="0" fontId="27" fillId="7" borderId="0" xfId="0" applyFont="1" applyFill="1" applyBorder="1" applyAlignment="1">
      <alignment horizontal="right" vertical="top" wrapText="1"/>
    </xf>
    <xf numFmtId="0" fontId="15" fillId="7" borderId="0" xfId="0" applyFont="1" applyFill="1" applyBorder="1" applyAlignment="1">
      <alignment vertical="top" wrapText="1"/>
    </xf>
    <xf numFmtId="0" fontId="16" fillId="7" borderId="0" xfId="0" applyFont="1" applyFill="1" applyBorder="1" applyAlignment="1">
      <alignment horizontal="center" vertical="top" wrapText="1"/>
    </xf>
    <xf numFmtId="10" fontId="16" fillId="7" borderId="0" xfId="0" applyNumberFormat="1" applyFont="1" applyFill="1" applyBorder="1" applyAlignment="1">
      <alignment horizontal="center" vertical="top" wrapText="1"/>
    </xf>
    <xf numFmtId="8" fontId="20" fillId="7" borderId="0" xfId="0" applyNumberFormat="1" applyFont="1" applyFill="1" applyBorder="1" applyAlignment="1">
      <alignment horizontal="center" vertical="top" wrapText="1"/>
    </xf>
    <xf numFmtId="8" fontId="20" fillId="7" borderId="0" xfId="0" applyNumberFormat="1" applyFont="1" applyFill="1" applyBorder="1" applyAlignment="1">
      <alignment vertical="top" wrapText="1"/>
    </xf>
    <xf numFmtId="4" fontId="30" fillId="7" borderId="0" xfId="0" applyNumberFormat="1" applyFont="1" applyFill="1" applyBorder="1" applyAlignment="1">
      <alignment horizontal="center" vertical="top" wrapText="1"/>
    </xf>
    <xf numFmtId="43" fontId="27" fillId="7" borderId="0" xfId="79" applyFont="1" applyFill="1" applyBorder="1" applyAlignment="1">
      <alignment vertical="top" wrapText="1"/>
    </xf>
    <xf numFmtId="0" fontId="0" fillId="0" borderId="0" xfId="0" applyAlignment="1">
      <alignment vertical="top" wrapText="1" shrinkToFit="1"/>
    </xf>
    <xf numFmtId="0" fontId="20" fillId="7" borderId="0" xfId="0" applyFont="1" applyFill="1" applyBorder="1" applyAlignment="1">
      <alignment horizontal="right" vertical="top" wrapText="1"/>
    </xf>
    <xf numFmtId="0" fontId="24" fillId="0" borderId="0" xfId="0" applyFont="1" applyFill="1" applyBorder="1" applyAlignment="1">
      <alignment vertical="top" wrapText="1"/>
    </xf>
    <xf numFmtId="0" fontId="33" fillId="0" borderId="0" xfId="0" applyFont="1" applyFill="1" applyBorder="1" applyAlignment="1">
      <alignment horizontal="center" vertical="top" wrapText="1"/>
    </xf>
    <xf numFmtId="0" fontId="24" fillId="0" borderId="0" xfId="0" applyFont="1" applyFill="1" applyBorder="1" applyAlignment="1">
      <alignment horizontal="center" vertical="top" wrapText="1"/>
    </xf>
    <xf numFmtId="9" fontId="20" fillId="0" borderId="0" xfId="0" applyNumberFormat="1" applyFont="1" applyFill="1" applyBorder="1" applyAlignment="1">
      <alignment vertical="top" wrapText="1"/>
    </xf>
    <xf numFmtId="9" fontId="20" fillId="0" borderId="0" xfId="0" applyNumberFormat="1" applyFont="1" applyFill="1" applyBorder="1" applyAlignment="1">
      <alignment horizontal="center" vertical="top" wrapText="1"/>
    </xf>
    <xf numFmtId="43" fontId="24" fillId="0" borderId="0" xfId="0" applyNumberFormat="1" applyFont="1" applyFill="1" applyBorder="1" applyAlignment="1">
      <alignment vertical="top" wrapText="1"/>
    </xf>
    <xf numFmtId="165" fontId="20" fillId="0" borderId="0" xfId="0" applyNumberFormat="1" applyFont="1" applyFill="1" applyBorder="1" applyAlignment="1">
      <alignment vertical="top" wrapText="1"/>
    </xf>
    <xf numFmtId="43" fontId="20" fillId="0" borderId="0" xfId="0" applyNumberFormat="1" applyFont="1" applyFill="1" applyBorder="1" applyAlignment="1">
      <alignment vertical="top" wrapText="1"/>
    </xf>
    <xf numFmtId="10" fontId="20" fillId="0" borderId="0" xfId="0" applyNumberFormat="1" applyFont="1" applyFill="1" applyBorder="1" applyAlignment="1">
      <alignment vertical="top" wrapText="1"/>
    </xf>
    <xf numFmtId="10" fontId="20" fillId="0" borderId="0" xfId="0" applyNumberFormat="1" applyFont="1" applyFill="1" applyBorder="1" applyAlignment="1">
      <alignment horizontal="center" vertical="top" wrapText="1"/>
    </xf>
    <xf numFmtId="10" fontId="24" fillId="0" borderId="0" xfId="0" applyNumberFormat="1" applyFont="1" applyFill="1" applyBorder="1" applyAlignment="1">
      <alignment vertical="top" wrapText="1"/>
    </xf>
    <xf numFmtId="0" fontId="33" fillId="0" borderId="0" xfId="0" applyFont="1" applyFill="1" applyBorder="1" applyAlignment="1">
      <alignment vertical="top" wrapText="1"/>
    </xf>
    <xf numFmtId="2" fontId="24" fillId="0" borderId="0" xfId="0" applyNumberFormat="1" applyFont="1" applyFill="1" applyBorder="1" applyAlignment="1">
      <alignment vertical="top" wrapText="1"/>
    </xf>
    <xf numFmtId="43" fontId="49" fillId="7" borderId="0" xfId="0" applyNumberFormat="1" applyFont="1" applyFill="1" applyBorder="1" applyAlignment="1">
      <alignment horizontal="center" vertical="top" wrapText="1"/>
    </xf>
    <xf numFmtId="43" fontId="0" fillId="0" borderId="0" xfId="79" applyFont="1" applyAlignment="1">
      <alignment horizontal="right" vertical="top" wrapText="1" shrinkToFit="1"/>
    </xf>
    <xf numFmtId="43" fontId="28" fillId="7" borderId="0" xfId="0" applyNumberFormat="1" applyFont="1" applyFill="1" applyBorder="1" applyAlignment="1">
      <alignment horizontal="right" vertical="top" wrapText="1"/>
    </xf>
    <xf numFmtId="0" fontId="28" fillId="7" borderId="0" xfId="0" applyFont="1" applyFill="1" applyBorder="1" applyAlignment="1">
      <alignment horizontal="right" vertical="top" wrapText="1"/>
    </xf>
    <xf numFmtId="14" fontId="46" fillId="7" borderId="0" xfId="0" applyNumberFormat="1" applyFont="1" applyFill="1" applyBorder="1" applyAlignment="1">
      <alignment horizontal="right" vertical="top" wrapText="1"/>
    </xf>
    <xf numFmtId="14" fontId="11" fillId="7" borderId="8" xfId="0" applyNumberFormat="1" applyFont="1" applyFill="1" applyBorder="1" applyAlignment="1">
      <alignment horizontal="right" vertical="top" wrapText="1"/>
    </xf>
    <xf numFmtId="14" fontId="46" fillId="7" borderId="8" xfId="0" applyNumberFormat="1" applyFont="1" applyFill="1" applyBorder="1" applyAlignment="1">
      <alignment horizontal="right" vertical="top" wrapText="1"/>
    </xf>
    <xf numFmtId="14" fontId="27" fillId="7" borderId="0" xfId="0" applyNumberFormat="1" applyFont="1" applyFill="1" applyBorder="1" applyAlignment="1">
      <alignment horizontal="center" vertical="top"/>
    </xf>
    <xf numFmtId="165" fontId="27" fillId="7" borderId="0" xfId="0" applyNumberFormat="1" applyFont="1" applyFill="1" applyBorder="1" applyAlignment="1">
      <alignment vertical="top"/>
    </xf>
    <xf numFmtId="165" fontId="27" fillId="7" borderId="0" xfId="0" applyNumberFormat="1" applyFont="1" applyFill="1" applyAlignment="1">
      <alignment vertical="top"/>
    </xf>
    <xf numFmtId="43" fontId="27" fillId="7" borderId="0" xfId="0" applyNumberFormat="1" applyFont="1" applyFill="1" applyAlignment="1">
      <alignment vertical="top"/>
    </xf>
    <xf numFmtId="0" fontId="28" fillId="0" borderId="0" xfId="0" applyFont="1"/>
    <xf numFmtId="165" fontId="28" fillId="7" borderId="0" xfId="0" applyNumberFormat="1" applyFont="1" applyFill="1" applyBorder="1" applyAlignment="1">
      <alignment vertical="top"/>
    </xf>
    <xf numFmtId="43" fontId="27" fillId="0" borderId="0" xfId="0" applyNumberFormat="1" applyFont="1" applyFill="1" applyBorder="1" applyAlignment="1">
      <alignment vertical="top" wrapText="1"/>
    </xf>
    <xf numFmtId="0" fontId="28"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43" fontId="28" fillId="0" borderId="0" xfId="0" applyNumberFormat="1" applyFont="1" applyFill="1" applyBorder="1" applyAlignment="1">
      <alignment vertical="top" wrapText="1"/>
    </xf>
    <xf numFmtId="0" fontId="41" fillId="0" borderId="0" xfId="0" applyFont="1" applyBorder="1" applyAlignment="1">
      <alignment horizontal="center" vertical="top" wrapText="1"/>
    </xf>
    <xf numFmtId="0" fontId="42" fillId="0" borderId="0" xfId="0" applyFont="1" applyBorder="1" applyAlignment="1">
      <alignment horizontal="center" vertical="top" wrapText="1"/>
    </xf>
    <xf numFmtId="0" fontId="0" fillId="0" borderId="0" xfId="0" applyFont="1" applyBorder="1" applyAlignment="1">
      <alignment vertical="top" wrapText="1"/>
    </xf>
    <xf numFmtId="0" fontId="0" fillId="0" borderId="0" xfId="0" applyBorder="1" applyAlignment="1">
      <alignment vertical="top" wrapText="1"/>
    </xf>
    <xf numFmtId="43" fontId="28" fillId="0" borderId="0" xfId="0" applyNumberFormat="1" applyFont="1" applyAlignment="1">
      <alignment vertical="top" wrapText="1"/>
    </xf>
    <xf numFmtId="43" fontId="27" fillId="7" borderId="0" xfId="0" applyNumberFormat="1" applyFont="1" applyFill="1" applyBorder="1" applyAlignment="1">
      <alignment vertical="top" wrapText="1"/>
    </xf>
    <xf numFmtId="43" fontId="28" fillId="7" borderId="0" xfId="0" applyNumberFormat="1" applyFont="1" applyFill="1" applyBorder="1" applyAlignment="1">
      <alignment vertical="top" wrapText="1"/>
    </xf>
    <xf numFmtId="43" fontId="51" fillId="6" borderId="8" xfId="0" applyNumberFormat="1" applyFont="1" applyFill="1" applyBorder="1" applyAlignment="1">
      <alignment vertical="top" wrapText="1"/>
    </xf>
    <xf numFmtId="43" fontId="50" fillId="0" borderId="0" xfId="0" applyNumberFormat="1" applyFont="1" applyFill="1" applyAlignment="1">
      <alignment vertical="top"/>
    </xf>
    <xf numFmtId="0" fontId="50" fillId="7" borderId="0" xfId="0" applyFont="1" applyFill="1" applyAlignment="1">
      <alignment vertical="top"/>
    </xf>
    <xf numFmtId="165" fontId="53" fillId="3" borderId="0" xfId="0" applyNumberFormat="1" applyFont="1" applyFill="1" applyAlignment="1">
      <alignment horizontal="center" vertical="top" wrapText="1"/>
    </xf>
    <xf numFmtId="165" fontId="28" fillId="0" borderId="0" xfId="0" applyNumberFormat="1" applyFont="1" applyFill="1" applyAlignment="1">
      <alignment vertical="top"/>
    </xf>
    <xf numFmtId="9" fontId="24" fillId="6" borderId="0" xfId="0" applyNumberFormat="1" applyFont="1" applyFill="1" applyBorder="1" applyAlignment="1">
      <alignment vertical="top" wrapText="1"/>
    </xf>
    <xf numFmtId="43" fontId="20" fillId="6" borderId="0" xfId="0" applyNumberFormat="1" applyFont="1" applyFill="1" applyBorder="1" applyAlignment="1">
      <alignment vertical="top" wrapText="1"/>
    </xf>
    <xf numFmtId="43" fontId="24" fillId="6" borderId="0" xfId="0" applyNumberFormat="1" applyFont="1" applyFill="1" applyBorder="1" applyAlignment="1">
      <alignment vertical="top" wrapText="1"/>
    </xf>
    <xf numFmtId="0" fontId="28" fillId="0" borderId="0" xfId="0" applyFont="1" applyAlignment="1">
      <alignment horizontal="right" vertical="top" wrapText="1"/>
    </xf>
    <xf numFmtId="0" fontId="27" fillId="0" borderId="0" xfId="0" applyFont="1" applyBorder="1" applyAlignment="1">
      <alignment vertical="top" wrapText="1"/>
    </xf>
    <xf numFmtId="0" fontId="29" fillId="7" borderId="0" xfId="0" applyFont="1" applyFill="1" applyBorder="1" applyAlignment="1">
      <alignment horizontal="right"/>
    </xf>
    <xf numFmtId="43" fontId="29" fillId="7" borderId="0" xfId="0" applyNumberFormat="1" applyFont="1" applyFill="1" applyBorder="1" applyAlignment="1">
      <alignment horizontal="right"/>
    </xf>
    <xf numFmtId="0" fontId="28" fillId="7" borderId="0" xfId="0" applyFont="1" applyFill="1" applyBorder="1" applyAlignment="1">
      <alignment horizontal="right" vertical="top"/>
    </xf>
    <xf numFmtId="43" fontId="28" fillId="7" borderId="0" xfId="0" applyNumberFormat="1" applyFont="1" applyFill="1" applyBorder="1" applyAlignment="1">
      <alignment horizontal="right" vertical="top"/>
    </xf>
    <xf numFmtId="0" fontId="0" fillId="0" borderId="0" xfId="0" applyAlignment="1">
      <alignment horizontal="center" wrapText="1"/>
    </xf>
    <xf numFmtId="0" fontId="27" fillId="0" borderId="0" xfId="0" applyFont="1" applyFill="1" applyBorder="1" applyAlignment="1">
      <alignment horizontal="center" vertical="top" wrapText="1"/>
    </xf>
    <xf numFmtId="4" fontId="27" fillId="0" borderId="0" xfId="0" applyNumberFormat="1" applyFont="1" applyBorder="1" applyAlignment="1">
      <alignment horizontal="right" vertical="top" wrapText="1"/>
    </xf>
    <xf numFmtId="0" fontId="27" fillId="0" borderId="0" xfId="0" applyFont="1" applyBorder="1" applyAlignment="1">
      <alignment horizontal="right" vertical="top" wrapText="1"/>
    </xf>
    <xf numFmtId="0" fontId="36" fillId="3" borderId="0" xfId="0" applyFont="1" applyFill="1" applyBorder="1" applyAlignment="1">
      <alignment horizontal="left" vertical="top" wrapText="1"/>
    </xf>
    <xf numFmtId="0" fontId="15" fillId="0" borderId="0" xfId="0" applyFont="1" applyBorder="1" applyAlignment="1">
      <alignment horizontal="left" vertical="top" wrapText="1"/>
    </xf>
    <xf numFmtId="0" fontId="15" fillId="0" borderId="0" xfId="0" applyFont="1" applyFill="1" applyBorder="1" applyAlignment="1">
      <alignment vertical="top" wrapText="1"/>
    </xf>
    <xf numFmtId="0" fontId="13" fillId="0" borderId="0" xfId="0" applyFont="1" applyFill="1" applyBorder="1" applyAlignment="1">
      <alignment horizontal="left" vertical="top" wrapText="1"/>
    </xf>
    <xf numFmtId="0" fontId="15" fillId="7" borderId="0" xfId="0" applyFont="1" applyFill="1" applyBorder="1" applyAlignment="1">
      <alignment horizontal="left" vertical="top" wrapText="1"/>
    </xf>
    <xf numFmtId="0" fontId="8" fillId="7" borderId="0" xfId="0" applyFont="1" applyFill="1" applyBorder="1" applyAlignment="1">
      <alignment horizontal="left" vertical="top" wrapText="1"/>
    </xf>
    <xf numFmtId="0" fontId="36" fillId="2" borderId="12" xfId="0" applyFont="1" applyFill="1" applyBorder="1" applyAlignment="1">
      <alignment horizontal="left" vertical="top" wrapText="1"/>
    </xf>
    <xf numFmtId="0" fontId="0" fillId="0" borderId="0" xfId="0" applyFont="1" applyFill="1" applyBorder="1" applyAlignment="1">
      <alignment vertical="top" wrapText="1"/>
    </xf>
    <xf numFmtId="0" fontId="7" fillId="7" borderId="8" xfId="0" applyFont="1" applyFill="1" applyBorder="1" applyAlignment="1">
      <alignment vertical="top" wrapText="1"/>
    </xf>
    <xf numFmtId="0" fontId="7" fillId="7" borderId="8" xfId="0" applyFont="1" applyFill="1" applyBorder="1" applyAlignment="1">
      <alignment horizontal="left" vertical="top" wrapText="1"/>
    </xf>
    <xf numFmtId="0" fontId="47" fillId="0" borderId="0" xfId="0" applyFont="1" applyFill="1" applyBorder="1" applyAlignment="1">
      <alignment wrapText="1"/>
    </xf>
    <xf numFmtId="0" fontId="11" fillId="7" borderId="8" xfId="0" applyFont="1" applyFill="1" applyBorder="1" applyAlignment="1">
      <alignment horizontal="right" wrapText="1"/>
    </xf>
    <xf numFmtId="0" fontId="47" fillId="7" borderId="0" xfId="0" applyFont="1" applyFill="1" applyBorder="1" applyAlignment="1">
      <alignment wrapText="1"/>
    </xf>
    <xf numFmtId="0" fontId="47" fillId="0" borderId="0" xfId="0" applyFont="1" applyAlignment="1">
      <alignment wrapText="1"/>
    </xf>
    <xf numFmtId="0" fontId="47" fillId="7" borderId="0" xfId="0" applyFont="1" applyFill="1" applyAlignment="1">
      <alignment wrapText="1"/>
    </xf>
    <xf numFmtId="0" fontId="0" fillId="7" borderId="0" xfId="0" applyFill="1"/>
    <xf numFmtId="0" fontId="28" fillId="7" borderId="0" xfId="0" applyFont="1" applyFill="1" applyBorder="1" applyAlignment="1">
      <alignment horizontal="center" vertical="center" wrapText="1"/>
    </xf>
    <xf numFmtId="0" fontId="0" fillId="0" borderId="0" xfId="0" applyBorder="1" applyAlignment="1">
      <alignment horizontal="center" vertical="center" wrapText="1"/>
    </xf>
    <xf numFmtId="0" fontId="0" fillId="7" borderId="0" xfId="0" applyFill="1" applyBorder="1" applyAlignment="1">
      <alignment wrapText="1"/>
    </xf>
    <xf numFmtId="0" fontId="27" fillId="7" borderId="0" xfId="0" applyFont="1" applyFill="1" applyBorder="1" applyAlignment="1">
      <alignment horizontal="left" wrapText="1"/>
    </xf>
    <xf numFmtId="0" fontId="27" fillId="7" borderId="0" xfId="0" applyFont="1" applyFill="1" applyBorder="1" applyAlignment="1">
      <alignment wrapText="1"/>
    </xf>
    <xf numFmtId="165" fontId="28" fillId="6" borderId="0" xfId="0" applyNumberFormat="1" applyFont="1" applyFill="1" applyBorder="1" applyAlignment="1">
      <alignment vertical="top"/>
    </xf>
    <xf numFmtId="168" fontId="50" fillId="6" borderId="0" xfId="0" applyNumberFormat="1" applyFont="1" applyFill="1" applyAlignment="1">
      <alignment vertical="top"/>
    </xf>
    <xf numFmtId="168" fontId="28" fillId="6" borderId="0" xfId="0" applyNumberFormat="1" applyFont="1" applyFill="1" applyAlignment="1">
      <alignment vertical="top"/>
    </xf>
    <xf numFmtId="10" fontId="27" fillId="6" borderId="0" xfId="0" applyNumberFormat="1" applyFont="1" applyFill="1" applyBorder="1" applyAlignment="1">
      <alignment horizontal="center" vertical="top"/>
    </xf>
    <xf numFmtId="43" fontId="27" fillId="6" borderId="0" xfId="0" applyNumberFormat="1" applyFont="1" applyFill="1" applyBorder="1" applyAlignment="1">
      <alignment vertical="top"/>
    </xf>
    <xf numFmtId="10" fontId="27" fillId="6" borderId="0" xfId="0" applyNumberFormat="1" applyFont="1" applyFill="1" applyBorder="1" applyAlignment="1">
      <alignment vertical="top"/>
    </xf>
    <xf numFmtId="165" fontId="27" fillId="6" borderId="0" xfId="0" applyNumberFormat="1" applyFont="1" applyFill="1" applyBorder="1" applyAlignment="1">
      <alignment vertical="top"/>
    </xf>
    <xf numFmtId="0" fontId="6" fillId="7" borderId="0" xfId="0" applyFont="1" applyFill="1" applyBorder="1" applyAlignment="1">
      <alignment vertical="top" wrapText="1"/>
    </xf>
    <xf numFmtId="0" fontId="36" fillId="7" borderId="0" xfId="0" applyFont="1" applyFill="1" applyBorder="1" applyAlignment="1">
      <alignment vertical="top" wrapText="1"/>
    </xf>
    <xf numFmtId="0" fontId="36" fillId="2" borderId="0" xfId="0" applyFont="1" applyFill="1" applyBorder="1" applyAlignment="1">
      <alignment vertical="top" wrapText="1"/>
    </xf>
    <xf numFmtId="0" fontId="5" fillId="7" borderId="0" xfId="0" applyFont="1" applyFill="1" applyBorder="1" applyAlignment="1">
      <alignment vertical="top" wrapText="1"/>
    </xf>
    <xf numFmtId="0" fontId="46" fillId="6" borderId="8" xfId="0" applyFont="1" applyFill="1" applyBorder="1" applyAlignment="1">
      <alignment vertical="top" wrapText="1"/>
    </xf>
    <xf numFmtId="0" fontId="36" fillId="2" borderId="0" xfId="0" applyFont="1" applyFill="1" applyBorder="1" applyAlignment="1">
      <alignment horizontal="center" vertical="top" wrapText="1"/>
    </xf>
    <xf numFmtId="0" fontId="15" fillId="7" borderId="0" xfId="0" applyFont="1" applyFill="1" applyBorder="1" applyAlignment="1">
      <alignment horizontal="center" vertical="top" wrapText="1"/>
    </xf>
    <xf numFmtId="0" fontId="4" fillId="7" borderId="0" xfId="0" applyFont="1" applyFill="1" applyBorder="1" applyAlignment="1">
      <alignment vertical="top" wrapText="1"/>
    </xf>
    <xf numFmtId="43" fontId="0" fillId="7" borderId="0" xfId="0" applyNumberFormat="1" applyFill="1" applyBorder="1" applyAlignment="1">
      <alignment wrapText="1"/>
    </xf>
    <xf numFmtId="0" fontId="56" fillId="7" borderId="0" xfId="0" applyFont="1" applyFill="1" applyBorder="1" applyAlignment="1">
      <alignment wrapText="1"/>
    </xf>
    <xf numFmtId="43" fontId="58" fillId="7" borderId="0" xfId="0" applyNumberFormat="1" applyFont="1" applyFill="1" applyBorder="1" applyAlignment="1">
      <alignment wrapText="1"/>
    </xf>
    <xf numFmtId="43" fontId="57" fillId="7" borderId="0" xfId="0" applyNumberFormat="1" applyFont="1" applyFill="1" applyBorder="1" applyAlignment="1">
      <alignment vertical="top" wrapText="1"/>
    </xf>
    <xf numFmtId="0" fontId="55" fillId="0" borderId="0" xfId="0" applyFont="1" applyAlignment="1">
      <alignment horizontal="center" vertical="top" wrapText="1"/>
    </xf>
    <xf numFmtId="167" fontId="27" fillId="6" borderId="0" xfId="79" applyNumberFormat="1" applyFont="1" applyFill="1" applyBorder="1" applyAlignment="1">
      <alignment vertical="top" wrapText="1"/>
    </xf>
    <xf numFmtId="43" fontId="27" fillId="6" borderId="0" xfId="79" applyFont="1" applyFill="1" applyBorder="1" applyAlignment="1">
      <alignment horizontal="right" vertical="top" wrapText="1"/>
    </xf>
    <xf numFmtId="43" fontId="27" fillId="6" borderId="0" xfId="79" applyFont="1" applyFill="1" applyBorder="1" applyAlignment="1">
      <alignment horizontal="right" wrapText="1"/>
    </xf>
    <xf numFmtId="0" fontId="3" fillId="7" borderId="0" xfId="0" applyFont="1" applyFill="1" applyBorder="1" applyAlignment="1">
      <alignment horizontal="center" vertical="top" wrapText="1"/>
    </xf>
    <xf numFmtId="0" fontId="5" fillId="7" borderId="0" xfId="0" applyFont="1" applyFill="1" applyBorder="1" applyAlignment="1">
      <alignment horizontal="center" vertical="top" wrapText="1"/>
    </xf>
    <xf numFmtId="0" fontId="4" fillId="7" borderId="0" xfId="0" applyFont="1" applyFill="1" applyBorder="1" applyAlignment="1">
      <alignment horizontal="center" vertical="top" wrapText="1"/>
    </xf>
    <xf numFmtId="0" fontId="46" fillId="6" borderId="8" xfId="0" applyFont="1" applyFill="1" applyBorder="1" applyAlignment="1">
      <alignment horizontal="center" vertical="top" wrapText="1"/>
    </xf>
    <xf numFmtId="0" fontId="46" fillId="7" borderId="8" xfId="0" applyFont="1" applyFill="1" applyBorder="1" applyAlignment="1">
      <alignment horizontal="right" vertical="top" wrapText="1"/>
    </xf>
    <xf numFmtId="0" fontId="47" fillId="7" borderId="0" xfId="0" applyFont="1" applyFill="1" applyBorder="1" applyAlignment="1">
      <alignment horizontal="right" wrapText="1"/>
    </xf>
    <xf numFmtId="0" fontId="47" fillId="7" borderId="0" xfId="0" applyFont="1" applyFill="1" applyAlignment="1">
      <alignment horizontal="right" wrapText="1"/>
    </xf>
    <xf numFmtId="0" fontId="48" fillId="7" borderId="2" xfId="31" applyFont="1" applyFill="1" applyBorder="1" applyAlignment="1">
      <alignment vertical="top" wrapText="1"/>
    </xf>
    <xf numFmtId="0" fontId="48" fillId="7" borderId="2" xfId="0" applyFont="1" applyFill="1" applyBorder="1" applyAlignment="1">
      <alignment vertical="top" wrapText="1"/>
    </xf>
    <xf numFmtId="10" fontId="48" fillId="7" borderId="2" xfId="0" applyNumberFormat="1" applyFont="1" applyFill="1" applyBorder="1" applyAlignment="1">
      <alignment vertical="top" wrapText="1"/>
    </xf>
    <xf numFmtId="14" fontId="48" fillId="7" borderId="2" xfId="0" applyNumberFormat="1" applyFont="1" applyFill="1" applyBorder="1" applyAlignment="1">
      <alignment vertical="top" wrapText="1"/>
    </xf>
    <xf numFmtId="0" fontId="48" fillId="7" borderId="2" xfId="0" applyNumberFormat="1" applyFont="1" applyFill="1" applyBorder="1" applyAlignment="1">
      <alignment vertical="top" wrapText="1"/>
    </xf>
    <xf numFmtId="43" fontId="48" fillId="7" borderId="2" xfId="0" applyNumberFormat="1" applyFont="1" applyFill="1" applyBorder="1" applyAlignment="1">
      <alignment vertical="top" wrapText="1"/>
    </xf>
    <xf numFmtId="9" fontId="48" fillId="7" borderId="2" xfId="53" applyFont="1" applyFill="1" applyBorder="1" applyAlignment="1">
      <alignment vertical="top" wrapText="1"/>
    </xf>
    <xf numFmtId="10" fontId="48" fillId="7" borderId="2" xfId="0" applyNumberFormat="1" applyFont="1" applyFill="1" applyBorder="1" applyAlignment="1" applyProtection="1">
      <alignment vertical="top" wrapText="1"/>
    </xf>
    <xf numFmtId="49" fontId="48" fillId="7" borderId="2" xfId="0" applyNumberFormat="1" applyFont="1" applyFill="1" applyBorder="1" applyAlignment="1" applyProtection="1">
      <alignment vertical="top" wrapText="1"/>
      <protection locked="0"/>
    </xf>
    <xf numFmtId="0" fontId="52" fillId="7" borderId="2" xfId="0" applyFont="1" applyFill="1" applyBorder="1" applyAlignment="1">
      <alignment vertical="top" wrapText="1"/>
    </xf>
    <xf numFmtId="0" fontId="36" fillId="3" borderId="0" xfId="0" applyFont="1" applyFill="1" applyBorder="1" applyAlignment="1">
      <alignment horizontal="center" vertical="top" wrapText="1"/>
    </xf>
    <xf numFmtId="0" fontId="15" fillId="0" borderId="0" xfId="0" applyFont="1" applyBorder="1" applyAlignment="1">
      <alignment horizontal="center" vertical="top" wrapText="1"/>
    </xf>
    <xf numFmtId="0" fontId="3" fillId="0" borderId="0" xfId="0" applyFont="1" applyBorder="1" applyAlignment="1">
      <alignment horizontal="left" vertical="top" wrapText="1"/>
    </xf>
    <xf numFmtId="43" fontId="46" fillId="6" borderId="8" xfId="31" applyNumberFormat="1" applyFont="1" applyFill="1" applyBorder="1" applyAlignment="1">
      <alignment horizontal="center" vertical="top" wrapText="1"/>
    </xf>
    <xf numFmtId="0" fontId="27" fillId="7" borderId="8" xfId="0" applyFont="1" applyFill="1" applyBorder="1" applyAlignment="1">
      <alignment wrapText="1"/>
    </xf>
    <xf numFmtId="0" fontId="3" fillId="7" borderId="0" xfId="0" applyFont="1" applyFill="1" applyBorder="1" applyAlignment="1">
      <alignment horizontal="left" vertical="top" wrapText="1"/>
    </xf>
    <xf numFmtId="0" fontId="47" fillId="0" borderId="0" xfId="0" applyFont="1" applyFill="1" applyAlignment="1">
      <alignment wrapText="1"/>
    </xf>
    <xf numFmtId="0" fontId="0" fillId="0" borderId="0" xfId="0" applyAlignment="1">
      <alignment vertical="top" wrapText="1"/>
    </xf>
    <xf numFmtId="0" fontId="0" fillId="0" borderId="0" xfId="0" applyAlignment="1">
      <alignment vertical="top" wrapText="1"/>
    </xf>
    <xf numFmtId="0" fontId="2" fillId="7" borderId="8" xfId="0" applyNumberFormat="1" applyFont="1" applyFill="1" applyBorder="1" applyAlignment="1">
      <alignment horizontal="left" vertical="top" wrapText="1"/>
    </xf>
    <xf numFmtId="1" fontId="48" fillId="7" borderId="2" xfId="0" applyNumberFormat="1" applyFont="1" applyFill="1" applyBorder="1" applyAlignment="1">
      <alignment vertical="top" wrapText="1"/>
    </xf>
    <xf numFmtId="1" fontId="46" fillId="6" borderId="8" xfId="0" applyNumberFormat="1" applyFont="1" applyFill="1" applyBorder="1" applyAlignment="1">
      <alignment vertical="top" wrapText="1"/>
    </xf>
    <xf numFmtId="1" fontId="0" fillId="0" borderId="0" xfId="0" applyNumberFormat="1"/>
    <xf numFmtId="1" fontId="27" fillId="7" borderId="0" xfId="0" applyNumberFormat="1" applyFont="1" applyFill="1" applyBorder="1" applyAlignment="1">
      <alignment vertical="top" wrapText="1"/>
    </xf>
    <xf numFmtId="1" fontId="0" fillId="7" borderId="0" xfId="0" applyNumberFormat="1" applyFill="1" applyBorder="1"/>
    <xf numFmtId="1" fontId="27" fillId="0" borderId="0" xfId="0" applyNumberFormat="1" applyFont="1" applyFill="1" applyBorder="1" applyAlignment="1">
      <alignment vertical="top" wrapText="1"/>
    </xf>
    <xf numFmtId="1" fontId="0" fillId="0" borderId="0" xfId="0" applyNumberFormat="1" applyAlignment="1">
      <alignment wrapText="1"/>
    </xf>
    <xf numFmtId="1" fontId="0" fillId="0" borderId="0" xfId="0" applyNumberFormat="1" applyFill="1" applyBorder="1" applyAlignment="1">
      <alignment wrapText="1"/>
    </xf>
    <xf numFmtId="1" fontId="27" fillId="0" borderId="0" xfId="0" applyNumberFormat="1" applyFont="1" applyFill="1" applyBorder="1" applyAlignment="1">
      <alignment wrapText="1"/>
    </xf>
    <xf numFmtId="0" fontId="15" fillId="7" borderId="0" xfId="0" applyFont="1" applyFill="1" applyBorder="1" applyAlignment="1">
      <alignment horizontal="right" vertical="top" wrapText="1"/>
    </xf>
    <xf numFmtId="0" fontId="36" fillId="2" borderId="12" xfId="0" applyFont="1" applyFill="1" applyBorder="1" applyAlignment="1">
      <alignment horizontal="center" vertical="top" wrapText="1"/>
    </xf>
    <xf numFmtId="0" fontId="1" fillId="7" borderId="8" xfId="0" applyNumberFormat="1" applyFont="1" applyFill="1" applyBorder="1" applyAlignment="1">
      <alignment horizontal="left" vertical="top" wrapText="1"/>
    </xf>
    <xf numFmtId="0" fontId="1" fillId="7" borderId="8" xfId="0" applyFont="1" applyFill="1" applyBorder="1" applyAlignment="1">
      <alignment vertical="top" wrapText="1"/>
    </xf>
    <xf numFmtId="0" fontId="1" fillId="0" borderId="0" xfId="0" applyFont="1" applyBorder="1" applyAlignment="1">
      <alignment horizontal="left" vertical="top" wrapText="1"/>
    </xf>
    <xf numFmtId="0" fontId="1" fillId="0" borderId="0" xfId="0" applyFont="1" applyFill="1" applyBorder="1" applyAlignment="1">
      <alignment horizontal="left" vertical="top" wrapText="1"/>
    </xf>
    <xf numFmtId="0" fontId="1" fillId="7" borderId="0" xfId="0" applyFont="1" applyFill="1" applyBorder="1" applyAlignment="1">
      <alignment horizontal="left" vertical="top" wrapText="1"/>
    </xf>
    <xf numFmtId="0" fontId="0" fillId="0" borderId="14" xfId="0" applyBorder="1" applyAlignment="1">
      <alignment vertical="top" wrapText="1"/>
    </xf>
    <xf numFmtId="1" fontId="0" fillId="0" borderId="0" xfId="0" applyNumberFormat="1" applyAlignment="1">
      <alignment horizontal="center" vertical="top" wrapText="1" shrinkToFit="1"/>
    </xf>
    <xf numFmtId="0" fontId="61" fillId="7" borderId="10" xfId="0" applyFont="1" applyFill="1" applyBorder="1" applyAlignment="1">
      <alignment vertical="top" wrapText="1"/>
    </xf>
    <xf numFmtId="0" fontId="61" fillId="7" borderId="4" xfId="0" applyFont="1" applyFill="1" applyBorder="1" applyAlignment="1">
      <alignment vertical="top" wrapText="1"/>
    </xf>
    <xf numFmtId="0" fontId="61" fillId="7" borderId="12" xfId="0" applyFont="1" applyFill="1" applyBorder="1" applyAlignment="1">
      <alignment vertical="top" wrapText="1"/>
    </xf>
    <xf numFmtId="0" fontId="61" fillId="7" borderId="11" xfId="0" applyFont="1" applyFill="1" applyBorder="1" applyAlignment="1">
      <alignment vertical="top" wrapText="1"/>
    </xf>
    <xf numFmtId="0" fontId="61" fillId="7" borderId="6" xfId="0" applyFont="1" applyFill="1" applyBorder="1" applyAlignment="1">
      <alignment vertical="top" wrapText="1"/>
    </xf>
    <xf numFmtId="4" fontId="61" fillId="7" borderId="8" xfId="0" applyNumberFormat="1" applyFont="1" applyFill="1" applyBorder="1" applyAlignment="1">
      <alignment horizontal="right" vertical="top" wrapText="1"/>
    </xf>
    <xf numFmtId="0" fontId="61" fillId="7" borderId="11" xfId="0" applyFont="1" applyFill="1" applyBorder="1" applyAlignment="1">
      <alignment horizontal="center" vertical="top" wrapText="1"/>
    </xf>
    <xf numFmtId="1" fontId="61" fillId="7" borderId="10" xfId="0" applyNumberFormat="1" applyFont="1" applyFill="1" applyBorder="1" applyAlignment="1">
      <alignment vertical="top" wrapText="1"/>
    </xf>
    <xf numFmtId="1" fontId="61" fillId="7" borderId="4" xfId="0" applyNumberFormat="1" applyFont="1" applyFill="1" applyBorder="1" applyAlignment="1">
      <alignment vertical="top" wrapText="1"/>
    </xf>
    <xf numFmtId="1" fontId="61" fillId="7" borderId="5" xfId="0" applyNumberFormat="1" applyFont="1" applyFill="1" applyBorder="1" applyAlignment="1">
      <alignment vertical="top" wrapText="1"/>
    </xf>
    <xf numFmtId="1" fontId="61" fillId="7" borderId="1" xfId="0" applyNumberFormat="1" applyFont="1" applyFill="1" applyBorder="1" applyAlignment="1">
      <alignment vertical="top" wrapText="1"/>
    </xf>
    <xf numFmtId="1" fontId="61" fillId="7" borderId="8" xfId="0" applyNumberFormat="1" applyFont="1" applyFill="1" applyBorder="1" applyAlignment="1">
      <alignment vertical="top" wrapText="1"/>
    </xf>
    <xf numFmtId="0" fontId="61" fillId="0" borderId="0" xfId="0" applyFont="1" applyFill="1" applyBorder="1" applyAlignment="1">
      <alignment vertical="top" wrapText="1"/>
    </xf>
    <xf numFmtId="4" fontId="61" fillId="0" borderId="0" xfId="0" applyNumberFormat="1" applyFont="1" applyFill="1" applyBorder="1" applyAlignment="1">
      <alignment vertical="top" wrapText="1"/>
    </xf>
    <xf numFmtId="0" fontId="61" fillId="0" borderId="0" xfId="0" applyFont="1" applyFill="1" applyBorder="1" applyAlignment="1">
      <alignment horizontal="center" vertical="top" wrapText="1"/>
    </xf>
    <xf numFmtId="4" fontId="61" fillId="0" borderId="0" xfId="0" applyNumberFormat="1" applyFont="1" applyFill="1" applyBorder="1" applyAlignment="1">
      <alignment horizontal="center" vertical="top" wrapText="1"/>
    </xf>
    <xf numFmtId="1" fontId="61" fillId="0" borderId="0" xfId="0" applyNumberFormat="1" applyFont="1" applyFill="1" applyBorder="1" applyAlignment="1">
      <alignment vertical="top" wrapText="1"/>
    </xf>
    <xf numFmtId="0" fontId="61" fillId="0" borderId="10" xfId="0" applyFont="1" applyBorder="1" applyAlignment="1">
      <alignment vertical="top" wrapText="1"/>
    </xf>
    <xf numFmtId="0" fontId="61" fillId="0" borderId="11" xfId="0" applyFont="1" applyBorder="1" applyAlignment="1">
      <alignment vertical="top" wrapText="1"/>
    </xf>
    <xf numFmtId="0" fontId="61" fillId="0" borderId="4" xfId="0" applyFont="1" applyBorder="1" applyAlignment="1">
      <alignment vertical="top" wrapText="1"/>
    </xf>
    <xf numFmtId="0" fontId="61" fillId="0" borderId="6" xfId="0" applyFont="1" applyBorder="1" applyAlignment="1">
      <alignment vertical="top" wrapText="1"/>
    </xf>
    <xf numFmtId="0" fontId="61" fillId="0" borderId="5" xfId="0" applyFont="1" applyBorder="1" applyAlignment="1">
      <alignment vertical="top" wrapText="1"/>
    </xf>
    <xf numFmtId="4" fontId="61" fillId="0" borderId="6" xfId="0" applyNumberFormat="1" applyFont="1" applyBorder="1" applyAlignment="1">
      <alignment horizontal="right" vertical="top" wrapText="1"/>
    </xf>
    <xf numFmtId="4" fontId="61" fillId="0" borderId="7" xfId="0" applyNumberFormat="1" applyFont="1" applyBorder="1" applyAlignment="1">
      <alignment horizontal="right" vertical="top" wrapText="1"/>
    </xf>
    <xf numFmtId="0" fontId="61" fillId="0" borderId="1" xfId="0" applyFont="1" applyBorder="1" applyAlignment="1">
      <alignment vertical="top" wrapText="1"/>
    </xf>
    <xf numFmtId="4" fontId="61" fillId="0" borderId="2" xfId="0" applyNumberFormat="1" applyFont="1" applyBorder="1" applyAlignment="1">
      <alignment horizontal="right" vertical="top" wrapText="1"/>
    </xf>
    <xf numFmtId="4" fontId="61" fillId="0" borderId="3" xfId="0" applyNumberFormat="1" applyFont="1" applyBorder="1" applyAlignment="1">
      <alignment horizontal="right" vertical="top" wrapText="1"/>
    </xf>
    <xf numFmtId="4" fontId="61" fillId="0" borderId="5" xfId="0" applyNumberFormat="1" applyFont="1" applyBorder="1" applyAlignment="1">
      <alignment horizontal="right" vertical="top" wrapText="1"/>
    </xf>
    <xf numFmtId="4" fontId="61" fillId="0" borderId="1" xfId="0" applyNumberFormat="1" applyFont="1" applyBorder="1" applyAlignment="1">
      <alignment horizontal="right" vertical="top" wrapText="1"/>
    </xf>
    <xf numFmtId="0" fontId="61" fillId="0" borderId="12" xfId="0" pivotButton="1" applyFont="1" applyBorder="1" applyAlignment="1">
      <alignment vertical="top" wrapText="1"/>
    </xf>
    <xf numFmtId="0" fontId="61" fillId="0" borderId="0" xfId="0" pivotButton="1" applyFont="1" applyBorder="1" applyAlignment="1">
      <alignment vertical="top" wrapText="1"/>
    </xf>
    <xf numFmtId="0" fontId="61" fillId="0" borderId="0" xfId="0" applyFont="1" applyBorder="1" applyAlignment="1">
      <alignment vertical="top" wrapText="1"/>
    </xf>
    <xf numFmtId="0" fontId="61" fillId="0" borderId="3" xfId="0" applyFont="1" applyBorder="1" applyAlignment="1">
      <alignment vertical="top" wrapText="1"/>
    </xf>
    <xf numFmtId="2" fontId="60" fillId="7" borderId="0" xfId="0" applyNumberFormat="1" applyFont="1" applyFill="1" applyAlignment="1">
      <alignment vertical="top" wrapText="1" shrinkToFit="1"/>
    </xf>
    <xf numFmtId="0" fontId="60" fillId="0" borderId="0" xfId="0" pivotButton="1" applyFont="1" applyAlignment="1">
      <alignment horizontal="center" vertical="top" wrapText="1" shrinkToFit="1"/>
    </xf>
    <xf numFmtId="0" fontId="60" fillId="0" borderId="0" xfId="0" applyFont="1" applyAlignment="1">
      <alignment horizontal="center" vertical="top" wrapText="1" shrinkToFit="1"/>
    </xf>
    <xf numFmtId="1" fontId="60" fillId="0" borderId="0" xfId="0" pivotButton="1" applyNumberFormat="1" applyFont="1" applyAlignment="1">
      <alignment vertical="top" wrapText="1" shrinkToFit="1"/>
    </xf>
    <xf numFmtId="1" fontId="60" fillId="7" borderId="0" xfId="0" applyNumberFormat="1" applyFont="1" applyFill="1" applyAlignment="1">
      <alignment horizontal="center" vertical="top" wrapText="1" shrinkToFit="1"/>
    </xf>
    <xf numFmtId="0" fontId="61" fillId="7" borderId="9" xfId="0" applyFont="1" applyFill="1" applyBorder="1" applyAlignment="1">
      <alignment horizontal="left" vertical="top" wrapText="1"/>
    </xf>
    <xf numFmtId="0" fontId="61" fillId="7" borderId="8" xfId="0" applyFont="1" applyFill="1" applyBorder="1" applyAlignment="1">
      <alignment horizontal="left" vertical="top" wrapText="1"/>
    </xf>
    <xf numFmtId="0" fontId="62" fillId="7" borderId="9" xfId="0" applyFont="1" applyFill="1" applyBorder="1" applyAlignment="1">
      <alignment horizontal="left" vertical="top" wrapText="1"/>
    </xf>
    <xf numFmtId="43" fontId="62" fillId="7" borderId="9" xfId="0" applyNumberFormat="1" applyFont="1" applyFill="1" applyBorder="1" applyAlignment="1">
      <alignment horizontal="left" vertical="top" wrapText="1"/>
    </xf>
    <xf numFmtId="0" fontId="61" fillId="7" borderId="13" xfId="0" applyFont="1" applyFill="1" applyBorder="1" applyAlignment="1">
      <alignment horizontal="left" vertical="top" wrapText="1"/>
    </xf>
    <xf numFmtId="43" fontId="61" fillId="7" borderId="8" xfId="0" applyNumberFormat="1" applyFont="1" applyFill="1" applyBorder="1" applyAlignment="1">
      <alignment horizontal="left" vertical="top" wrapText="1"/>
    </xf>
    <xf numFmtId="43" fontId="61" fillId="7" borderId="9" xfId="0" applyNumberFormat="1" applyFont="1" applyFill="1" applyBorder="1" applyAlignment="1">
      <alignment horizontal="right" vertical="top" wrapText="1"/>
    </xf>
    <xf numFmtId="43" fontId="61" fillId="7" borderId="8" xfId="0" applyNumberFormat="1" applyFont="1" applyFill="1" applyBorder="1" applyAlignment="1">
      <alignment horizontal="right" vertical="top" wrapText="1"/>
    </xf>
    <xf numFmtId="0" fontId="62" fillId="7" borderId="8" xfId="0" applyFont="1" applyFill="1" applyBorder="1" applyAlignment="1">
      <alignment horizontal="left" vertical="top" wrapText="1"/>
    </xf>
    <xf numFmtId="0" fontId="34" fillId="7" borderId="0" xfId="0" applyFont="1" applyFill="1" applyBorder="1" applyAlignment="1">
      <alignment horizontal="center" wrapText="1"/>
    </xf>
    <xf numFmtId="0" fontId="34" fillId="7" borderId="0" xfId="4" applyFont="1" applyFill="1" applyAlignment="1">
      <alignment horizontal="center" wrapText="1"/>
    </xf>
    <xf numFmtId="0" fontId="20" fillId="7" borderId="0" xfId="0" applyFont="1" applyFill="1" applyBorder="1" applyAlignment="1">
      <alignment vertical="top" wrapText="1"/>
    </xf>
    <xf numFmtId="0" fontId="29" fillId="7" borderId="0" xfId="0" applyFont="1" applyFill="1" applyBorder="1" applyAlignment="1">
      <alignment vertical="top" wrapText="1"/>
    </xf>
    <xf numFmtId="0" fontId="45" fillId="7" borderId="0" xfId="0" applyFont="1" applyFill="1" applyBorder="1" applyAlignment="1">
      <alignment horizontal="center" vertical="top" wrapText="1"/>
    </xf>
    <xf numFmtId="0" fontId="44" fillId="7" borderId="0" xfId="0" applyFont="1" applyFill="1" applyBorder="1" applyAlignment="1">
      <alignment horizontal="center" vertical="top" wrapText="1"/>
    </xf>
    <xf numFmtId="0" fontId="43" fillId="0" borderId="0" xfId="0" applyFont="1" applyFill="1" applyBorder="1" applyAlignment="1">
      <alignment horizontal="center" vertical="top" wrapText="1"/>
    </xf>
    <xf numFmtId="0" fontId="44" fillId="0" borderId="0" xfId="0" applyFont="1" applyFill="1" applyBorder="1" applyAlignment="1">
      <alignment horizontal="center" vertical="top" wrapText="1"/>
    </xf>
    <xf numFmtId="14" fontId="41" fillId="0" borderId="0" xfId="0" applyNumberFormat="1" applyFont="1" applyBorder="1" applyAlignment="1">
      <alignment horizontal="center" vertical="top"/>
    </xf>
    <xf numFmtId="0" fontId="32" fillId="0" borderId="0" xfId="0" applyFont="1" applyBorder="1" applyAlignment="1">
      <alignment vertical="top"/>
    </xf>
    <xf numFmtId="0" fontId="41" fillId="7" borderId="0" xfId="0" applyFont="1" applyFill="1" applyBorder="1" applyAlignment="1">
      <alignment horizontal="center" vertical="top" wrapText="1"/>
    </xf>
    <xf numFmtId="0" fontId="42" fillId="7" borderId="0" xfId="0" applyFont="1" applyFill="1" applyBorder="1" applyAlignment="1">
      <alignment horizontal="center" vertical="top" wrapText="1"/>
    </xf>
    <xf numFmtId="0" fontId="0" fillId="7" borderId="0" xfId="0" applyFont="1" applyFill="1" applyBorder="1" applyAlignment="1">
      <alignment vertical="top" wrapText="1"/>
    </xf>
    <xf numFmtId="0" fontId="0" fillId="7" borderId="0" xfId="0" applyFill="1" applyBorder="1" applyAlignment="1">
      <alignment vertical="top" wrapText="1"/>
    </xf>
    <xf numFmtId="0" fontId="27" fillId="7" borderId="14" xfId="0" applyFont="1" applyFill="1" applyBorder="1" applyAlignment="1">
      <alignment horizontal="right" vertical="top" wrapText="1"/>
    </xf>
    <xf numFmtId="0" fontId="0" fillId="0" borderId="14" xfId="0" applyBorder="1" applyAlignment="1">
      <alignment horizontal="right" vertical="top" wrapText="1"/>
    </xf>
    <xf numFmtId="0" fontId="28" fillId="7" borderId="0" xfId="0" applyFont="1" applyFill="1" applyBorder="1" applyAlignment="1">
      <alignment horizontal="center" vertical="center" wrapText="1"/>
    </xf>
    <xf numFmtId="0" fontId="0" fillId="0" borderId="0" xfId="0" applyAlignment="1">
      <alignment wrapText="1"/>
    </xf>
    <xf numFmtId="0" fontId="41" fillId="0" borderId="0" xfId="0" applyFont="1" applyFill="1" applyBorder="1" applyAlignment="1">
      <alignment horizontal="center" vertical="top" wrapText="1"/>
    </xf>
    <xf numFmtId="0" fontId="0" fillId="0" borderId="0" xfId="0" applyFont="1" applyFill="1" applyBorder="1" applyAlignment="1">
      <alignment vertical="top" wrapText="1"/>
    </xf>
    <xf numFmtId="0" fontId="28" fillId="0" borderId="0" xfId="0" applyFont="1" applyFill="1" applyBorder="1" applyAlignment="1">
      <alignment horizontal="right" vertical="top" wrapText="1"/>
    </xf>
    <xf numFmtId="0" fontId="40" fillId="0" borderId="0" xfId="0" applyFont="1" applyAlignment="1">
      <alignment horizontal="right" vertical="top" wrapText="1"/>
    </xf>
    <xf numFmtId="0" fontId="27" fillId="0" borderId="0" xfId="0" applyFont="1" applyFill="1" applyBorder="1" applyAlignment="1">
      <alignment horizontal="right" vertical="top" wrapText="1"/>
    </xf>
    <xf numFmtId="0" fontId="0" fillId="0" borderId="0" xfId="0" applyAlignment="1">
      <alignment vertical="top" wrapText="1"/>
    </xf>
    <xf numFmtId="0" fontId="41" fillId="0" borderId="0" xfId="0" applyFont="1" applyBorder="1" applyAlignment="1">
      <alignment horizontal="center" vertical="top" wrapText="1"/>
    </xf>
    <xf numFmtId="0" fontId="42" fillId="0" borderId="0" xfId="0" applyFont="1" applyBorder="1" applyAlignment="1">
      <alignment horizontal="center" vertical="top" wrapText="1"/>
    </xf>
    <xf numFmtId="0" fontId="0" fillId="0" borderId="0" xfId="0" applyFont="1" applyBorder="1" applyAlignment="1">
      <alignment vertical="top" wrapText="1"/>
    </xf>
    <xf numFmtId="0" fontId="41" fillId="0" borderId="0" xfId="0" applyFont="1" applyAlignment="1">
      <alignment horizontal="center" vertical="top" wrapText="1" shrinkToFit="1"/>
    </xf>
    <xf numFmtId="0" fontId="0" fillId="0" borderId="0" xfId="0" applyAlignment="1">
      <alignment vertical="top" wrapText="1" shrinkToFit="1"/>
    </xf>
    <xf numFmtId="1" fontId="48" fillId="8" borderId="0" xfId="0" applyNumberFormat="1" applyFont="1" applyFill="1" applyAlignment="1">
      <alignment horizontal="center" vertical="top" wrapText="1"/>
    </xf>
    <xf numFmtId="1" fontId="40" fillId="8" borderId="0" xfId="0" applyNumberFormat="1" applyFont="1" applyFill="1" applyAlignment="1">
      <alignment horizontal="center" vertical="top" wrapText="1"/>
    </xf>
    <xf numFmtId="10" fontId="48" fillId="7" borderId="0" xfId="0" applyNumberFormat="1" applyFont="1" applyFill="1" applyBorder="1" applyAlignment="1">
      <alignment horizontal="center" vertical="top" wrapText="1"/>
    </xf>
    <xf numFmtId="0" fontId="0" fillId="0" borderId="0" xfId="0" applyAlignment="1">
      <alignment horizontal="center" vertical="top" wrapText="1"/>
    </xf>
    <xf numFmtId="43" fontId="48" fillId="6" borderId="0" xfId="0" applyNumberFormat="1" applyFont="1" applyFill="1" applyBorder="1" applyAlignment="1">
      <alignment horizontal="center" vertical="top" wrapText="1"/>
    </xf>
    <xf numFmtId="43" fontId="48" fillId="8" borderId="0" xfId="0" applyNumberFormat="1" applyFont="1" applyFill="1" applyBorder="1" applyAlignment="1">
      <alignment horizontal="center" vertical="top" wrapText="1"/>
    </xf>
    <xf numFmtId="43" fontId="48" fillId="8" borderId="7" xfId="0" applyNumberFormat="1" applyFont="1" applyFill="1" applyBorder="1" applyAlignment="1">
      <alignment horizontal="center" vertical="top" wrapText="1"/>
    </xf>
    <xf numFmtId="10" fontId="48" fillId="6" borderId="0" xfId="0" applyNumberFormat="1" applyFont="1" applyFill="1" applyBorder="1" applyAlignment="1" applyProtection="1">
      <alignment horizontal="center" vertical="top" wrapText="1"/>
    </xf>
    <xf numFmtId="0" fontId="0" fillId="0" borderId="5" xfId="0" applyBorder="1" applyAlignment="1">
      <alignment vertical="top" wrapText="1"/>
    </xf>
    <xf numFmtId="0" fontId="32" fillId="7" borderId="0" xfId="0" applyFont="1" applyFill="1" applyBorder="1" applyAlignment="1">
      <alignment horizontal="center" vertical="top" wrapText="1"/>
    </xf>
    <xf numFmtId="0" fontId="54" fillId="7" borderId="0" xfId="0" applyFont="1" applyFill="1" applyBorder="1" applyAlignment="1">
      <alignment horizontal="center" vertical="top" wrapText="1"/>
    </xf>
    <xf numFmtId="0" fontId="54" fillId="0" borderId="0" xfId="0" applyFont="1" applyBorder="1" applyAlignment="1">
      <alignment horizontal="center" vertical="top" wrapText="1"/>
    </xf>
    <xf numFmtId="0" fontId="59" fillId="7" borderId="14" xfId="0" applyFont="1" applyFill="1" applyBorder="1" applyAlignment="1">
      <alignment horizontal="center" vertical="top" wrapText="1"/>
    </xf>
    <xf numFmtId="0" fontId="29" fillId="0" borderId="14" xfId="0" applyFont="1" applyBorder="1" applyAlignment="1">
      <alignment horizontal="center" vertical="top" wrapText="1"/>
    </xf>
  </cellXfs>
  <cellStyles count="80">
    <cellStyle name="Comma" xfId="79" builtinId="3"/>
    <cellStyle name="Comma 2" xfId="1"/>
    <cellStyle name="Comma 2 2" xfId="58"/>
    <cellStyle name="Normal" xfId="0" builtinId="0"/>
    <cellStyle name="Normal 10" xfId="2"/>
    <cellStyle name="Normal 10 2" xfId="59"/>
    <cellStyle name="Normal 11" xfId="3"/>
    <cellStyle name="Normal 12" xfId="4"/>
    <cellStyle name="Normal 12 2" xfId="5"/>
    <cellStyle name="Normal 12 3" xfId="6"/>
    <cellStyle name="Normal 13" xfId="7"/>
    <cellStyle name="Normal 13 2" xfId="8"/>
    <cellStyle name="Normal 14" xfId="55"/>
    <cellStyle name="Normal 2" xfId="9"/>
    <cellStyle name="Normal 2 2" xfId="10"/>
    <cellStyle name="Normal 2 2 2" xfId="11"/>
    <cellStyle name="Normal 2 2 2 2" xfId="12"/>
    <cellStyle name="Normal 2 2 2 2 2" xfId="13"/>
    <cellStyle name="Normal 2 2 2 2 2 2" xfId="14"/>
    <cellStyle name="Normal 2 2 2 2 2 2 2" xfId="15"/>
    <cellStyle name="Normal 2 2 2 2 2 3" xfId="16"/>
    <cellStyle name="Normal 2 2 2 2 2 4" xfId="64"/>
    <cellStyle name="Normal 2 2 2 2 3" xfId="63"/>
    <cellStyle name="Normal 2 2 2 3" xfId="17"/>
    <cellStyle name="Normal 2 2 2 3 2" xfId="18"/>
    <cellStyle name="Normal 2 2 2 3 2 2" xfId="66"/>
    <cellStyle name="Normal 2 2 2 3 3" xfId="65"/>
    <cellStyle name="Normal 2 2 2 4" xfId="19"/>
    <cellStyle name="Normal 2 2 2 5" xfId="20"/>
    <cellStyle name="Normal 2 2 2 6" xfId="62"/>
    <cellStyle name="Normal 2 2 3" xfId="21"/>
    <cellStyle name="Normal 2 2 4" xfId="61"/>
    <cellStyle name="Normal 2 3" xfId="22"/>
    <cellStyle name="Normal 2 3 2" xfId="67"/>
    <cellStyle name="Normal 2 4" xfId="23"/>
    <cellStyle name="Normal 2 5" xfId="24"/>
    <cellStyle name="Normal 2 5 2" xfId="25"/>
    <cellStyle name="Normal 2 5 2 2" xfId="68"/>
    <cellStyle name="Normal 2 5 3" xfId="26"/>
    <cellStyle name="Normal 2 5 3 2" xfId="69"/>
    <cellStyle name="Normal 2 5 4" xfId="27"/>
    <cellStyle name="Normal 2 5 4 2" xfId="28"/>
    <cellStyle name="Normal 2 5 5" xfId="29"/>
    <cellStyle name="Normal 2 5 6" xfId="30"/>
    <cellStyle name="Normal 2 5 7" xfId="31"/>
    <cellStyle name="Normal 2 5 8" xfId="32"/>
    <cellStyle name="Normal 2 5 9" xfId="56"/>
    <cellStyle name="Normal 2 6" xfId="33"/>
    <cellStyle name="Normal 2 7" xfId="60"/>
    <cellStyle name="Normal 3" xfId="34"/>
    <cellStyle name="Normal 3 2" xfId="35"/>
    <cellStyle name="Normal 3 2 2" xfId="71"/>
    <cellStyle name="Normal 3 3" xfId="70"/>
    <cellStyle name="Normal 4" xfId="36"/>
    <cellStyle name="Normal 4 2" xfId="37"/>
    <cellStyle name="Normal 4 2 2" xfId="38"/>
    <cellStyle name="Normal 4 2 2 2" xfId="73"/>
    <cellStyle name="Normal 4 2 3" xfId="72"/>
    <cellStyle name="Normal 4 3" xfId="39"/>
    <cellStyle name="Normal 4 3 2" xfId="74"/>
    <cellStyle name="Normal 4 4" xfId="40"/>
    <cellStyle name="Normal 5" xfId="41"/>
    <cellStyle name="Normal 5 2" xfId="42"/>
    <cellStyle name="Normal 5 2 2" xfId="76"/>
    <cellStyle name="Normal 5 3" xfId="75"/>
    <cellStyle name="Normal 6" xfId="43"/>
    <cellStyle name="Normal 7" xfId="44"/>
    <cellStyle name="Normal 8" xfId="45"/>
    <cellStyle name="Normal 8 2" xfId="46"/>
    <cellStyle name="Normal 8 3" xfId="47"/>
    <cellStyle name="Normal 8 3 2" xfId="48"/>
    <cellStyle name="Normal 8 3 3" xfId="77"/>
    <cellStyle name="Normal 8 4" xfId="49"/>
    <cellStyle name="Normal 8 5" xfId="50"/>
    <cellStyle name="Normal 8 6" xfId="51"/>
    <cellStyle name="Normal 8 7" xfId="57"/>
    <cellStyle name="Normal 9" xfId="52"/>
    <cellStyle name="Normal 9 2" xfId="78"/>
    <cellStyle name="Percent" xfId="53" builtinId="5"/>
    <cellStyle name="Percent 2" xfId="54"/>
  </cellStyles>
  <dxfs count="6584">
    <dxf>
      <alignment horizontal="left" vertical="top" wrapText="1"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numFmt numFmtId="35" formatCode="_-* #,##0.00_-;\-* #,##0.00_-;_-* &quot;-&quot;??_-;_-@_-"/>
    </dxf>
    <dxf>
      <font>
        <sz val="12"/>
      </font>
    </dxf>
    <dxf>
      <font>
        <sz val="12"/>
      </font>
    </dxf>
    <dxf>
      <font>
        <sz val="12"/>
      </font>
    </dxf>
    <dxf>
      <font>
        <sz val="12"/>
      </font>
    </dxf>
    <dxf>
      <font>
        <b/>
      </font>
    </dxf>
    <dxf>
      <font>
        <b/>
      </font>
    </dxf>
    <dxf>
      <font>
        <b/>
      </font>
    </dxf>
    <dxf>
      <font>
        <b/>
      </font>
    </dxf>
    <dxf>
      <font>
        <b/>
      </font>
    </dxf>
    <dxf>
      <font>
        <b/>
      </font>
    </dxf>
    <dxf>
      <font>
        <b/>
      </font>
    </dxf>
    <dxf>
      <font>
        <b/>
      </font>
    </dxf>
    <dxf>
      <font>
        <b/>
      </font>
    </dxf>
    <dxf>
      <font>
        <b/>
      </font>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vertic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35" formatCode="_-* #,##0.00_-;\-* #,##0.00_-;_-* &quot;-&quot;??_-;_-@_-"/>
    </dxf>
    <dxf>
      <alignment horizontal="right"/>
    </dxf>
    <dxf>
      <numFmt numFmtId="35" formatCode="_-* #,##0.00_-;\-* #,##0.00_-;_-* &quot;-&quot;??_-;_-@_-"/>
    </dxf>
    <dxf>
      <font>
        <b/>
      </font>
    </dxf>
    <dxf>
      <font>
        <b/>
      </font>
    </dxf>
    <dxf>
      <font>
        <b/>
      </font>
    </dxf>
    <dxf>
      <numFmt numFmtId="2" formatCode="0.00"/>
    </dxf>
    <dxf>
      <numFmt numFmtId="2" formatCode="0.0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alignment wrapText="1" shrinkToFit="1"/>
    </dxf>
    <dxf>
      <alignment wrapText="1" shrinkToFit="1"/>
    </dxf>
    <dxf>
      <alignment wrapText="1" shrinkToFit="1"/>
    </dxf>
    <dxf>
      <alignment wrapText="1" shrinkToFit="1"/>
    </dxf>
    <dxf>
      <alignment wrapText="1" shrinkToFit="1"/>
    </dxf>
    <dxf>
      <alignment wrapText="1" shrinkToFit="1"/>
    </dxf>
    <dxf>
      <alignment wrapText="1" shrinkToFit="1"/>
    </dxf>
    <dxf>
      <alignment vertical="top"/>
    </dxf>
    <dxf>
      <alignment vertical="top"/>
    </dxf>
    <dxf>
      <alignment vertical="top"/>
    </dxf>
    <dxf>
      <alignment vertical="top"/>
    </dxf>
    <dxf>
      <alignment vertical="top"/>
    </dxf>
    <dxf>
      <alignment vertical="top"/>
    </dxf>
    <dxf>
      <alignment vertical="top"/>
    </dxf>
    <dxf>
      <fill>
        <patternFill>
          <bgColor theme="0"/>
        </patternFill>
      </fill>
    </dxf>
    <dxf>
      <fill>
        <patternFill>
          <bgColor theme="0"/>
        </patternFill>
      </fill>
    </dxf>
    <dxf>
      <alignment horizontal="center"/>
    </dxf>
    <dxf>
      <alignment horizontal="general"/>
    </dxf>
    <dxf>
      <alignment horizontal="general"/>
    </dxf>
    <dxf>
      <alignment horizontal="general"/>
    </dxf>
    <dxf>
      <alignment horizontal="general"/>
    </dxf>
    <dxf>
      <alignment horizontal="center"/>
    </dxf>
    <dxf>
      <alignment horizontal="center"/>
    </dxf>
    <dxf>
      <alignment horizontal="center"/>
    </dxf>
    <dxf>
      <alignment horizontal="center"/>
    </dxf>
    <dxf>
      <numFmt numFmtId="1" formatCode="0"/>
    </dxf>
    <dxf>
      <numFmt numFmtId="1" formatCode="0"/>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border>
    </dxf>
    <dxf>
      <border>
        <left style="thin">
          <color indexed="64"/>
        </left>
        <vertical style="thin">
          <color indexed="64"/>
        </vertical>
      </border>
    </dxf>
    <dxf>
      <numFmt numFmtId="4" formatCode="#,##0.00"/>
    </dxf>
    <dxf>
      <alignment horizontal="right" readingOrder="0"/>
    </dxf>
    <dxf>
      <font>
        <name val="Calibri"/>
        <scheme val="minor"/>
      </font>
    </dxf>
    <dxf>
      <font>
        <name val="Calibri"/>
        <scheme val="minor"/>
      </font>
    </dxf>
    <dxf>
      <font>
        <name val="Calibri"/>
        <scheme val="minor"/>
      </font>
    </dxf>
    <dxf>
      <font>
        <sz val="11"/>
      </font>
    </dxf>
    <dxf>
      <font>
        <sz val="11"/>
      </font>
    </dxf>
    <dxf>
      <font>
        <sz val="11"/>
      </font>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wrapText="1" readingOrder="0"/>
    </dxf>
    <dxf>
      <alignment wrapText="1" readingOrder="0"/>
    </dxf>
    <dxf>
      <alignment wrapText="1" readingOrder="0"/>
    </dxf>
    <dxf>
      <alignment vertical="top" readingOrder="0"/>
    </dxf>
    <dxf>
      <alignment vertical="top" readingOrder="0"/>
    </dxf>
    <dxf>
      <alignment vertical="top"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numFmt numFmtId="4" formatCode="#,##0.00"/>
    </dxf>
    <dxf>
      <numFmt numFmtId="4" formatCode="#,##0.00"/>
    </dxf>
    <dxf>
      <numFmt numFmtId="4" formatCode="#,##0.00"/>
    </dxf>
    <dxf>
      <numFmt numFmtId="4" formatCode="#,##0.00"/>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alignment vertical="top" readingOrder="0"/>
    </dxf>
    <dxf>
      <alignment vertical="top" readingOrder="0"/>
    </dxf>
    <dxf>
      <alignment vertical="top" readingOrder="0"/>
    </dxf>
    <dxf>
      <alignment vertical="top" readingOrder="0"/>
    </dxf>
    <dxf>
      <fill>
        <patternFill>
          <bgColor theme="4" tint="0.79998168889431442"/>
        </patternFill>
      </fill>
    </dxf>
    <dxf>
      <alignment wrapText="1" readingOrder="0"/>
    </dxf>
    <dxf>
      <alignment wrapText="1" readingOrder="0"/>
    </dxf>
    <dxf>
      <alignment wrapText="1" readingOrder="0"/>
    </dxf>
    <dxf>
      <alignment wrapText="1" readingOrder="0"/>
    </dxf>
    <dxf>
      <fill>
        <patternFill>
          <bgColor theme="4" tint="0.79998168889431442"/>
        </patternFill>
      </fill>
    </dxf>
    <dxf>
      <fill>
        <patternFill>
          <bgColor theme="4" tint="0.79998168889431442"/>
        </patternFill>
      </fill>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right"/>
    </dxf>
    <dxf>
      <alignment horizontal="right"/>
    </dxf>
    <dxf>
      <alignment horizontal="right"/>
    </dxf>
    <dxf>
      <alignment horizontal="right"/>
    </dxf>
    <dxf>
      <alignment horizontal="right"/>
    </dxf>
    <dxf>
      <alignment horizontal="general"/>
    </dxf>
    <dxf>
      <alignment horizontal="general"/>
    </dxf>
    <dxf>
      <alignment horizontal="general"/>
    </dxf>
    <dxf>
      <alignment horizontal="general"/>
    </dxf>
    <dxf>
      <alignment horizontal="general"/>
    </dxf>
    <dxf>
      <alignment horizontal="right"/>
    </dxf>
    <dxf>
      <alignment horizontal="right"/>
    </dxf>
    <dxf>
      <alignment horizontal="right"/>
    </dxf>
    <dxf>
      <alignment horizontal="right"/>
    </dxf>
    <dxf>
      <alignment horizontal="right"/>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 formatCode="0"/>
    </dxf>
    <dxf>
      <numFmt numFmtId="1" formatCode="0"/>
    </dxf>
    <dxf>
      <numFmt numFmtId="1" formatCode="0"/>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border>
    </dxf>
    <dxf>
      <numFmt numFmtId="4" formatCode="#,##0.00"/>
    </dxf>
    <dxf>
      <alignment horizontal="right" readingOrder="0"/>
    </dxf>
    <dxf>
      <font>
        <name val="Calibri"/>
        <scheme val="minor"/>
      </font>
    </dxf>
    <dxf>
      <font>
        <name val="Calibri"/>
        <scheme val="minor"/>
      </font>
    </dxf>
    <dxf>
      <font>
        <name val="Calibri"/>
        <scheme val="minor"/>
      </font>
    </dxf>
    <dxf>
      <font>
        <sz val="11"/>
      </font>
    </dxf>
    <dxf>
      <font>
        <sz val="11"/>
      </font>
    </dxf>
    <dxf>
      <font>
        <sz val="11"/>
      </font>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wrapText="1" readingOrder="0"/>
    </dxf>
    <dxf>
      <alignment wrapText="1" readingOrder="0"/>
    </dxf>
    <dxf>
      <alignment wrapText="1" readingOrder="0"/>
    </dxf>
    <dxf>
      <alignment vertical="top" readingOrder="0"/>
    </dxf>
    <dxf>
      <alignment vertical="top" readingOrder="0"/>
    </dxf>
    <dxf>
      <alignment vertical="top"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style="thin">
          <color indexed="64"/>
        </right>
      </border>
    </dxf>
    <dxf>
      <border>
        <right style="thin">
          <color indexed="64"/>
        </right>
      </border>
    </dxf>
    <dxf>
      <border>
        <right style="thin">
          <color indexed="64"/>
        </righ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 formatCode="0"/>
    </dxf>
    <dxf>
      <numFmt numFmtId="1" formatCode="0"/>
    </dxf>
    <dxf>
      <numFmt numFmtId="1" formatCode="0"/>
    </dxf>
    <dxf>
      <numFmt numFmtId="1" formatCode="0"/>
    </dxf>
    <dxf>
      <font>
        <b/>
      </font>
    </dxf>
    <dxf>
      <font>
        <b/>
      </font>
    </dxf>
    <dxf>
      <font>
        <b/>
      </font>
    </dxf>
    <dxf>
      <numFmt numFmtId="35" formatCode="_-* #,##0.00_-;\-* #,##0.00_-;_-* &quot;-&quot;??_-;_-@_-"/>
    </dxf>
    <dxf>
      <alignment horizontal="right"/>
    </dxf>
    <dxf>
      <numFmt numFmtId="35" formatCode="_-* #,##0.00_-;\-* #,##0.00_-;_-* &quot;-&quot;??_-;_-@_-"/>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right/>
        <vertical/>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font>
        <b/>
      </font>
    </dxf>
    <dxf>
      <font>
        <b/>
      </font>
    </dxf>
    <dxf>
      <font>
        <b/>
      </font>
    </dxf>
    <dxf>
      <font>
        <b/>
      </font>
    </dxf>
    <dxf>
      <font>
        <b/>
      </font>
    </dxf>
    <dxf>
      <font>
        <b/>
      </font>
    </dxf>
    <dxf>
      <font>
        <b/>
      </font>
    </dxf>
    <dxf>
      <font>
        <b/>
      </font>
    </dxf>
    <dxf>
      <font>
        <b/>
      </font>
    </dxf>
    <dxf>
      <font>
        <b/>
      </font>
    </dxf>
    <dxf>
      <font>
        <sz val="12"/>
      </font>
    </dxf>
    <dxf>
      <font>
        <sz val="12"/>
      </font>
    </dxf>
    <dxf>
      <font>
        <sz val="12"/>
      </font>
    </dxf>
    <dxf>
      <font>
        <sz val="12"/>
      </font>
    </dxf>
    <dxf>
      <numFmt numFmtId="35" formatCode="_-* #,##0.00_-;\-* #,##0.00_-;_-* &quot;-&quot;??_-;_-@_-"/>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vertical="top" wrapText="1" readingOrder="0"/>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3" formatCode="0%"/>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6" formatCode="#,##0.00;#,##0.00;&quot;&quo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6" formatCode="#,##0.00;#,##0.00;&quot;&quo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9" formatCode="dd/mm/yyyy"/>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indexed="8"/>
        <name val="Calibri"/>
        <scheme val="minor"/>
      </font>
      <fill>
        <patternFill patternType="none">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numFmt numFmtId="1" formatCode="0"/>
    </dxf>
    <dxf>
      <numFmt numFmtId="1" formatCode="0"/>
    </dxf>
    <dxf>
      <numFmt numFmtId="1" formatCode="0"/>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alignment horizontal="center"/>
    </dxf>
    <dxf>
      <fill>
        <patternFill>
          <bgColor theme="0"/>
        </patternFill>
      </fill>
    </dxf>
    <dxf>
      <fill>
        <patternFill>
          <bgColor theme="0"/>
        </patternFill>
      </fill>
    </dxf>
    <dxf>
      <alignment vertical="top"/>
    </dxf>
    <dxf>
      <alignment vertical="top"/>
    </dxf>
    <dxf>
      <alignment vertical="top"/>
    </dxf>
    <dxf>
      <alignment vertical="top"/>
    </dxf>
    <dxf>
      <alignment vertical="top"/>
    </dxf>
    <dxf>
      <alignment vertical="top"/>
    </dxf>
    <dxf>
      <alignment vertical="top"/>
    </dxf>
    <dxf>
      <alignment wrapText="1" shrinkToFit="1"/>
    </dxf>
    <dxf>
      <alignment wrapText="1" shrinkToFit="1"/>
    </dxf>
    <dxf>
      <alignment wrapText="1" shrinkToFit="1"/>
    </dxf>
    <dxf>
      <alignment wrapText="1" shrinkToFit="1"/>
    </dxf>
    <dxf>
      <alignment wrapText="1" shrinkToFit="1"/>
    </dxf>
    <dxf>
      <alignment wrapText="1" shrinkToFit="1"/>
    </dxf>
    <dxf>
      <alignment wrapText="1" shrinkToFit="1"/>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2" formatCode="0.00"/>
    </dxf>
    <dxf>
      <numFmt numFmtId="2" formatCode="0.00"/>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vertical style="thin">
          <color indexed="64"/>
        </vertical>
      </border>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1" formatCode="0"/>
    </dxf>
    <dxf>
      <numFmt numFmtId="1" formatCode="0"/>
    </dxf>
    <dxf>
      <numFmt numFmtId="1" formatCode="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horizontal="right"/>
    </dxf>
    <dxf>
      <alignment horizontal="right"/>
    </dxf>
    <dxf>
      <alignment horizontal="right"/>
    </dxf>
    <dxf>
      <alignment horizontal="right"/>
    </dxf>
    <dxf>
      <alignment horizontal="right"/>
    </dxf>
    <dxf>
      <alignment horizontal="general"/>
    </dxf>
    <dxf>
      <alignment horizontal="general"/>
    </dxf>
    <dxf>
      <alignment horizontal="general"/>
    </dxf>
    <dxf>
      <alignment horizontal="general"/>
    </dxf>
    <dxf>
      <alignment horizontal="general"/>
    </dxf>
    <dxf>
      <alignment horizontal="right"/>
    </dxf>
    <dxf>
      <alignment horizontal="right"/>
    </dxf>
    <dxf>
      <alignment horizontal="right"/>
    </dxf>
    <dxf>
      <alignment horizontal="right"/>
    </dxf>
    <dxf>
      <alignment horizontal="righ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ill>
        <patternFill>
          <bgColor theme="4" tint="0.79998168889431442"/>
        </patternFill>
      </fill>
    </dxf>
    <dxf>
      <fill>
        <patternFill>
          <bgColor theme="4" tint="0.79998168889431442"/>
        </patternFill>
      </fill>
    </dxf>
    <dxf>
      <alignment wrapText="1" readingOrder="0"/>
    </dxf>
    <dxf>
      <alignment wrapText="1" readingOrder="0"/>
    </dxf>
    <dxf>
      <alignment wrapText="1" readingOrder="0"/>
    </dxf>
    <dxf>
      <alignment wrapText="1" readingOrder="0"/>
    </dxf>
    <dxf>
      <fill>
        <patternFill>
          <bgColor theme="4" tint="0.79998168889431442"/>
        </patternFill>
      </fill>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ont>
        <b val="0"/>
        <i val="0"/>
        <strike val="0"/>
        <condense val="0"/>
        <extend val="0"/>
        <outline val="0"/>
        <shadow val="0"/>
        <u val="none"/>
        <vertAlign val="baseline"/>
        <sz val="10"/>
        <color theme="1"/>
        <name val="Arial"/>
        <scheme val="none"/>
      </font>
      <numFmt numFmtId="3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z val="12"/>
        <name val="Calibri"/>
        <scheme val="minor"/>
      </font>
      <numFmt numFmtId="167" formatCode="#,##0.00_ ;\-#,##0.00\ "/>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3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z val="12"/>
        <name val="Calibri"/>
        <scheme val="minor"/>
      </font>
      <numFmt numFmtId="35" formatCode="_-* #,##0.00_-;\-* #,##0.00_-;_-* &quot;-&quot;??_-;_-@_-"/>
      <fill>
        <patternFill patternType="solid">
          <fgColor indexed="64"/>
          <bgColor theme="7" tint="0.79998168889431442"/>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outline="0">
        <left/>
        <right/>
        <top/>
        <bottom/>
      </border>
    </dxf>
    <dxf>
      <font>
        <sz val="12"/>
        <name val="Calibri"/>
        <scheme val="minor"/>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3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numFmt numFmtId="35" formatCode="_-* #,##0.00_-;\-* #,##0.00_-;_-* &quot;-&quot;??_-;_-@_-"/>
      <fill>
        <patternFill patternType="solid">
          <fgColor indexed="64"/>
          <bgColor theme="7" tint="0.79998168889431442"/>
        </patternFill>
      </fill>
      <alignment textRotation="0" wrapText="1"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ill>
        <patternFill>
          <fgColor indexed="64"/>
          <bgColor theme="0"/>
        </patternFill>
      </fill>
      <alignment textRotation="0" wrapText="1" justifyLastLine="0" shrinkToFit="0" readingOrder="0"/>
    </dxf>
    <dxf>
      <fill>
        <patternFill patternType="solid">
          <fgColor indexed="64"/>
          <bgColor theme="0"/>
        </patternFill>
      </fill>
    </dxf>
    <dxf>
      <border outline="0">
        <right style="thin">
          <color indexed="64"/>
        </right>
      </border>
    </dxf>
    <dxf>
      <font>
        <strike val="0"/>
        <outline val="0"/>
        <shadow val="0"/>
        <u val="none"/>
        <vertAlign val="baseline"/>
        <sz val="12"/>
        <color theme="1"/>
        <name val="Calibri"/>
        <scheme val="minor"/>
      </font>
      <fill>
        <patternFill>
          <fgColor indexed="64"/>
          <bgColor theme="0"/>
        </patternFill>
      </fill>
      <alignment textRotation="0" wrapText="1" justifyLastLine="0" shrinkToFit="0" readingOrder="0"/>
    </dxf>
    <dxf>
      <border>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bottom/>
      </border>
    </dxf>
    <dxf>
      <numFmt numFmtId="1" formatCode="0"/>
    </dxf>
    <dxf>
      <numFmt numFmtId="1" formatCode="0"/>
    </dxf>
    <dxf>
      <numFmt numFmtId="1" formatCode="0"/>
    </dxf>
    <dxf>
      <numFmt numFmtId="1" formatCode="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style="thin">
          <color indexed="64"/>
        </right>
      </border>
    </dxf>
    <dxf>
      <border>
        <right style="thin">
          <color indexed="64"/>
        </right>
      </border>
    </dxf>
    <dxf>
      <border>
        <right style="thin">
          <color indexed="64"/>
        </righ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168" formatCode="\£#,##0.00"/>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35" formatCode="_-* #,##0.00_-;\-* #,##0.00_-;_-* &quot;-&quot;??_-;_-@_-"/>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35" formatCode="_-* #,##0.00_-;\-* #,##0.00_-;_-* &quot;-&quot;??_-;_-@_-"/>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4" formatCode="0.00%"/>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4" formatCode="0.00%"/>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numFmt numFmtId="19" formatCode="dd/mm/yyyy"/>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0" indent="0" justifyLastLine="0" shrinkToFit="0" readingOrder="0"/>
    </dxf>
    <dxf>
      <border outline="0">
        <top style="thin">
          <color indexed="64"/>
        </top>
        <bottom style="thin">
          <color theme="4" tint="0.39997558519241921"/>
        </bottom>
      </border>
    </dxf>
    <dxf>
      <font>
        <b val="0"/>
        <i val="0"/>
        <strike val="0"/>
        <condense val="0"/>
        <extend val="0"/>
        <outline val="0"/>
        <shadow val="0"/>
        <u val="none"/>
        <vertAlign val="baseline"/>
        <sz val="12"/>
        <color theme="1"/>
        <name val="Calibri"/>
        <scheme val="minor"/>
      </font>
      <numFmt numFmtId="168" formatCode="\£#,##0.00"/>
      <alignment horizontal="general" vertical="top" textRotation="0" wrapText="0" indent="0" justifyLastLine="0" shrinkToFit="0" readingOrder="0"/>
    </dxf>
    <dxf>
      <font>
        <b/>
        <i val="0"/>
        <strike val="0"/>
        <condense val="0"/>
        <extend val="0"/>
        <outline val="0"/>
        <shadow val="0"/>
        <u val="none"/>
        <vertAlign val="baseline"/>
        <sz val="12"/>
        <color auto="1"/>
        <name val="Calibri"/>
        <scheme val="minor"/>
      </font>
      <numFmt numFmtId="165" formatCode="&quot;£&quot;#,##0.00"/>
      <fill>
        <patternFill patternType="solid">
          <fgColor indexed="64"/>
          <bgColor theme="0" tint="-0.249977111117893"/>
        </patternFill>
      </fill>
      <alignment horizontal="center" vertical="top" textRotation="0" wrapText="1" indent="0" justifyLastLine="0" shrinkToFit="0" readingOrder="0"/>
    </dxf>
    <dxf>
      <font>
        <strike val="0"/>
        <outline val="0"/>
        <shadow val="0"/>
        <u val="none"/>
        <vertAlign val="baseline"/>
        <sz val="12"/>
        <name val="Calibri"/>
        <scheme val="none"/>
      </font>
      <fill>
        <patternFill patternType="solid">
          <fgColor indexed="64"/>
          <bgColor theme="7" tint="0.79998168889431442"/>
        </patternFill>
      </fill>
      <alignment vertical="top" textRotation="0" wrapText="1" indent="0" justifyLastLine="0" shrinkToFit="0" readingOrder="0"/>
    </dxf>
    <dxf>
      <font>
        <strike val="0"/>
        <outline val="0"/>
        <shadow val="0"/>
        <u val="none"/>
        <vertAlign val="baseline"/>
        <sz val="12"/>
        <name val="Calibri"/>
        <scheme val="none"/>
      </font>
      <numFmt numFmtId="13" formatCode="0%"/>
      <fill>
        <patternFill patternType="solid">
          <fgColor indexed="64"/>
          <bgColor theme="7" tint="0.79998168889431442"/>
        </patternFill>
      </fill>
      <alignmen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5" formatCode="&quot;£&quot;#,##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2"/>
        <name val="Calibri"/>
        <scheme val="none"/>
      </font>
      <fill>
        <patternFill patternType="none">
          <fgColor indexed="64"/>
          <bgColor auto="1"/>
        </patternFill>
      </fill>
      <alignment vertical="top" textRotation="0" wrapText="1" indent="0" justifyLastLine="0" shrinkToFit="0" readingOrder="0"/>
    </dxf>
    <dxf>
      <font>
        <b val="0"/>
        <strike val="0"/>
        <outline val="0"/>
        <shadow val="0"/>
        <u val="none"/>
        <vertAlign val="baseline"/>
        <sz val="12"/>
        <name val="Calibri"/>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scheme val="none"/>
      </font>
      <numFmt numFmtId="14" formatCode="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none">
          <fgColor indexed="64"/>
          <bgColor theme="0"/>
        </patternFill>
      </fill>
      <alignment horizontal="center"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indexed="8"/>
        <name val="Calibri"/>
        <scheme val="none"/>
      </font>
      <fill>
        <patternFill patternType="solid">
          <fgColor indexed="64"/>
          <bgColor theme="0"/>
        </patternFill>
      </fill>
      <alignment horizontal="center" vertical="top" textRotation="0" wrapText="1" relativeIndent="0" justifyLastLine="0" shrinkToFit="0" readingOrder="0"/>
      <border diagonalUp="0" diagonalDown="0" outline="0">
        <left style="thin">
          <color indexed="64"/>
        </left>
        <right style="thin">
          <color indexed="64"/>
        </right>
        <top/>
        <bottom/>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fill>
        <patternFill patternType="solid">
          <fgColor theme="0" tint="-0.24994659260841701"/>
        </patternFill>
      </fill>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font>
        <color theme="0" tint="-0.24994659260841701"/>
      </font>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fill>
        <patternFill>
          <bgColor theme="0"/>
        </patternFill>
      </fill>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s>
  <tableStyles count="2" defaultTableStyle="TableStyleMedium2" defaultPivotStyle="PivotStyleLight16">
    <tableStyle name="Practico" table="0" count="11">
      <tableStyleElement type="wholeTable" dxfId="6583"/>
      <tableStyleElement type="headerRow" dxfId="6582"/>
      <tableStyleElement type="totalRow" dxfId="6581"/>
      <tableStyleElement type="firstColumn" dxfId="6580"/>
      <tableStyleElement type="firstRowStripe" dxfId="6579"/>
      <tableStyleElement type="firstColumnStripe" dxfId="6578"/>
      <tableStyleElement type="firstSubtotalRow" dxfId="6577"/>
      <tableStyleElement type="secondSubtotalRow" dxfId="6576"/>
      <tableStyleElement type="secondColumnSubheading" dxfId="6575"/>
      <tableStyleElement type="firstRowSubheading" dxfId="6574"/>
      <tableStyleElement type="secondRowSubheading" dxfId="6573"/>
    </tableStyle>
    <tableStyle name="PracticoNew" table="0" count="12">
      <tableStyleElement type="wholeTable" dxfId="6572"/>
      <tableStyleElement type="headerRow" dxfId="6571"/>
      <tableStyleElement type="totalRow" dxfId="6570"/>
      <tableStyleElement type="firstColumn" dxfId="6569"/>
      <tableStyleElement type="firstRowStripe" dxfId="6568"/>
      <tableStyleElement type="secondRowStripe" dxfId="6567"/>
      <tableStyleElement type="firstColumnStripe" dxfId="6566"/>
      <tableStyleElement type="firstSubtotalRow" dxfId="6565"/>
      <tableStyleElement type="secondSubtotalRow" dxfId="6564"/>
      <tableStyleElement type="secondColumnSubheading" dxfId="6563"/>
      <tableStyleElement type="firstRowSubheading" dxfId="6562"/>
      <tableStyleElement type="secondRowSubheading" dxfId="656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Kevin Wonnacott" refreshedDate="42552.493737731478" createdVersion="3" refreshedVersion="6" minRefreshableVersion="3" recordCount="251">
  <cacheSource type="worksheet">
    <worksheetSource name="BillDetail_List"/>
  </cacheSource>
  <cacheFields count="55">
    <cacheField name="Item No" numFmtId="0">
      <sharedItems containsNonDate="0" containsString="0" containsBlank="1" containsNumber="1" containsInteger="1" minValue="1" maxValue="511" count="512">
        <m/>
        <n v="482" u="1"/>
        <n v="417" u="1"/>
        <n v="25" u="1"/>
        <n v="94" u="1"/>
        <n v="352" u="1"/>
        <n v="287" u="1"/>
        <n v="239" u="1"/>
        <n v="174" u="1"/>
        <n v="450" u="1"/>
        <n v="385" u="1"/>
        <n v="23" u="1"/>
        <n v="86" u="1"/>
        <n v="320" u="1"/>
        <n v="223" u="1"/>
        <n v="158" u="1"/>
        <n v="483" u="1"/>
        <n v="418" u="1"/>
        <n v="353" u="1"/>
        <n v="21" u="1"/>
        <n v="78" u="1"/>
        <n v="288" u="1"/>
        <n v="207" u="1"/>
        <n v="142" u="1"/>
        <n v="451" u="1"/>
        <n v="386" u="1"/>
        <n v="321" u="1"/>
        <n v="19" u="1"/>
        <n v="70" u="1"/>
        <n v="256" u="1"/>
        <n v="191" u="1"/>
        <n v="127" u="1"/>
        <n v="484" u="1"/>
        <n v="419" u="1"/>
        <n v="354" u="1"/>
        <n v="289" u="1"/>
        <n v="17" u="1"/>
        <n v="63" u="1"/>
        <n v="240" u="1"/>
        <n v="175" u="1"/>
        <n v="119" u="1"/>
        <n v="452" u="1"/>
        <n v="387" u="1"/>
        <n v="322" u="1"/>
        <n v="257" u="1"/>
        <n v="59" u="1"/>
        <n v="224" u="1"/>
        <n v="159" u="1"/>
        <n v="485" u="1"/>
        <n v="111" u="1"/>
        <n v="420" u="1"/>
        <n v="355" u="1"/>
        <n v="290" u="1"/>
        <n v="1" u="1"/>
        <n v="55" u="1"/>
        <n v="208" u="1"/>
        <n v="143" u="1"/>
        <n v="453" u="1"/>
        <n v="103" u="1"/>
        <n v="388" u="1"/>
        <n v="323" u="1"/>
        <n v="258" u="1"/>
        <n v="51" u="1"/>
        <n v="192" u="1"/>
        <n v="486" u="1"/>
        <n v="421" u="1"/>
        <n v="95" u="1"/>
        <n v="356" u="1"/>
        <n v="291" u="1"/>
        <n v="241" u="1"/>
        <n v="47" u="1"/>
        <n v="176" u="1"/>
        <n v="454" u="1"/>
        <n v="389" u="1"/>
        <n v="87" u="1"/>
        <n v="324" u="1"/>
        <n v="259" u="1"/>
        <n v="225" u="1"/>
        <n v="43" u="1"/>
        <n v="160" u="1"/>
        <n v="487" u="1"/>
        <n v="422" u="1"/>
        <n v="357" u="1"/>
        <n v="79" u="1"/>
        <n v="292" u="1"/>
        <n v="209" u="1"/>
        <n v="39" u="1"/>
        <n v="144" u="1"/>
        <n v="455" u="1"/>
        <n v="390" u="1"/>
        <n v="325" u="1"/>
        <n v="71" u="1"/>
        <n v="260" u="1"/>
        <n v="193" u="1"/>
        <n v="35" u="1"/>
        <n v="128" u="1"/>
        <n v="488" u="1"/>
        <n v="423" u="1"/>
        <n v="358" u="1"/>
        <n v="293" u="1"/>
        <n v="242" u="1"/>
        <n v="177" u="1"/>
        <n v="120" u="1"/>
        <n v="456" u="1"/>
        <n v="391" u="1"/>
        <n v="326" u="1"/>
        <n v="261" u="1"/>
        <n v="226" u="1"/>
        <n v="161" u="1"/>
        <n v="489" u="1"/>
        <n v="112" u="1"/>
        <n v="424" u="1"/>
        <n v="359" u="1"/>
        <n v="294" u="1"/>
        <n v="210" u="1"/>
        <n v="145" u="1"/>
        <n v="457" u="1"/>
        <n v="104" u="1"/>
        <n v="392" u="1"/>
        <n v="327" u="1"/>
        <n v="262" u="1"/>
        <n v="194" u="1"/>
        <n v="129" u="1"/>
        <n v="490" u="1"/>
        <n v="425" u="1"/>
        <n v="96" u="1"/>
        <n v="360" u="1"/>
        <n v="295" u="1"/>
        <n v="243" u="1"/>
        <n v="178" u="1"/>
        <n v="458" u="1"/>
        <n v="393" u="1"/>
        <n v="88" u="1"/>
        <n v="328" u="1"/>
        <n v="263" u="1"/>
        <n v="227" u="1"/>
        <n v="162" u="1"/>
        <n v="491" u="1"/>
        <n v="426" u="1"/>
        <n v="361" u="1"/>
        <n v="80" u="1"/>
        <n v="296" u="1"/>
        <n v="211" u="1"/>
        <n v="146" u="1"/>
        <n v="459" u="1"/>
        <n v="394" u="1"/>
        <n v="329" u="1"/>
        <n v="72" u="1"/>
        <n v="264" u="1"/>
        <n v="195" u="1"/>
        <n v="130" u="1"/>
        <n v="492" u="1"/>
        <n v="427" u="1"/>
        <n v="362" u="1"/>
        <n v="297" u="1"/>
        <n v="64" u="1"/>
        <n v="244" u="1"/>
        <n v="179" u="1"/>
        <n v="121" u="1"/>
        <n v="460" u="1"/>
        <n v="395" u="1"/>
        <n v="330" u="1"/>
        <n v="265" u="1"/>
        <n v="60" u="1"/>
        <n v="228" u="1"/>
        <n v="163" u="1"/>
        <n v="493" u="1"/>
        <n v="113" u="1"/>
        <n v="428" u="1"/>
        <n v="363" u="1"/>
        <n v="298" u="1"/>
        <n v="56" u="1"/>
        <n v="212" u="1"/>
        <n v="147" u="1"/>
        <n v="461" u="1"/>
        <n v="105" u="1"/>
        <n v="396" u="1"/>
        <n v="331" u="1"/>
        <n v="266" u="1"/>
        <n v="52" u="1"/>
        <n v="196" u="1"/>
        <n v="131" u="1"/>
        <n v="494" u="1"/>
        <n v="429" u="1"/>
        <n v="97" u="1"/>
        <n v="364" u="1"/>
        <n v="299" u="1"/>
        <n v="245" u="1"/>
        <n v="48" u="1"/>
        <n v="180" u="1"/>
        <n v="462" u="1"/>
        <n v="397" u="1"/>
        <n v="89" u="1"/>
        <n v="332" u="1"/>
        <n v="267" u="1"/>
        <n v="229" u="1"/>
        <n v="44" u="1"/>
        <n v="164" u="1"/>
        <n v="495" u="1"/>
        <n v="430" u="1"/>
        <n v="365" u="1"/>
        <n v="81" u="1"/>
        <n v="300" u="1"/>
        <n v="213" u="1"/>
        <n v="40" u="1"/>
        <n v="148" u="1"/>
        <n v="463" u="1"/>
        <n v="398" u="1"/>
        <n v="333" u="1"/>
        <n v="73" u="1"/>
        <n v="268" u="1"/>
        <n v="197" u="1"/>
        <n v="36" u="1"/>
        <n v="132" u="1"/>
        <n v="496" u="1"/>
        <n v="431" u="1"/>
        <n v="366" u="1"/>
        <n v="301" u="1"/>
        <n v="65" u="1"/>
        <n v="246" u="1"/>
        <n v="181" u="1"/>
        <n v="32" u="1"/>
        <n v="122" u="1"/>
        <n v="464" u="1"/>
        <n v="399" u="1"/>
        <n v="334" u="1"/>
        <n v="269" u="1"/>
        <n v="230" u="1"/>
        <n v="165" u="1"/>
        <n v="497" u="1"/>
        <n v="30" u="1"/>
        <n v="114" u="1"/>
        <n v="432" u="1"/>
        <n v="367" u="1"/>
        <n v="302" u="1"/>
        <n v="214" u="1"/>
        <n v="149" u="1"/>
        <n v="465" u="1"/>
        <n v="28" u="1"/>
        <n v="106" u="1"/>
        <n v="400" u="1"/>
        <n v="335" u="1"/>
        <n v="270" u="1"/>
        <n v="198" u="1"/>
        <n v="133" u="1"/>
        <n v="498" u="1"/>
        <n v="433" u="1"/>
        <n v="26" u="1"/>
        <n v="98" u="1"/>
        <n v="368" u="1"/>
        <n v="303" u="1"/>
        <n v="247" u="1"/>
        <n v="182" u="1"/>
        <n v="466" u="1"/>
        <n v="401" u="1"/>
        <n v="24" u="1"/>
        <n v="90" u="1"/>
        <n v="336" u="1"/>
        <n v="271" u="1"/>
        <n v="231" u="1"/>
        <n v="166" u="1"/>
        <n v="499" u="1"/>
        <n v="434" u="1"/>
        <n v="369" u="1"/>
        <n v="22" u="1"/>
        <n v="82" u="1"/>
        <n v="304" u="1"/>
        <n v="215" u="1"/>
        <n v="150" u="1"/>
        <n v="467" u="1"/>
        <n v="402" u="1"/>
        <n v="337" u="1"/>
        <n v="20" u="1"/>
        <n v="74" u="1"/>
        <n v="272" u="1"/>
        <n v="199" u="1"/>
        <n v="134" u="1"/>
        <n v="500" u="1"/>
        <n v="435" u="1"/>
        <n v="370" u="1"/>
        <n v="305" u="1"/>
        <n v="18" u="1"/>
        <n v="66" u="1"/>
        <n v="248" u="1"/>
        <n v="183" u="1"/>
        <n v="123" u="1"/>
        <n v="468" u="1"/>
        <n v="403" u="1"/>
        <n v="338" u="1"/>
        <n v="273" u="1"/>
        <n v="16" u="1"/>
        <n v="61" u="1"/>
        <n v="232" u="1"/>
        <n v="167" u="1"/>
        <n v="501" u="1"/>
        <n v="115" u="1"/>
        <n v="436" u="1"/>
        <n v="371" u="1"/>
        <n v="306" u="1"/>
        <n v="15" u="1"/>
        <n v="57" u="1"/>
        <n v="216" u="1"/>
        <n v="151" u="1"/>
        <n v="469" u="1"/>
        <n v="107" u="1"/>
        <n v="404" u="1"/>
        <n v="339" u="1"/>
        <n v="274" u="1"/>
        <n v="14" u="1"/>
        <n v="53" u="1"/>
        <n v="200" u="1"/>
        <n v="135" u="1"/>
        <n v="502" u="1"/>
        <n v="437" u="1"/>
        <n v="99" u="1"/>
        <n v="372" u="1"/>
        <n v="307" u="1"/>
        <n v="249" u="1"/>
        <n v="13" u="1"/>
        <n v="49" u="1"/>
        <n v="184" u="1"/>
        <n v="470" u="1"/>
        <n v="405" u="1"/>
        <n v="91" u="1"/>
        <n v="340" u="1"/>
        <n v="275" u="1"/>
        <n v="233" u="1"/>
        <n v="12" u="1"/>
        <n v="45" u="1"/>
        <n v="168" u="1"/>
        <n v="503" u="1"/>
        <n v="438" u="1"/>
        <n v="373" u="1"/>
        <n v="83" u="1"/>
        <n v="308" u="1"/>
        <n v="217" u="1"/>
        <n v="11" u="1"/>
        <n v="41" u="1"/>
        <n v="152" u="1"/>
        <n v="471" u="1"/>
        <n v="406" u="1"/>
        <n v="341" u="1"/>
        <n v="75" u="1"/>
        <n v="276" u="1"/>
        <n v="201" u="1"/>
        <n v="10" u="1"/>
        <n v="37" u="1"/>
        <n v="136" u="1"/>
        <n v="504" u="1"/>
        <n v="439" u="1"/>
        <n v="374" u="1"/>
        <n v="309" u="1"/>
        <n v="67" u="1"/>
        <n v="250" u="1"/>
        <n v="185" u="1"/>
        <n v="9" u="1"/>
        <n v="33" u="1"/>
        <n v="124" u="1"/>
        <n v="472" u="1"/>
        <n v="407" u="1"/>
        <n v="342" u="1"/>
        <n v="277" u="1"/>
        <n v="234" u="1"/>
        <n v="169" u="1"/>
        <n v="505" u="1"/>
        <n v="8" u="1"/>
        <n v="116" u="1"/>
        <n v="440" u="1"/>
        <n v="375" u="1"/>
        <n v="310" u="1"/>
        <n v="218" u="1"/>
        <n v="153" u="1"/>
        <n v="473" u="1"/>
        <n v="108" u="1"/>
        <n v="408" u="1"/>
        <n v="343" u="1"/>
        <n v="278" u="1"/>
        <n v="202" u="1"/>
        <n v="137" u="1"/>
        <n v="506" u="1"/>
        <n v="441" u="1"/>
        <n v="7" u="1"/>
        <n v="100" u="1"/>
        <n v="376" u="1"/>
        <n v="311" u="1"/>
        <n v="251" u="1"/>
        <n v="186" u="1"/>
        <n v="474" u="1"/>
        <n v="409" u="1"/>
        <n v="92" u="1"/>
        <n v="344" u="1"/>
        <n v="279" u="1"/>
        <n v="235" u="1"/>
        <n v="170" u="1"/>
        <n v="507" u="1"/>
        <n v="442" u="1"/>
        <n v="377" u="1"/>
        <n v="6" u="1"/>
        <n v="84" u="1"/>
        <n v="312" u="1"/>
        <n v="219" u="1"/>
        <n v="154" u="1"/>
        <n v="475" u="1"/>
        <n v="410" u="1"/>
        <n v="345" u="1"/>
        <n v="76" u="1"/>
        <n v="280" u="1"/>
        <n v="203" u="1"/>
        <n v="138" u="1"/>
        <n v="508" u="1"/>
        <n v="443" u="1"/>
        <n v="378" u="1"/>
        <n v="313" u="1"/>
        <n v="5" u="1"/>
        <n v="68" u="1"/>
        <n v="252" u="1"/>
        <n v="187" u="1"/>
        <n v="125" u="1"/>
        <n v="476" u="1"/>
        <n v="411" u="1"/>
        <n v="346" u="1"/>
        <n v="281" u="1"/>
        <n v="62" u="1"/>
        <n v="236" u="1"/>
        <n v="171" u="1"/>
        <n v="509" u="1"/>
        <n v="117" u="1"/>
        <n v="444" u="1"/>
        <n v="379" u="1"/>
        <n v="314" u="1"/>
        <n v="4" u="1"/>
        <n v="58" u="1"/>
        <n v="220" u="1"/>
        <n v="155" u="1"/>
        <n v="477" u="1"/>
        <n v="109" u="1"/>
        <n v="412" u="1"/>
        <n v="347" u="1"/>
        <n v="282" u="1"/>
        <n v="54" u="1"/>
        <n v="204" u="1"/>
        <n v="139" u="1"/>
        <n v="510" u="1"/>
        <n v="445" u="1"/>
        <n v="101" u="1"/>
        <n v="380" u="1"/>
        <n v="315" u="1"/>
        <n v="253" u="1"/>
        <n v="50" u="1"/>
        <n v="188" u="1"/>
        <n v="478" u="1"/>
        <n v="413" u="1"/>
        <n v="93" u="1"/>
        <n v="348" u="1"/>
        <n v="283" u="1"/>
        <n v="237" u="1"/>
        <n v="46" u="1"/>
        <n v="172" u="1"/>
        <n v="511" u="1"/>
        <n v="446" u="1"/>
        <n v="381" u="1"/>
        <n v="85" u="1"/>
        <n v="316" u="1"/>
        <n v="221" u="1"/>
        <n v="3" u="1"/>
        <n v="42" u="1"/>
        <n v="156" u="1"/>
        <n v="479" u="1"/>
        <n v="414" u="1"/>
        <n v="349" u="1"/>
        <n v="77" u="1"/>
        <n v="284" u="1"/>
        <n v="205" u="1"/>
        <n v="38" u="1"/>
        <n v="140" u="1"/>
        <n v="447" u="1"/>
        <n v="382" u="1"/>
        <n v="317" u="1"/>
        <n v="69" u="1"/>
        <n v="254" u="1"/>
        <n v="189" u="1"/>
        <n v="34" u="1"/>
        <n v="126" u="1"/>
        <n v="480" u="1"/>
        <n v="415" u="1"/>
        <n v="350" u="1"/>
        <n v="285" u="1"/>
        <n v="238" u="1"/>
        <n v="173" u="1"/>
        <n v="31" u="1"/>
        <n v="118" u="1"/>
        <n v="448" u="1"/>
        <n v="383" u="1"/>
        <n v="318" u="1"/>
        <n v="222" u="1"/>
        <n v="157" u="1"/>
        <n v="2" u="1"/>
        <n v="481" u="1"/>
        <n v="29" u="1"/>
        <n v="110" u="1"/>
        <n v="416" u="1"/>
        <n v="351" u="1"/>
        <n v="286" u="1"/>
        <n v="206" u="1"/>
        <n v="141" u="1"/>
        <n v="449" u="1"/>
        <n v="27" u="1"/>
        <n v="102" u="1"/>
        <n v="384" u="1"/>
        <n v="319" u="1"/>
        <n v="255" u="1"/>
        <n v="190" u="1"/>
      </sharedItems>
    </cacheField>
    <cacheField name="Entry No" numFmtId="0">
      <sharedItems containsNonDate="0" containsString="0" containsBlank="1"/>
    </cacheField>
    <cacheField name="Part ID" numFmtId="0">
      <sharedItems containsNonDate="0" containsString="0" containsBlank="1" containsNumber="1" containsInteger="1" minValue="1" maxValue="2" count="3">
        <m/>
        <n v="2" u="1"/>
        <n v="1" u="1"/>
      </sharedItems>
    </cacheField>
    <cacheField name="Date" numFmtId="14">
      <sharedItems containsNonDate="0" containsDate="1" containsString="0" containsBlank="1" minDate="2010-01-18T00:00:00" maxDate="2016-06-19T00:00:00" count="385">
        <m/>
        <d v="2010-09-29T00:00:00" u="1"/>
        <d v="2010-10-25T00:00:00" u="1"/>
        <d v="2012-09-29T00:00:00" u="1"/>
        <d v="2012-10-25T00:00:00" u="1"/>
        <d v="2010-12-17T00:00:00" u="1"/>
        <d v="2012-11-21T00:00:00" u="1"/>
        <d v="2010-12-19T00:00:00" u="1"/>
        <d v="2012-11-23T00:00:00" u="1"/>
        <d v="2012-12-19T00:00:00" u="1"/>
        <d v="2010-12-21T00:00:00" u="1"/>
        <d v="2012-12-21T00:00:00" u="1"/>
        <d v="2011-01-02T00:00:00" u="1"/>
        <d v="2013-01-02T00:00:00" u="1"/>
        <d v="2012-10-31T00:00:00" u="1"/>
        <d v="2010-12-23T00:00:00" u="1"/>
        <d v="2012-11-27T00:00:00" u="1"/>
        <d v="2013-01-04T00:00:00" u="1"/>
        <d v="2010-11-29T00:00:00" u="1"/>
        <d v="2011-01-06T00:00:00" u="1"/>
        <d v="2013-01-06T00:00:00" u="1"/>
        <d v="2013-02-02T00:00:00" u="1"/>
        <d v="2011-01-08T00:00:00" u="1"/>
        <d v="2013-01-08T00:00:00" u="1"/>
        <d v="2013-02-04T00:00:00" u="1"/>
        <d v="2011-01-10T00:00:00" u="1"/>
        <d v="2013-01-10T00:00:00" u="1"/>
        <d v="2012-02-06T00:00:00" u="1"/>
        <d v="2013-02-06T00:00:00" u="1"/>
        <d v="2011-01-12T00:00:00" u="1"/>
        <d v="2011-02-08T00:00:00" u="1"/>
        <d v="2013-01-12T00:00:00" u="1"/>
        <d v="2013-02-08T00:00:00" u="1"/>
        <d v="2013-03-04T00:00:00" u="1"/>
        <d v="2011-01-14T00:00:00" u="1"/>
        <d v="2013-01-14T00:00:00" u="1"/>
        <d v="2012-03-06T00:00:00" u="1"/>
        <d v="2011-04-02T00:00:00" u="1"/>
        <d v="2013-03-06T00:00:00" u="1"/>
        <d v="2013-04-02T00:00:00" u="1"/>
        <d v="2011-01-16T00:00:00" u="1"/>
        <d v="2013-01-16T00:00:00" u="1"/>
        <d v="2013-02-12T00:00:00" u="1"/>
        <d v="2011-04-04T00:00:00" u="1"/>
        <d v="2013-03-08T00:00:00" u="1"/>
        <d v="2013-04-04T00:00:00" u="1"/>
        <d v="2010-01-18T00:00:00" u="1"/>
        <d v="2011-01-18T00:00:00" u="1"/>
        <d v="2011-02-14T00:00:00" u="1"/>
        <d v="2013-01-18T00:00:00" u="1"/>
        <d v="2013-02-14T00:00:00" u="1"/>
        <d v="2011-04-06T00:00:00" u="1"/>
        <d v="2011-05-02T00:00:00" u="1"/>
        <d v="2012-05-02T00:00:00" u="1"/>
        <d v="2013-05-02T00:00:00" u="1"/>
        <d v="2011-01-20T00:00:00" u="1"/>
        <d v="2011-04-08T00:00:00" u="1"/>
        <d v="2013-03-12T00:00:00" u="1"/>
        <d v="2013-04-08T00:00:00" u="1"/>
        <d v="2014-05-04T00:00:00" u="1"/>
        <d v="2011-01-22T00:00:00" u="1"/>
        <d v="2013-01-22T00:00:00" u="1"/>
        <d v="2013-02-18T00:00:00" u="1"/>
        <d v="2011-04-10T00:00:00" u="1"/>
        <d v="2013-03-14T00:00:00" u="1"/>
        <d v="2013-04-10T00:00:00" u="1"/>
        <d v="2010-06-02T00:00:00" u="1"/>
        <d v="2013-05-06T00:00:00" u="1"/>
        <d v="2011-01-24T00:00:00" u="1"/>
        <d v="2011-02-20T00:00:00" u="1"/>
        <d v="2013-01-24T00:00:00" u="1"/>
        <d v="2013-02-20T00:00:00" u="1"/>
        <d v="2011-04-12T00:00:00" u="1"/>
        <d v="2013-04-12T00:00:00" u="1"/>
        <d v="2013-05-08T00:00:00" u="1"/>
        <d v="2011-01-26T00:00:00" u="1"/>
        <d v="2013-02-22T00:00:00" u="1"/>
        <d v="2011-04-14T00:00:00" u="1"/>
        <d v="2013-03-18T00:00:00" u="1"/>
        <d v="2010-06-06T00:00:00" u="1"/>
        <d v="2012-05-10T00:00:00" u="1"/>
        <d v="2013-05-10T00:00:00" u="1"/>
        <d v="2013-07-02T00:00:00" u="1"/>
        <d v="2011-01-28T00:00:00" u="1"/>
        <d v="2013-01-28T00:00:00" u="1"/>
        <d v="2011-04-16T00:00:00" u="1"/>
        <d v="2013-03-20T00:00:00" u="1"/>
        <d v="2013-04-16T00:00:00" u="1"/>
        <d v="2013-07-04T00:00:00" u="1"/>
        <d v="2011-01-30T00:00:00" u="1"/>
        <d v="2013-01-30T00:00:00" u="1"/>
        <d v="2013-02-26T00:00:00" u="1"/>
        <d v="2011-04-18T00:00:00" u="1"/>
        <d v="2013-03-22T00:00:00" u="1"/>
        <d v="2013-04-18T00:00:00" u="1"/>
        <d v="2013-05-14T00:00:00" u="1"/>
        <d v="2013-06-10T00:00:00" u="1"/>
        <d v="2012-08-02T00:00:00" u="1"/>
        <d v="2011-02-28T00:00:00" u="1"/>
        <d v="2013-02-28T00:00:00" u="1"/>
        <d v="2011-04-20T00:00:00" u="1"/>
        <d v="2010-06-12T00:00:00" u="1"/>
        <d v="2013-05-16T00:00:00" u="1"/>
        <d v="2013-06-12T00:00:00" u="1"/>
        <d v="2010-08-04T00:00:00" u="1"/>
        <d v="2013-07-08T00:00:00" u="1"/>
        <d v="2012-08-04T00:00:00" u="1"/>
        <d v="2011-04-22T00:00:00" u="1"/>
        <d v="2013-03-26T00:00:00" u="1"/>
        <d v="2012-04-22T00:00:00" u="1"/>
        <d v="2013-04-22T00:00:00" u="1"/>
        <d v="2010-07-10T00:00:00" u="1"/>
        <d v="2013-07-10T00:00:00" u="1"/>
        <d v="2012-08-06T00:00:00" u="1"/>
        <d v="2012-09-02T00:00:00" u="1"/>
        <d v="2011-04-24T00:00:00" u="1"/>
        <d v="2013-03-28T00:00:00" u="1"/>
        <d v="2013-04-24T00:00:00" u="1"/>
        <d v="2013-05-20T00:00:00" u="1"/>
        <d v="2013-07-12T00:00:00" u="1"/>
        <d v="2012-08-08T00:00:00" u="1"/>
        <d v="2011-09-04T00:00:00" u="1"/>
        <d v="2012-09-04T00:00:00" u="1"/>
        <d v="2011-04-26T00:00:00" u="1"/>
        <d v="2013-04-26T00:00:00" u="1"/>
        <d v="2013-05-22T00:00:00" u="1"/>
        <d v="2012-07-14T00:00:00" u="1"/>
        <d v="2012-08-10T00:00:00" u="1"/>
        <d v="2014-07-14T00:00:00" u="1"/>
        <d v="2016-06-18T00:00:00" u="1"/>
        <d v="2012-09-06T00:00:00" u="1"/>
        <d v="2011-04-28T00:00:00" u="1"/>
        <d v="2013-04-28T00:00:00" u="1"/>
        <d v="2010-06-20T00:00:00" u="1"/>
        <d v="2013-05-24T00:00:00" u="1"/>
        <d v="2012-08-12T00:00:00" u="1"/>
        <d v="2014-07-16T00:00:00" u="1"/>
        <d v="2012-09-08T00:00:00" u="1"/>
        <d v="2012-10-04T00:00:00" u="1"/>
        <d v="2011-04-30T00:00:00" u="1"/>
        <d v="2010-05-26T00:00:00" u="1"/>
        <d v="2012-04-30T00:00:00" u="1"/>
        <d v="2013-04-30T00:00:00" u="1"/>
        <d v="2012-08-14T00:00:00" u="1"/>
        <d v="2011-09-10T00:00:00" u="1"/>
        <d v="2012-09-10T00:00:00" u="1"/>
        <d v="2012-10-06T00:00:00" u="1"/>
        <d v="2013-06-24T00:00:00" u="1"/>
        <d v="2012-08-16T00:00:00" u="1"/>
        <d v="2012-09-12T00:00:00" u="1"/>
        <d v="2011-10-08T00:00:00" u="1"/>
        <d v="2012-10-08T00:00:00" u="1"/>
        <d v="2013-05-30T00:00:00" u="1"/>
        <d v="2010-07-22T00:00:00" u="1"/>
        <d v="2013-06-26T00:00:00" u="1"/>
        <d v="2010-09-14T00:00:00" u="1"/>
        <d v="2012-09-14T00:00:00" u="1"/>
        <d v="2012-10-10T00:00:00" u="1"/>
        <d v="2012-11-06T00:00:00" u="1"/>
        <d v="2012-12-02T00:00:00" u="1"/>
        <d v="2013-08-20T00:00:00" u="1"/>
        <d v="2012-09-16T00:00:00" u="1"/>
        <d v="2014-08-20T00:00:00" u="1"/>
        <d v="2010-11-08T00:00:00" u="1"/>
        <d v="2012-10-12T00:00:00" u="1"/>
        <d v="2010-12-04T00:00:00" u="1"/>
        <d v="2012-11-08T00:00:00" u="1"/>
        <d v="2012-12-04T00:00:00" u="1"/>
        <d v="2010-06-30T00:00:00" u="1"/>
        <d v="2012-09-18T00:00:00" u="1"/>
        <d v="2010-12-06T00:00:00" u="1"/>
        <d v="2012-11-10T00:00:00" u="1"/>
        <d v="2012-12-06T00:00:00" u="1"/>
        <d v="2012-09-20T00:00:00" u="1"/>
        <d v="2010-12-08T00:00:00" u="1"/>
        <d v="2012-11-12T00:00:00" u="1"/>
        <d v="2013-07-30T00:00:00" u="1"/>
        <d v="2012-09-22T00:00:00" u="1"/>
        <d v="2010-12-10T00:00:00" u="1"/>
        <d v="2012-11-14T00:00:00" u="1"/>
        <d v="2012-12-10T00:00:00" u="1"/>
        <d v="2012-09-24T00:00:00" u="1"/>
        <d v="2010-12-12T00:00:00" u="1"/>
        <d v="2012-11-16T00:00:00" u="1"/>
        <d v="2012-12-12T00:00:00" u="1"/>
        <d v="2011-09-26T00:00:00" u="1"/>
        <d v="2012-09-26T00:00:00" u="1"/>
        <d v="2012-10-22T00:00:00" u="1"/>
        <d v="2010-12-14T00:00:00" u="1"/>
        <d v="2012-11-18T00:00:00" u="1"/>
        <d v="2012-12-14T00:00:00" u="1"/>
        <d v="2010-10-24T00:00:00" u="1"/>
        <d v="2012-09-28T00:00:00" u="1"/>
        <d v="2012-10-24T00:00:00" u="1"/>
        <d v="2010-12-16T00:00:00" u="1"/>
        <d v="2012-09-30T00:00:00" u="1"/>
        <d v="2012-10-26T00:00:00" u="1"/>
        <d v="2010-12-18T00:00:00" u="1"/>
        <d v="2012-12-18T00:00:00" u="1"/>
        <d v="2010-12-20T00:00:00" u="1"/>
        <d v="2011-10-30T00:00:00" u="1"/>
        <d v="2010-12-22T00:00:00" u="1"/>
        <d v="2012-11-26T00:00:00" u="1"/>
        <d v="2011-01-03T00:00:00" u="1"/>
        <d v="2013-01-03T00:00:00" u="1"/>
        <d v="2011-02-01T00:00:00" u="1"/>
        <d v="2013-02-01T00:00:00" u="1"/>
        <d v="2012-11-30T00:00:00" u="1"/>
        <d v="2011-02-03T00:00:00" u="1"/>
        <d v="2013-01-07T00:00:00" u="1"/>
        <d v="2011-02-05T00:00:00" u="1"/>
        <d v="2013-01-09T00:00:00" u="1"/>
        <d v="2012-02-05T00:00:00" u="1"/>
        <d v="2011-03-01T00:00:00" u="1"/>
        <d v="2013-02-05T00:00:00" u="1"/>
        <d v="2013-03-01T00:00:00" u="1"/>
        <d v="2011-02-07T00:00:00" u="1"/>
        <d v="2013-01-11T00:00:00" u="1"/>
        <d v="2011-03-03T00:00:00" u="1"/>
        <d v="2013-02-07T00:00:00" u="1"/>
        <d v="2011-02-09T00:00:00" u="1"/>
        <d v="2011-03-05T00:00:00" u="1"/>
        <d v="2011-04-01T00:00:00" u="1"/>
        <d v="2013-03-05T00:00:00" u="1"/>
        <d v="2013-04-01T00:00:00" u="1"/>
        <d v="2011-02-11T00:00:00" u="1"/>
        <d v="2013-01-15T00:00:00" u="1"/>
        <d v="2011-03-07T00:00:00" u="1"/>
        <d v="2013-02-11T00:00:00" u="1"/>
        <d v="2013-04-03T00:00:00" u="1"/>
        <d v="2011-02-13T00:00:00" u="1"/>
        <d v="2013-01-17T00:00:00" u="1"/>
        <d v="2011-03-09T00:00:00" u="1"/>
        <d v="2013-02-13T00:00:00" u="1"/>
        <d v="2013-05-01T00:00:00" u="1"/>
        <d v="2010-01-19T00:00:00" u="1"/>
        <d v="2011-02-15T00:00:00" u="1"/>
        <d v="2011-03-11T00:00:00" u="1"/>
        <d v="2013-02-15T00:00:00" u="1"/>
        <d v="2012-03-11T00:00:00" u="1"/>
        <d v="2013-03-11T00:00:00" u="1"/>
        <d v="2013-04-07T00:00:00" u="1"/>
        <d v="2013-05-03T00:00:00" u="1"/>
        <d v="2010-01-21T00:00:00" u="1"/>
        <d v="2012-01-21T00:00:00" u="1"/>
        <d v="2011-02-17T00:00:00" u="1"/>
        <d v="2013-01-21T00:00:00" u="1"/>
        <d v="2011-03-13T00:00:00" u="1"/>
        <d v="2013-02-17T00:00:00" u="1"/>
        <d v="2013-03-13T00:00:00" u="1"/>
        <d v="2013-04-09T00:00:00" u="1"/>
        <d v="2011-02-19T00:00:00" u="1"/>
        <d v="2013-01-23T00:00:00" u="1"/>
        <d v="2012-02-19T00:00:00" u="1"/>
        <d v="2011-03-15T00:00:00" u="1"/>
        <d v="2013-02-19T00:00:00" u="1"/>
        <d v="2013-03-15T00:00:00" u="1"/>
        <d v="2013-04-11T00:00:00" u="1"/>
        <d v="2013-05-07T00:00:00" u="1"/>
        <d v="2013-06-03T00:00:00" u="1"/>
        <d v="2011-02-21T00:00:00" u="1"/>
        <d v="2013-01-25T00:00:00" u="1"/>
        <d v="2011-03-17T00:00:00" u="1"/>
        <d v="2013-02-21T00:00:00" u="1"/>
        <d v="2013-05-09T00:00:00" u="1"/>
        <d v="2013-06-05T00:00:00" u="1"/>
        <d v="2011-02-23T00:00:00" u="1"/>
        <d v="2011-03-19T00:00:00" u="1"/>
        <d v="2013-03-19T00:00:00" u="1"/>
        <d v="2013-04-15T00:00:00" u="1"/>
        <d v="2013-05-11T00:00:00" u="1"/>
        <d v="2013-06-07T00:00:00" u="1"/>
        <d v="2013-07-03T00:00:00" u="1"/>
        <d v="2011-02-25T00:00:00" u="1"/>
        <d v="2013-01-29T00:00:00" u="1"/>
        <d v="2011-03-21T00:00:00" u="1"/>
        <d v="2013-02-25T00:00:00" u="1"/>
        <d v="2013-04-17T00:00:00" u="1"/>
        <d v="2013-05-13T00:00:00" u="1"/>
        <d v="2010-07-05T00:00:00" u="1"/>
        <d v="2013-06-09T00:00:00" u="1"/>
        <d v="2012-08-01T00:00:00" u="1"/>
        <d v="2013-08-01T00:00:00" u="1"/>
        <d v="2011-01-31T00:00:00" u="1"/>
        <d v="2011-02-27T00:00:00" u="1"/>
        <d v="2013-01-31T00:00:00" u="1"/>
        <d v="2011-03-23T00:00:00" u="1"/>
        <d v="2013-02-27T00:00:00" u="1"/>
        <d v="2011-04-19T00:00:00" u="1"/>
        <d v="2013-04-19T00:00:00" u="1"/>
        <d v="2013-05-15T00:00:00" u="1"/>
        <d v="2013-06-11T00:00:00" u="1"/>
        <d v="2010-08-03T00:00:00" u="1"/>
        <d v="2014-06-11T00:00:00" u="1"/>
        <d v="2013-07-07T00:00:00" u="1"/>
        <d v="2012-08-03T00:00:00" u="1"/>
        <d v="2010-03-25T00:00:00" u="1"/>
        <d v="2011-03-25T00:00:00" u="1"/>
        <d v="2013-03-25T00:00:00" u="1"/>
        <d v="2013-04-21T00:00:00" u="1"/>
        <d v="2010-06-13T00:00:00" u="1"/>
        <d v="2013-05-17T00:00:00" u="1"/>
        <d v="2013-07-09T00:00:00" u="1"/>
        <d v="2010-09-01T00:00:00" u="1"/>
        <d v="2012-08-05T00:00:00" u="1"/>
        <d v="2012-09-01T00:00:00" u="1"/>
        <d v="2011-03-27T00:00:00" u="1"/>
        <d v="2013-03-27T00:00:00" u="1"/>
        <d v="2014-03-27T00:00:00" u="1"/>
        <d v="2013-04-23T00:00:00" u="1"/>
        <d v="2014-06-15T00:00:00" u="1"/>
        <d v="2013-07-11T00:00:00" u="1"/>
        <d v="2012-08-07T00:00:00" u="1"/>
        <d v="2014-07-11T00:00:00" u="1"/>
        <d v="2012-09-03T00:00:00" u="1"/>
        <d v="2011-03-29T00:00:00" u="1"/>
        <d v="2013-04-25T00:00:00" u="1"/>
        <d v="2010-07-13T00:00:00" u="1"/>
        <d v="2013-07-13T00:00:00" u="1"/>
        <d v="2012-08-09T00:00:00" u="1"/>
        <d v="2014-07-13T00:00:00" u="1"/>
        <d v="2016-06-17T00:00:00" u="1"/>
        <d v="2012-09-05T00:00:00" u="1"/>
        <d v="2011-10-01T00:00:00" u="1"/>
        <d v="2011-03-31T00:00:00" u="1"/>
        <d v="2013-03-31T00:00:00" u="1"/>
        <d v="2014-03-31T00:00:00" u="1"/>
        <d v="2013-05-23T00:00:00" u="1"/>
        <d v="2013-06-19T00:00:00" u="1"/>
        <d v="2012-08-11T00:00:00" u="1"/>
        <d v="2014-07-15T00:00:00" u="1"/>
        <d v="2012-09-07T00:00:00" u="1"/>
        <d v="2012-10-03T00:00:00" u="1"/>
        <d v="2013-04-29T00:00:00" u="1"/>
        <d v="2011-07-17T00:00:00" u="1"/>
        <d v="2012-08-13T00:00:00" u="1"/>
        <d v="2014-07-17T00:00:00" u="1"/>
        <d v="2012-09-09T00:00:00" u="1"/>
        <d v="2012-10-05T00:00:00" u="1"/>
        <d v="2010-05-27T00:00:00" u="1"/>
        <d v="2010-06-23T00:00:00" u="1"/>
        <d v="2013-06-23T00:00:00" u="1"/>
        <d v="2012-07-19T00:00:00" u="1"/>
        <d v="2013-07-19T00:00:00" u="1"/>
        <d v="2012-08-15T00:00:00" u="1"/>
        <d v="2012-09-11T00:00:00" u="1"/>
        <d v="2012-10-07T00:00:00" u="1"/>
        <d v="2013-11-03T00:00:00" u="1"/>
        <d v="2013-06-25T00:00:00" u="1"/>
        <d v="2010-09-13T00:00:00" u="1"/>
        <d v="2011-09-13T00:00:00" u="1"/>
        <d v="2012-09-13T00:00:00" u="1"/>
        <d v="2011-10-09T00:00:00" u="1"/>
        <d v="2013-05-31T00:00:00" u="1"/>
        <d v="2012-09-15T00:00:00" u="1"/>
        <d v="2012-10-11T00:00:00" u="1"/>
        <d v="2013-10-11T00:00:00" u="1"/>
        <d v="2012-12-03T00:00:00" u="1"/>
        <d v="2013-07-25T00:00:00" u="1"/>
        <d v="2012-09-17T00:00:00" u="1"/>
        <d v="2010-11-09T00:00:00" u="1"/>
        <d v="2010-12-05T00:00:00" u="1"/>
        <d v="2012-11-09T00:00:00" u="1"/>
        <d v="2012-12-05T00:00:00" u="1"/>
        <d v="2012-09-19T00:00:00" u="1"/>
        <d v="2010-12-07T00:00:00" u="1"/>
        <d v="2012-11-11T00:00:00" u="1"/>
        <d v="2010-07-29T00:00:00" u="1"/>
        <d v="2012-07-29T00:00:00" u="1"/>
        <d v="2012-09-21T00:00:00" u="1"/>
        <d v="2012-10-17T00:00:00" u="1"/>
        <d v="2010-12-09T00:00:00" u="1"/>
        <d v="2012-11-13T00:00:00" u="1"/>
        <d v="2012-07-31T00:00:00" u="1"/>
        <d v="2013-07-31T00:00:00" u="1"/>
        <d v="2012-09-23T00:00:00" u="1"/>
        <d v="2012-10-19T00:00:00" u="1"/>
        <d v="2010-12-11T00:00:00" u="1"/>
        <d v="2012-12-11T00:00:00" u="1"/>
        <d v="2012-09-25T00:00:00" u="1"/>
        <d v="2010-12-13T00:00:00" u="1"/>
        <d v="2012-12-13T00:00:00" u="1"/>
        <d v="2012-09-27T00:00:00" u="1"/>
        <d v="2012-10-23T00:00:00" u="1"/>
        <d v="2010-12-15T00:00:00" u="1"/>
      </sharedItems>
    </cacheField>
    <cacheField name="Description of work" numFmtId="0">
      <sharedItems containsNonDate="0" containsBlank="1" count="619" longText="1">
        <m/>
        <s v="Receiving email from counsel and internal discussion with LC regarding bundle index for next week" u="1"/>
        <s v="Updating LC's witness statement in the light of comments from LC and Michael Gillard" u="1"/>
        <s v="Reviewing the Evening Standard further disclosure in depth and considering and drafting bundle index for the specific disclosure hearing; discussing the same internally with LC and email to counsel" u="1"/>
        <s v="Travelling to and from court and waiting for court to begin, including attendances on counsel" u="1"/>
        <s v="Finalising particulars of claim and schedule of loss" u="1"/>
        <s v="Internal meeting with LC and GC regarding service of witness summonses" u="1"/>
        <s v="Further trial work on Day 7; liaising with witnesses; telephone calls with David McKelvey and Billy Allen; perusal of witness statement from David McKelvey" u="1"/>
        <s v="Telephone Call In - Expert" u="1"/>
        <s v="Long telephone call to the Claimant obtaining details of cost of wake and other information for schedule" u="1"/>
        <s v="Preparation on application to amend, including witness statement (10 units): reviewing and making amendments to trial skeleton (20 units);  dealing with security calls and emails (20 units); instructions from counsel and client (10 units); carrying out these tasks before leaving the office at 3.15pm to go and visit potential witness again" u="1"/>
        <s v="Telephone Call In* - Opponent" u="1"/>
        <s v="Telephone Call Out - Opponent" u="1"/>
        <s v="Updating general witnesses schedule" u="1"/>
        <s v="Working on documents all morning and early afternoon (as per emails)" u="1"/>
        <s v="Success Fee on Summarily assessed costs of £5,000 profit costs" u="1"/>
        <s v="Reading Whipps Cross hospital records" u="1"/>
        <s v="Telephone calls with the client regarding general trial issues" u="1"/>
        <s v="Drafting statements of costs (x 2) for the Defendant's application re Part 18 and the Claimant's application dated 20 September (7 units recorded; discounted re summarily assessed costs)" u="1"/>
        <s v="Telephone call with Dave Johnson regarding setting up a meeting with Albert Patrick and search for Galvin records; arranging meeting (including email to LC regarding the same)" u="1"/>
        <s v="Emails to and from Michael Carson regarding Steve Bradley's statement and security concerns" u="1"/>
        <s v="Considering letter from opponents" u="1"/>
        <s v="Paid fee for reading and approving particulars of claim" u="1"/>
        <s v="Reviewing papers and drafting instructions to Dr Unsworth" u="1"/>
        <s v="2% allowance of budget (in accordance with paragraph 7.2(b) of PD 3E)" u="1"/>
        <s v="Taxi to meeting with M Gillard" u="1"/>
        <s v="Taxi" u="1"/>
        <s v="Attending Trial" u="1"/>
        <s v="Finalising Cesar Sepulveda's affidavit and attendance on LC regarding the same" u="1"/>
        <s v="Considering letter from opponents and discussing suggested response with LC"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DAVID TEST" u="1"/>
        <s v="Internal discussion with LC; discussing sections in 'Judas Pig' that GC had noted regarding the attack on Peter Wilson and Soho properties; discussing to what extent, if any, the Defendant could rely on it; reviewing the judgment of Eady J regarding the book and discussing the relevant section with LC; agreeing that it was necessary to confirm with Michael Gillard whether, and to what extent, he read/ relied on the book to potentially include in the Reynolds statement" u="1"/>
        <s v="Telephone calls and emails with the client regarding MPS disclosure" u="1"/>
        <s v="Search fees" u="1"/>
        <s v="Telephone Call Out* - Expert" u="1"/>
        <s v="Reviewing LC's draft email to Matthew Jenkins regarding costs budgets and email in response" u="1"/>
        <s v="Attendance on Keith Giles, potential witness, including research into his background with the MPS" u="1"/>
        <s v="Various attendances on LC and GC regarding the Defendant's further disclosure; assisting GC with CMC preparation" u="1"/>
        <s v="Considering Counsel's draft particulars of claim" u="1"/>
        <s v="Internal discussion with LC about the content of letter out regarding wording re journalist's notes" u="1"/>
        <s v="E-Mail Out" u="1"/>
        <s v="Sorting, collating and paginating Whipps Cross Hospital records" u="1"/>
        <s v="Paid insurance premium (inc IPT)" u="1"/>
        <s v="Further witness related work including assisting with schedule of witnesses (10 units); further communications with MPS regarding witnesses and reporting back to Pia Sarma (5 units); considering D Easy response (2 units); working on new disclosure application against the Claimant (5 units) (Note: only 12 units claimed - as billed to the client)" u="1"/>
        <s v="Attending upon Michael Gillard over two days regarding issues on disclosure of journalist's notes and transcription" u="1"/>
        <s v="Attending hearing" u="1"/>
        <s v="Reviewing indexes of additional MPS disclosure documents; preparing one index of documents requested by counsel; internal email to LC &amp; GC" u="1"/>
        <s v="Reviewing and amending LC's first draft of Michael Gillard's trial statement; cross referring to redacted law enforcement agency documents and previous statements; reviewing LC's note of meeting with junior counsel regarding suggested format and amending chronology, headings etc and revising draft statement" u="1"/>
        <s v="Reviewing proposed amendments regarding the Patrick and Michel statements " u="1"/>
        <s v="Paid travel expenses - taxi" u="1"/>
        <s v="Brief on hearing of Claimant's application" u="1"/>
        <s v="Finalising skeleton argument (Included in brief fee)" u="1"/>
        <s v="Preparing PNI forms (x 7) regarding applications to search the register against company names; drafting covering letter to land registry and faxing and sending via DX" u="1"/>
        <s v="Emails re minute of order to/from counsel for Claimant; emails to/from IS. 45 mins" u="1"/>
        <s v="Attending Scotland Yard to review several files of Operation Blackjack documents recently discovered; reviewing all documents with Dave Johnson and GC for relevance to the Eady J order; reviewing whether redactions were necessary and obtaining copies of some of the documents while at New Scotland Yard; going through the documents at a rapid pace and dealing with 5 of the 6 boxes" u="1"/>
        <s v="Drafting attendance note of meeting with Nigel Mawer and research into proceeds of crime legislation for purposes of note" u="1"/>
        <s v="Preparation for conference call and email to other side" u="1"/>
        <s v="Long telephone call to Claimant discussing draft letter of claim and schedule" u="1"/>
        <s v="Internal emails to LC and MA and discussion with LC regarding draft letter applying to vary order of Sharp and updating witness schedule" u="1"/>
        <s v="Fee for witness summons" u="1"/>
        <s v="Reading skeleton arguments of both parties prior to hearing (10 units); review of MPS letter regarding acceptance of service for four witnesses and circulating (2 units); re-arranging telephone conference (2 units); review of order arising from the hearing this day (2 units)" u="1"/>
        <s v="Considering complaints documentation disclosed by Defendant" u="1"/>
        <s v="Viewing the DVD of the CCTV footage from the Central London County Court incident and making chronology" u="1"/>
        <s v="Checking bundles to go to RPC and Hughmans and sending letters (x 2) by fax and DX" u="1"/>
        <s v="Considering schedule received from Counsel (apportioned) " u="1"/>
        <s v="Considering previous further disclosure and drafting letter to Hughmans regarding new article" u="1"/>
        <s v="Telephone Call Out* - Client" u="1"/>
        <s v="Various attendances on Michael Gillard whilst he was attending SMB's offices, including reviewing and discussing the Claimant's Reply, the documents disclosed  in the Evening Standard proceedings that were held by SMB and agreeing a list of things for him to do while at SMB's offices" u="1"/>
        <s v="Attendance on LC regarding RPC's request for a copy of the trial bundle" u="1"/>
        <s v="Fee for consent order" u="1"/>
        <s v="Attendances on LC and GC regarding attending New Scotland Yard and picking up Category 12 documents; attendance upon Sophie Soteriou at New Scotland Yard and receiving the disclosure documents; returning to the office via counsel's chambers and providing copy documents to junior counsel; engaged in attendance, including travel and waiting" u="1"/>
        <s v="Reviewing emails from LC, the other side and counsel regarding various disclosure matters and without prejudice approach; reviewing Michael Gillard's note of Gold meetings" u="1"/>
        <s v="Considering email from the Administrative Court regarding request for restraint order" u="1"/>
        <s v="Working on the file on Day 6 of the trial; paginating Paul Clark's statement, drafting letter to Hughmans and updating bundle index" u="1"/>
        <s v="Letter Out - Other miscellaneous_x000a_" u="1"/>
        <s v="Drafting and sending letter of response to MPS regarding third party disclosure and the request for the Claimant's disclosure" u="1"/>
        <s v="Reviewing letter received from the land registry and enclosures and internal emails to/ from MA regarding Galleons Reach Limited property" u="1"/>
        <s v="Reviewing Flood statement received this day; cross referring to Evening Standard statement and Flood's previous statements; reviewing documents to see what they/SMB knew about individuals in respect of which police national computer records were required" u="1"/>
        <s v="Reviewing latest documents that had become available and drafting further disclosure list; sending to team for comment" u="1"/>
        <s v="Drafting skeleton argument; list of authorities; considering draft witness statement; considering MPS evidence and response. 4 hours (Included in brief fee)" u="1"/>
        <s v="Considering email from Nick Pierce regarding consent order" u="1"/>
        <s v="Telephone Call In&quot; - Client" u="1"/>
        <s v="Telephone Call In* - Client" u="1"/>
        <s v="Telephone Call Out - Client" u="1"/>
        <s v="Emails to Pia Sarma and counsels' chambers regarding payments and Mark Lake regarding his fees and email to client generally on costs and costs budgeting related issues" u="1"/>
        <s v="Internal discussion with LC regarding Tugendhat J recusing himself and the Defendant's position" u="1"/>
        <s v="Letter Out " u="1"/>
        <s v="Searching for and obtaining further copies of Danny Woollard's books for use in the trial" u="1"/>
        <s v="Letter Out- Court" u="1"/>
        <s v="Drafting email to Nick Pierce regarding bundle index, ex-parte order and any evidence in response" u="1"/>
        <s v="Preparing Part 2 of the written analysis of the Claimant's reply" u="1"/>
        <s v="Dealing with security issues and drafting long email to Pia Sarma as to the position; reviewing the issues that needed evidencing prior to telephone call to Dave Johnson" u="1"/>
        <s v="Drafting email to Michael Gillard regarding his statement and documents he had requested" u="1"/>
        <s v="Confirming that documents disclosed under category 26d were correct and that reference numbers were CRO numbers" u="1"/>
        <s v="Brief for Defendants - See Tranche dates 13/3/, 18/3/, 1/4, &amp; 12/4 (Brief Fee £75,000)" u="1"/>
        <s v="Consideration of Defendant's draft directions " u="1"/>
        <s v="Letter Out* - General Practitioner" u="1"/>
        <s v="Considering letter from Mark Lake and reviewing counsel's opinion received from him regarding his clients" u="1"/>
        <s v="Preparing index and bundle of Defendant's further disclosure documents" u="1"/>
        <s v="Informing witnesses of judgment and outcome of case" u="1"/>
        <s v="Courier's charges" u="1"/>
        <s v="Comparing defences; finalising table and internal discussion with LC" u="1"/>
        <s v="Attending counsel in conference (with LC - as above)" u="1"/>
        <s v="Final review of CCTV footage in order to draft an explanatory note for the  judge; drafting the note, discussing and finalising with LC" u="1"/>
        <s v="Considering emails from Michael Gillard regarding murder and Billy Allen's 'set up' note" u="1"/>
        <s v="Reading documents including typed transcripts this day before service" u="1"/>
        <s v="Further review of witness evidence and disclosure documents and amending junior counsel's schedule of factual propositions" u="1"/>
        <s v="Cab to court with papers" u="1"/>
        <s v="Amending exhibits to LC's witness statement following comments from counsel" u="1"/>
        <s v="Considering letter received from MPS" u="1"/>
        <s v="Attending hearing where costs summarily assessed" u="1"/>
        <s v="Attending junior counsel in conference in chambers (with LC - as above)" u="1"/>
        <s v="Considering Counsel's amendments to letter or claim (apportioned)" u="1"/>
        <s v="Preparing template letter for former officers" u="1"/>
        <s v="Attending court for costs budget hearing (with LC - as above)" u="1"/>
        <s v="Telephone and email attendances on Tony Thompson regarding his signed witness statement" u="1"/>
        <s v="Drafting instructions to Counsel" u="1"/>
        <s v="Paid fee for copy hospital records" u="1"/>
        <s v="Internal discussions and emails with GC about Peter Michel's evidence over 2 days (10 units); dealing with emails and amending witness statement schedules (10 units); emails to Peter Wilson and Jeff Edwards (3 units)" u="1"/>
        <s v="Further telephone call from Ken White regarding the sex industry in Soho" u="1"/>
        <s v="Drafting email to Pia Sarma with a rough costs update and the strategy regarding the allocation questionnaire etc" u="1"/>
        <s v="E-Mail Out&quot;" u="1"/>
        <s v="Letter Out* - Expert_x000a_" u="1"/>
        <s v="Agreeing revised list of things to be done with LC" u="1"/>
        <s v="Reviewing disclosure files and drafting letter to MPS regarding documents relied on by the Defendant relating to the Central London County Court assault and other matters" u="1"/>
        <s v="Attendances on GC regarding filing of witness summary application" u="1"/>
        <s v="Reviewing MA's draft index for PII hearing bundle; re-ordering, considering orders and missing documents running through marked up hard copy with MA" u="1"/>
        <s v="Working on documents whilst travelling back from meeting with potential witness; working on documents on the journey and at office before meeting with DC Staunton" u="1"/>
        <s v="Refresher" u="1"/>
        <s v="Telephone Call In* - Counsel's clerk" u="1"/>
        <s v="Telephone Call Out - Counsel's clerk" u="1"/>
        <s v="Mini cab" u="1"/>
        <s v="Purchase of book 'Wild Cats'" u="1"/>
        <s v="Assembling draft bundle for hearing on 8 October; revising index and noting missing documents" u="1"/>
        <s v="Working on costs budget, including internal discussion with GC regarding the need to differentiate in a later annexe the categories which are both claimed and incurred" u="1"/>
        <s v="Meeting with court security and Dave Johnson and head of News International security - as per detailed attendance note (engaged 10 units in attendance and 10 units in return travel)" u="1"/>
        <s v="Considering issues raised by the interaction between the permission application for witness summaries and obtaining summonses; drafting/ sending note to junior counsel regarding issues and sequence, including whether to seek MPS assistance re witnesses first or after attempting tracing methods" u="1"/>
        <s v="Assisting GC with preparation for the conference with counsel the following day" u="1"/>
        <s v="Reviewing Evening Standard disclosure application and latest correspondence" u="1"/>
        <s v="Long telephone call with the Claimant discussing the financial relationship with the Deceased and his provision for the children" u="1"/>
        <s v="Attending Michel Gillard regarding case developments over the past few days, including security discussion" u="1"/>
        <s v="Land Registry fees" u="1"/>
        <s v="Putting documents in order and indexing following MPS disclosure to send to counsel" u="1"/>
        <s v="Internal meeting with LC and MA to run through urgent tasks to be done in advance of Friday's exchange" u="1"/>
        <s v="Email attendance on Michael Gillard regarding Chigwell Road photographs and Land Registry searches" u="1"/>
        <s v="E-Mail Out*" u="1"/>
        <s v="Letter Out - General Practitioner" u="1"/>
        <s v="Carrying out trial work; working on note on preparation for witnesses on Monday morning" u="1"/>
        <s v="Attendances on counsel by email regarding chronology/ service of MPS documents etc" u="1"/>
        <s v="Drafting email to junior counsel" u="1"/>
        <s v="Letter Out* " u="1"/>
        <s v="Meeting with Dave Johnson and Jim Madden on Day 9 of the trial to discuss Mr Madden as a potential witness; thereafter meeting with Mr Johnson and the defence security team regarding various security and logistics issues" u="1"/>
        <s v="Internal discussion with LC regarding review of Michael Gillard's draft statement and email from him summarising suggested format following meeting with junior counsel" u="1"/>
        <s v="Carrying out research on service of witness summonses and internal discussion with LC" u="1"/>
        <s v="Preparing bill of costs (see also items …)" u="1"/>
        <s v="Investigations and searches re witnesses" u="1"/>
        <s v="Attending junior counsel in telephone conference regarding interim hearing bundles and what had already been disclosed" u="1"/>
        <s v="Considering letter from MPS and discussion regarding this and other correspondence of this day with LC" u="1"/>
        <s v="Taxi - to attend witness" u="1"/>
        <s v="Considering suggested amendment to Peter Michel's statement" u="1"/>
        <s v="Reading ambulance service records" u="1"/>
        <s v="Email to client" u="1"/>
        <s v="Preparation of draft letter to Danny Woollard explaining the effect of the confidential court order, including review of suggested GC amendments" u="1"/>
        <s v="Attending Michael Gillard in afternoon meeting to go through the Claimant's evidence; also discussing the schedule of factual propositions prepared by junior counsel" u="1"/>
        <s v="Various attendances on Michael Gillard during the course of the day regarding typed transcript contents; confirming what could be redacted and what was privileged; discussion regarding disclosure statement and remaining matters to be done pre-exchange of disclosure" u="1"/>
        <s v="Preparation of budegt" u="1"/>
        <s v="Considering without prejudice letter from opponents" u="1"/>
        <s v="Considering email from Nick Pierce and drafting second letter to MPS, including discussing/ revising draft letter with LC" u="1"/>
        <s v="Reviewing and amending the Defendant's costs submissions and reviewing the Claimant's costs submissions" u="1"/>
        <s v="Completing form of authority to access GP records" u="1"/>
        <s v="Email " u="1"/>
        <s v="Reading Danny Woollard book 'Wild Cats' including marking up; reading and sending various emails all day" u="1"/>
        <s v="Discussion regarding brief fees with counsels' clerk" u="1"/>
        <s v="Meeting with Jeff Edwards (with LC - as above)" u="1"/>
        <s v="Amending draft witness summary for Danny Woollard" u="1"/>
        <s v="Preparing first draft of index to PII application hearing bundle; drafting letter to Attorney General regarding Galleons Reach Limited and money laundering allegations; various attendance on LC and GC regarding re-amended defence and reply; updating witness schedules; email to Nick Pierce of MPS; updating the Defendant's witness statement bundle with Jeff Edwards and Albert Patrick witness statements" u="1"/>
        <s v="Preparation of budget" u="1"/>
        <s v="Scanning and emailing Michael Gillard's redacted notes" u="1"/>
        <s v="Preparing copy bundle for counsel; internal discussions with LC and GC" u="1"/>
        <s v="Reviewing costs budgets for both sides" u="1"/>
        <s v="Attending potential witnesses, the Andrews family, (with Michael Gillard) with a view to interviewing them; travelling to and from a remote  Hertfordshire location (the time includes preparation for the meeting)" u="1"/>
        <s v="Paid fee to Counsel - Oliver Williamson for advice" u="1"/>
        <s v="Considering revised draft of particulars of claim and schedule of loss" u="1"/>
        <s v="Preparing copies of Michael Gillard's redacted notes and Operation Houdini documents for third party hearing" u="1"/>
        <s v="Collating documents to be added to the judge's copy of bundle and updating index; updating SMB's copy of the bundle" u="1"/>
        <s v="Paid fee to Counsel - Oliver Williamson for settling letter of claim" u="1"/>
        <s v="Internal emails with LC regarding Snaresbrook Crown Court computer records" u="1"/>
        <s v="Locating Jeff Edwards' postal address for service of summons" u="1"/>
        <s v="Long telephone call to Counsel requesting Counsel to prepare a separate schedule including dependency for children" u="1"/>
        <s v="Considering email received with draft trial bundle A index and email from LC to counsel regarding the same" u="1"/>
        <s v="Attendances on judge's clerk re updating judge's bundle" u="1"/>
        <s v="Telephone Call Out* - Opponent" u="1"/>
        <s v="Paid agents fees" u="1"/>
        <s v="Telephone Call In - Counsel's clerk" u="1"/>
        <s v="Telephone call with Michael Gillard discussing the position regarding what each witness could add etc (as per detailed attendance note)" u="1"/>
        <s v="Preparation for the costs budgeting hearing" u="1"/>
        <s v="Revising and agreeing a list of things to be done with LC" u="1"/>
        <s v="Further emails with counsel regarding letter to MPS; email to Nick Pierce at MPS attaching letter" u="1"/>
        <s v="Consideration of Defendant's disclosure list and checking file for complaints correspondence" u="1"/>
        <s v="Reviewing and amending draft skeleton argument for CMC" u="1"/>
        <s v="Reviewing and amending counsel's draft letter to Hughmans regarding disclosure; referring to pleadings/ RFIs to ensure that references were correct; reviewing the Claimant's latest disclosure to ensure correct references and amending some incorrect dates/references in draft letter; working  on letters out (x 2)" u="1"/>
        <s v="Internal meeting with LC regarding things to be done and for 'catch up' on the file" u="1"/>
        <s v="Long telephone call with Defendant discussing and agreeing directions and timetable" u="1"/>
        <s v="Telephone Call In - Client" u="1"/>
        <s v="Counsel's Brief Fee" u="1"/>
        <s v="Telephone call with Michael Gillard regarding hearing" u="1"/>
        <s v="Reviewing and amending draft witness statement for LC in support of third party application and internal email to LC" u="1"/>
        <s v="Drafting letter to opponents regarding adjourning hearing and further questions" u="1"/>
        <s v="Reviewing Claimant's disclosure list and comparing to the list in the Evening Standard proceedings" u="1"/>
        <s v="Attending Dave Johnson regarding disclosure; having a long discussion about some useful documents which he had found from the DPS boxes" u="1"/>
        <s v="Working on witness related issues, including updating schedules; amending and drafting witness statements and dealing with matters arising this day" u="1"/>
        <s v="Meeting with Mark Lake, solicitor for David McKelvey, explaining the present position in the litigation; going through the amended defence and reply; understanding the new position of officers in their proposed misfeasance in relation to the MPS litigation; suggesting a meeting with DI McKelvey in a social setting near his home so he could get to know LC without formalities or notes or papers etc" u="1"/>
        <s v="Attending junior counsel in conference in chambers, together with Michael Gillard, regarding witness statements, witness summaries and issues and timetabling of next steps (The time includes preparation for the conference, a pre- conference meeting with Michael Gillard and return travel)" u="1"/>
        <s v="Drafting certificate of service" u="1"/>
        <s v="Trial preparation, including attendances on LC and GC and updating witness schedules" u="1"/>
        <s v="Making notes on defence and reply to defence on 2 Garden's Court to confirm what was in issue and research into Ken White's background" u="1"/>
        <s v="Emails to and from Michael Gillard regarding disclosure of trial bundle; checking interim hearing bundles and correspondence to see what had already been disclosed prior to telephone call to junior counsel to discuss; and research into CPR 31.22" u="1"/>
        <s v="Emailing the team about various issues" u="1"/>
        <s v="Various telephone conferences and emails re litigation generally. 1 hour" u="1"/>
        <s v="Attending PTR" u="1"/>
        <s v="Telephone Call Out* - Counsel's clerk" u="1"/>
        <s v="Drafting directions order" u="1"/>
        <s v="Preparing for Trial " u="1"/>
        <s v="Internal meeting with GC regarding disclosure bundles" u="1"/>
        <s v="Third tranche of brief fee 75% for trial 29th April" u="1"/>
        <s v="Reviewing SOCA evidence in breach of confidence proceedings regarding ownership of law enforcement agency documents in its possession and internal email to LC regarding the same" u="1"/>
        <s v="Sending notes to counsel regarding Keltbray and plot(s) of land that Billy Allen had sold and which were said to show the value of land in dispute in the Central London County Court proceedings; considering the position and drafting lengthy email to counsel" u="1"/>
        <s v="Checking bill of costs" u="1"/>
        <s v="Paid fee for copy GP records " u="1"/>
        <s v="Working on final revisions to Michael Gillard's witness statement, including final review of witness statements and bundle (16 units); emails to/ from MPS and with the team on disclosure issues in PII (10 units); initial perusal of the other side's disclosed evidence - 6 witness statements (20 units)" u="1"/>
        <s v="Review of case and considering response to MPS letter and emailing counsel with draft" u="1"/>
        <s v="Internal discussions (x 2) with LC regarding draft statement for potential witness" u="1"/>
        <s v="Review of various drafts from MPS third party application" u="1"/>
        <s v="Internal discussion with LC regarding counsel's suggested witness statement and bundle for CMC" u="1"/>
        <s v="Attending leading and junior counsel in telephone conference regarding costs submissions" u="1"/>
        <s v="Considering the contents of the bundle for the CMC in light of the Claimant's request to use the bundle for 4 October; reviewing the bundle for the previous CMC and internal email to LC regarding the same" u="1"/>
        <s v="Preparing for trial" u="1"/>
        <s v="Dealing with emails with various parties throughout the day, including providing leading counsel with the last volume of documents to assist application" u="1"/>
        <s v="Preparing for PTR" u="1"/>
        <s v="Amending letter out to include two new journalist's notes, including discussing the same with LC" u="1"/>
        <s v="Carrying out clip search regarding fires/ CPOs in Green's Court and Companies House search; drafting note to LC regarding call to Martin McVitie and outcome of research" u="1"/>
        <s v="Considering email from MPS; confirming whether SH CRO already disclosed; and drafting letter to MPS serving application" u="1"/>
        <s v="Reviewing and amending Peter Michel's revised statement; sending to client and counsel for review" u="1"/>
        <s v="Reviewing Solicitors Disciplinary Tribunal judgment regarding Chris Williams and internal email to LC" u="1"/>
        <s v="Amending Michael Gillard's statement with LC following his review of it; saving amended version and sending to counsel" u="1"/>
        <s v="Attendances on counsel by email regarding draft order varying Eady J's order" u="1"/>
        <s v="Witness expenses for trial" u="1"/>
        <s v="Reviewing Steve Bradley's draft witness statement and exhibits; email to counsel regarding the same" u="1"/>
        <s v="Amending instructions to forensic accountant and email to Nigel Mawer" u="1"/>
        <s v="Emails in and out with opponents regarding PTR bundle and applications" u="1"/>
        <s v="Drafting email to counsel regarding letter received" u="1"/>
        <s v="Purchase of Gangland book" u="1"/>
        <s v="Preparing nutshell document for witnesses; review of impact of William Allen statement in case; noting unresolved issues and internal discussions with GC and liaising with him by email; reviewing trial skeleton" u="1"/>
        <s v="Dealing wiith agreement of budget" u="1"/>
        <s v="Hearing on interim application for specific disclosure " u="1"/>
        <s v="Additional preparation of MPS disclosure" u="1"/>
        <s v="Consideration of Dr Crane's report" u="1"/>
        <s v="Telephone Call In - Opponent" u="1"/>
        <s v="Attending trial of action with leading and junior counsel on Day 3 - adjourned part heard" u="1"/>
        <s v="Attending trial of action with leading and junior counsel on Day 5 - adjourned part heard" u="1"/>
        <s v="Assembling exhibit to LC's statement and amending statement to refer to correct page numbers in exhibit LC2" u="1"/>
        <s v="Preparing Trial bundles" u="1"/>
        <s v="Drafting attendance note" u="1"/>
        <s v="Preparation for PTR, including printing off various documents to be taken to court, printing off skeletons and reviewing skeleton of David Lock;  drafting and serving and filing costs schedule regarding strike out application" u="1"/>
        <s v="Drafting instructions to Counsel to advise on quantum" u="1"/>
        <s v="Supplying further documents to court for the hearing the following day" u="1"/>
        <s v="Attending leading and junior counsel in conference in chambers, together with Pia Sarma and Michael Gillard, regarding the inadequacies of the Claimant's disclosure, third party disclosure application, CMC/ trial issues, merits and evidential issues (as per detailed attendance note); engaged in attendance and return travel" u="1"/>
        <s v="(Deliberately blank)" u="1"/>
        <s v="Brief on hearing (claimed/ included in brief fee 29/4/13)" u="1"/>
        <s v="Advice in Conference with IS and AH 2.5 hours including preparation" u="1"/>
        <s v="Review of Flood witness statement and drafting letter to Mark Lake" u="1"/>
        <s v="Working on Hunt disclosure issue and Verite Trust Company and drafting long email to David Steenson" u="1"/>
        <s v="Attending trial of action with leading and junior counsel on Day 2 - adjourned part heard; engaged from 9.45am until 4.30pm, including travel and waiting" u="1"/>
        <s v="Attending Scotland Yard to review documents (with LC - as above)" u="1"/>
        <s v="Internal meeting with LC and MA to review the amount of documents requested by the MPS and to consider which items to disclose and how" u="1"/>
        <s v="Attending junior counsel in conference regarding the proof of evidence exercise and how it should be approached (as per handwritten notes)" u="1"/>
        <s v="Perusing papers and advising over Telephone 1 hour" u="1"/>
        <s v="Drafting email to the client sending over key documents with commentary" u="1"/>
        <s v="Reviewing two third party disclosure applications, the contents of Hughmans' bundle for hearing on 21 May 2012 and the pleadings folders etc and considering contents of the bundle for hearing on 8 October; drafting combined bundle index" u="1"/>
        <s v="Finalising revised statement for LC to go to counsel" u="1"/>
        <s v="Perusal of files containing applications, orders and witness statements; drafting index to bundle as requested by counsel; discussing the same internally with GC and making further amendments to index" u="1"/>
        <s v="Obtaining Michael Gillard's agreement to the draft letter to Hughmans and discussing issues" u="1"/>
        <s v="Telephone consultation, draft submissions re application to discharge order of 8.11.12. 2 hrs" u="1"/>
        <s v="Paid fee to Counsel - Oliver Williamson for settling schedule of loss" u="1"/>
        <s v="Amending and finalising application for permission to serve by alternative methods; assembling copies to be taken to court to be issued" u="1"/>
        <s v="Attending Claimant to take detailed witness statement" u="1"/>
        <s v="Paid fee to Counsel - Oliver Williamson for settling particulars of claim" u="1"/>
        <s v="Dealing with incoming and outgoing emails on witness evidence (10 units); emails regarding PII application (10 units); emails regarding medical evidence (5 units); emails regarding protection measures application (5 units); working on witness summonses (5 units)" u="1"/>
        <s v="Carrying out research into 2 Green's Court; internal email to LC and GC" u="1"/>
        <s v="Telephone Call In* - GP's surgery" u="1"/>
        <s v="ATE Premium" u="1"/>
        <s v="Updating form HA with disbursements; internal email to GC with breakdown of disbursements" u="1"/>
        <s v="Reading Claimant’s submissions and advising over telephone 1 hour 30 mins" u="1"/>
        <s v="Attendance on LC regarding Snaresbrook Crown Court" u="1"/>
        <s v="Drafting claim form" u="1"/>
        <s v="Reading extensive GP records" u="1"/>
        <s v="Attendances on witnesses during trial; various attendances on Billy Allen, Ray Ahearne, David McKelvey post trial, including attendances with LC and counsel; and reviewing which documents to send to Ray Ahearne by email" u="1"/>
        <s v="Further Land Registry fees" u="1"/>
        <s v="Letter Out - Other miscellaneous" u="1"/>
        <s v="Attendances on LC and GC regarding obtaining memorandum of conviction from Snaresbrook Crown Court" u="1"/>
        <s v="Reviewing reply submissions on costs; filing submissions. 1 hour 30 mins" u="1"/>
        <s v="Meeting with costs draftsman to consider the parties' costs budgets and approach to Monday's costs budgeting hearing" u="1"/>
        <s v="Attendance with Michael Gillard to confirm final set of redacted post-publication notes and typed transcript; passing all other copies to him to be destroyed" u="1"/>
        <s v="Internal discussion with MA regarding land registry findings" u="1"/>
        <s v="Considering Defendant's acknowledgment of service " u="1"/>
        <s v="Internal meeting with LC" u="1"/>
        <s v="Considering letter of response from Defendant denying liability" u="1"/>
        <s v="Working on the file on Day 4 of the trial; assembling list of Defendant's witnesses and considering latest state of play; reviewing CCTV footage and the transcript from this day and note to counsel regarding arrival of Phil Mitchell at court" u="1"/>
        <s v="Taxis &amp; subsistence" u="1"/>
        <s v="Attendance on LC to review the schedule of witness contact details" u="1"/>
        <s v="Letter Out - Hospital" u="1"/>
        <s v="Attending at Hughmans' office inspecting documents in the other side's list" u="1"/>
        <s v="Reviewing and amending letter to Malcolm McHaffie at the CPS and assembling attachments" u="1"/>
        <s v="Reviewing, considering, collating and assembling documents to be taken to Jersey to discuss with Peter Michel" u="1"/>
        <s v="Brief on hearing" u="1"/>
        <s v="Consideration of Dr Unsworth's report and covering letter" u="1"/>
        <s v="Drafting a long email containing bullet points of the outcome of the hearing this day for LC's review to send to client" u="1"/>
        <s v="Internal discussion with LC and emails regarding disclosure letter etc" u="1"/>
        <s v="Considering various emails. 30 mins" u="1"/>
        <s v="Further attendances on Michael Carson regarding letter to Hughmans and letter from Stephen Bradley" u="1"/>
        <s v="Considering email from leading counsel regarding suggested letter to court" u="1"/>
        <s v="Drafting form of authorities" u="1"/>
        <s v="Meeting with witness, Albert Patrick, to take details of his evidence" u="1"/>
        <s v="Continuing trial preparation work, including various attendances on LC and GC; attendances on Beverley Nunnery regarding transcript; attendances on judge's clerk regarding CCTV footage; attendances on process server; preparing documents for trial; updating trial bundles; preparing and arranging to send copies of Bundle H to MPS counsel; arranging to send bundles for application to amend the re-amended defence etc" u="1"/>
        <s v="Correspondence with the Defendant on Trial preparations" u="1"/>
        <s v="Meeting with Michael Gillard regarding witness issues" u="1"/>
        <s v="Considering revised agreed directions and finalising directions questionnaire" u="1"/>
        <s v="Working on various witness related issues and problems including emails to/ from counsel and interplay with witness summons/ witness summary (20 units); working on issues regarding disclosure application next week (10 units); emails with GC regarding same and fixing conference and considering Galleons Reach Limited issues arising from email from leading counsel (2 units)" u="1"/>
        <s v="Producing a schedule of witness contact details for the purposes of an application for alternative service of witness summonses" u="1"/>
        <s v="Saving Michael Gillard's updated witness statement in tracked changes; reviewing changes and making revisions; reviewing re-amended defence to make sure all sections of the  justification defence had been covered and noting areas that still need addressing" u="1"/>
        <s v="Updating files to be taken to court this afternoon, including latest skeletons, copies of redacted Crime Report Information System report, witness summonses and further documents that might need to be relied on"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u="1"/>
        <s v="Drafting instructions to expert, Dr Crane, to prepare causation report" u="1"/>
        <s v="Various activities regarding disclosure; attendances on counsel, LC and GC regarding Blackjack documents, protective measures application and trial bundles etc (as per emails); emails with process server; letter to Administrative Court regarding Pomfrett restraint order; preparing Wayne Staunton witness summons and cover letter to court and arranging to issue with the court; updating witness schedules; carrying out Companies House search regarding Balwinder Singh Sandhu; undertaking Land Registry search regarding 52 Rupert Street &amp; 33 Romilly Street and email to Michael Gillard; email attendances on Hughmans regarding trial bundles; attendances on LC and Shereener Browne of counsel; reviewing, organising and preparing index to additional MPS documents; and preparing copies for counsel" u="1"/>
        <s v="Electoral search fees" u="1"/>
        <s v="Attending counsel in telephone conference (with LC - as above)" u="1"/>
        <s v="Preparing interim application for specific disclosure " u="1"/>
        <s v="Considering funeral expenses provided by Claimant" u="1"/>
        <s v="Discussing and advising on costs issues and review of both side's submissions" u="1"/>
        <s v="Attending leading and junior counsel in telephone conference (with LC - as above)" u="1"/>
        <s v="Attendance on Michael Gillard regarding his list of articles and emails to and from Sarah Rook at TNL regarding obtaining further articles" u="1"/>
        <s v="Attending trial of action with leading and junior counsel on Day 6 - adjourned part heard; engaged from 9.40am to 4.40pm, including travelling and waiting" u="1"/>
        <s v="Travelling to Counsel's Chambers to meet with Claimant for the purposes of taking witness statement" u="1"/>
        <s v="Reviewing Claimant's witness evidence" u="1"/>
        <s v="Carrying out various pre-trial work in the afternoon" u="1"/>
        <s v="Drafting letter regarding Tim Smales" u="1"/>
        <s v="Paid fee for preparing report " u="1"/>
        <s v="Email attendances on LC and GC" u="1"/>
        <s v="Reading Dr Crane's report on letter of response" u="1"/>
        <s v="Working on draft without prejudice letter and emails to Pia Sarma and signing off application" u="1"/>
        <s v="Preparation for meeting with David McKelvey" u="1"/>
        <s v="Research into various names and companies mentioned by Billy Allen" u="1"/>
        <s v="Attending junior counsel in telephone conference regarding amending application for permission to serve witness summonses by alternative methods" u="1"/>
        <s v="Preparation prior to meeting at New Scotland Yard and working on emails (10 units); further work on the file following meeting at NSY on emails regarding disclosure and discussion with SB and MA setting out bundle (20 units)" u="1"/>
        <s v="Ordering DVD from Amazon featuring witness" u="1"/>
        <s v="Considering letter from opponents re mediation" u="1"/>
        <s v="Telephone call from Dave Johnson at the MPS regarding bringing unredacted copies of the Crime Report Information System to court this day" u="1"/>
        <s v="Dealing with various emails and working generally on witness evidence and disclosure issues all day; engaged 2 hours dealing with witness evidence and 2 hours dealing with disclosure issues" u="1"/>
        <s v="Reviewing Flood's latest statement from MPS; reviewing exhibited schedule of documents and cross referring to all MPS documents in SMB's possession; internal email to LC setting out outcome of research" u="1"/>
        <s v="Looking over costs schedule and adding up time" u="1"/>
        <s v="Conference with counsel on trial preparations" u="1"/>
        <s v="Drafting long email to Dr Crane asking him to review letter of response" u="1"/>
        <s v="Drafting long email to experts Dr Crane and Dr Unsworth forwarding a copy of the defence" u="1"/>
        <s v="Telephone call from Ken White regarding his draft statement; meeting him to discuss revisions and again to arrange signature after it had been revised and approved" u="1"/>
        <s v="Draft application for permission to serve witness summaries; order; and witness statement; emailed to IS. 1 hour 30 mins" u="1"/>
        <s v="Drafting attendance note of the conference this day" u="1"/>
        <s v="Photocopying for August 2012" u="1"/>
        <s v="Reviewing section in 'Wild Cats' book regarding fight at court; cross referring to the Claimant's reply and discussing discrepancies internally with LC" u="1"/>
        <s v="(To be populated in later version)" u="1"/>
        <s v="Assembling letter to Billy Allen; sending letter by post and email; sending agreed text to Billy Allen as per order" u="1"/>
        <s v="Working on the file on Day 5 of the trial; attendances on Dave Johnson regarding transcripts and bundles for officers; emails with various officers regarding supporting documents; emails with non-officer witnesses regarding security; emails with RPC; working on supporting documents for officer witnesses" u="1"/>
        <s v="Reviewing emails from Michael Gillard regarding Phil Mitchell and 2 Green's Court" u="1"/>
        <s v="Working on application, including amendments to witness statements of LC and Michael Gillard and emails with counsel" u="1"/>
        <s v="Internal meeting with LC to discuss the outcome of his meeting with counsel regarding instructing an expert" u="1"/>
        <s v="Attending trial of action with leading and junior counsel on Day 3 - adjourned part heard; engaged from 8.40am to 6.40pm, including pre-court and post court work on security and dealing with witness issues in relation to Helen Porter, Peter Wilson and further potential witness" u="1"/>
        <s v="Letter Out* - Opponent" u="1"/>
        <s v="Working on disclosure to the other side and other disclosure issues, including review of new bundle and evidence" u="1"/>
        <s v="Internal email to LC regarding update" u="1"/>
        <s v="Starting to draft Ken White's witness statement, including research into the Crime and Disorder Act" u="1"/>
        <s v="Drafting email to potential witness, Martin McVitie, following meeting to confirm the evidence gathering process regarding Galleons Reach and 2 Green's Court" u="1"/>
        <s v="Sorting, collating and paginating extensive GP records" u="1"/>
        <s v="Reviewing CCTV footage of outside court and agreeing with LC to include certain sections in the exhibit to his statement; making notes of times of clips; drafting instructions to Stanley Productions regarding excerpts to be copied and how to do it" u="1"/>
        <s v="Email to junior counsel regarding draft letter to MPS; discussing the same internally with LC and agreeing to send a short letter in response this day" u="1"/>
        <s v="Application fee" u="1"/>
        <s v="Locating Hughmans' explanation as to how the Claimant obtained Cavanagh's statements following a query by LC and internal email to LC regarding the same" u="1"/>
        <s v="Reviewing previous correspondence regarding the parties' approach to the costs budgeting hearing; reviewing previous bundle and drafting email to Hughmans regarding contents of bundle and asking for clarification of their position" u="1"/>
        <s v="Internal discussion with LC regarding notes and Michael Gillard" u="1"/>
        <s v="Preparing bill of costs" u="1"/>
        <s v="Preparing note to counsel regarding discussions with Mark Lake" u="1"/>
        <s v="Updating witness schedules" u="1"/>
        <s v="Attendances on LC regarding officer witnesses; preparing letters for Mick Ellis; Craig Stratford and Clive Timmons; preparing letter to MPS" u="1"/>
        <s v="Preparing schedule of special damages and interest calculation" u="1"/>
        <s v="Drafting letter of claim" u="1"/>
        <s v="Attending junior counsel in telephone conference for an update regarding witnesses and evidence and the disclosure application (as per GC's detailed handwritten notes)" u="1"/>
        <s v="Telephone Call In* - Expert" u="1"/>
        <s v="Telephone Call Out - Expert" u="1"/>
        <s v="Reviewing journalist's notes and transcripts with LC; agreeing relevant pages and sections to be redacted; redacting and copying journalist's notes and redacting transcript entries; removing documents from exhibit to witness statement that could not be disclosed (could only disclose plain paper version); making new paginated copy of exhibit and amending and confirming exhibit page references in witness statement; amending witness statement to provide explanation of redactions" u="1"/>
        <s v="Internal meeting with MA and LC following conference call with counsel" u="1"/>
        <s v="Discussing draft statement for Ken White internally with LC; amending the draft statement following comments from LC; dealing with his suggested changes and considering and adding references to Tony Thompson articles; drafting email to Ken White with the draft statement asking him to comment on certain specific allegations" u="1"/>
        <s v="Consideration of CRU Certificate" u="1"/>
        <s v="Considering Part 36 offer and dependency claim" u="1"/>
        <s v="Working on the file on Day 8 of the trial; telephone call with Billy Allen regarding security/ giving evidence; meeting with Billy Allen and LC; preparing draft witness statement; emails with Mark Lake; preparing documents for Craig Stratford; emails with RPC" u="1"/>
        <s v="Telephone conference with Counsel discussing dependency claim" u="1"/>
        <s v="Final review of costs submissions regarding costs budgeting and discussing MA's proposed minor changes with her" u="1"/>
        <s v="Letter Out - Counsel's clerk" u="1"/>
        <s v="Travelling to and from court in connection with the above attendance" u="1"/>
        <s v="Telephone calls and email to Westminster City Council regarding Freedom of Information Act request" u="1"/>
        <s v="Reviewing disclosure in the confidence proceedings to see what was said regarding transferring documents to SOCA and location of documents; tabbing key documents and discussing internally with LC" u="1"/>
        <s v="Reviewing exhibit to MPS statement of Francis Flood and referring to statement; reviewing latest disclosure from MPS e.g. microfiche records" u="1"/>
        <s v="Reviewing terms of Tugendhat's order in the breach of confidence proceedings and schedule of redactions to see what could be relied on; emails to and from counsel regarding the same" u="1"/>
        <s v="Revised draft submissions on costs; emailed to GMQC; emailed to IS; legalling various articles for Sunday Times re judgment etc; various t/c's 6 hours (£1800, of which 10% claimed)" u="1"/>
        <s v="Drafting witness statement of Claimant" u="1"/>
        <s v="General consideration of schedule and quantum" u="1"/>
        <s v="Reviewing file to see whether counsel had provided a recent assessment of merits and internal email to LC attaching attendance note" u="1"/>
        <s v="Telephone and email attendances on GC and LC; reviewing Cavanagh Crime Report Information System report and witness statements; conducting Land Registry search for Palmer Motors; liaising internally with property department regarding leasehold interest" u="1"/>
        <s v="Emails in and out with opponents regarding trial bundles" u="1"/>
        <s v="Attending counsel in telephone conferences regarding general trial issues" u="1"/>
        <s v="Reviewing and amending junior counsel's draft application and order regarding Woollard CRO/ PNC records" u="1"/>
        <s v="Letter Out* - Court" u="1"/>
        <s v="Letter Out - Expert_x000a_" u="1"/>
        <s v="Preparing witness summonses (x 16) and cover letter to court; carrying out Companies House research regarding Kelli Love and Billy Allen; various attendances on GC, LC and Michael Gillard regarding witness summonses and application to the Administrative Court for Pomfrett restraint order; attending court to issue witness summonses; preparing draft letters to witnesses enclosing witness summonses; amending application to Administrative Court; email to Shereener Browne (second junior counsel) regarding Hunt v others indictments (50 units recorded; discounted re outdoor work)" u="1"/>
        <s v="Reviewing David Steenson's advice and referring to some of the documents that he had mentioned" u="1"/>
        <s v="Review of new information and material and drafting letter and inserts to other side" u="1"/>
        <s v="Internal meeting with LC regarding revised list of things to be done in the short and long term" u="1"/>
        <s v="Considering letter from MPS" u="1"/>
        <s v="Emailing Dave Johnson" u="1"/>
        <s v="Attending trial of action on Day 4 for the afternoon session (with LC &amp; GC); engaged in attendance, including waiting and travel" u="1"/>
        <s v="Paid travel expenses - train" u="1"/>
        <s v="Brief on Defendant's Application" u="1"/>
        <s v="Letter" u="1"/>
        <s v="Reviewing the note of the meeting with Martin McVitie and internal email to MA regarding taking a statement" u="1"/>
        <s v="Review and approval of various orders and emails with counsel  (10 units  recorded; discounted re summarily assessed costs)" u="1"/>
        <s v="Consideration of Defendant's Part 36 offer" u="1"/>
        <s v="Working on the file on Day 1 of the trial, including email attendances on LC and GC over the weekend; preparing documents for trial, including bundle for officer meetings; attendance on RPC and Beverley Nunnery etc" u="1"/>
        <s v="Reviewing and amending transcript of post-publication notebook, including running through changes with Michael Gillard to confirm; saving final version as approved" u="1"/>
        <s v="Carrying out trial work before and after court on Day 4, including work in the evening dealing with witness issues" u="1"/>
        <s v="Reading indexes and associated emails (10 units); reading three skeleton arguments and considering issues and advising client (30 units); emails regarding various drafts to/ from the other side and MPS (30 units); preparing note regarding the previous day's security meeting (5 units) (Note: only 70 units claimed - as billed to the client)" u="1"/>
        <s v="Searching for Danny Woollard address to include in witness summary" u="1"/>
        <s v="Meeting with Billy Allen to obtain information; discussing lines of enquiry - as per 4 pages of handwritten notes (with Michael Gillard)" u="1"/>
        <s v="Amending costs budget analysis sheet in advance of the hearing this day" u="1"/>
        <s v="Search fee" u="1"/>
        <s v="Amending list of documents, including: reviewing all articles and adding publication names; adding documents missing from list; amending order; removing privileged documents; considering pages to include from Woollard books; and amending list" u="1"/>
        <s v="Carrying out initial Land Registry search as per Michael Gillard's email request" u="1"/>
        <s v="Reading Newham University Hospital records" u="1"/>
        <s v="Drafting Part 36 offer" u="1"/>
        <s v="Letter Out - Expert" u="1"/>
        <s v="Working on the file over 2 &amp; 3 October; general preparation for forthcoming applications - as per email traffic over this 2 day period, including incoming and outgoing MPS correspondence and doing initial work into documents and other visual material in Michael Gillard's notes - 2 lever arch files to be covered (20 units recorded; discounted re summarily assessed costs)" u="1"/>
        <s v="Tabbing and checking supplementary MPS documents to send to counsel" u="1"/>
        <s v="Drafting email to Associate regarding sealing order for service by alternative means" u="1"/>
        <s v="Meeting with Mark Lake over lunch regarding assistance from his clients" u="1"/>
        <s v="Dealing with emails throughout the day and cover email to counsel" u="1"/>
        <s v="Travelling to and from court to hand documents and laptop to judge's clerk" u="1"/>
        <s v="Finishing the drafting of disclosure statement following meeting with Michael Gillard" u="1"/>
        <s v="Cross referring the Claimant's reply with the reply in the Evening Standard proceedings; referring to the file of agreed redacted law enforcement agency documents (and schedule of redactions) and Galleons Reach Limited documents and amending the analysis of the reply; sending amended analysis to LC" u="1"/>
        <s v="Attendances on LC regarding Helen Porter's witness statement; attendances on GC regarding bundles for counsel; preparing bundles for counsel containing disclosure from the Claimant and MPS; drafting cover letters to counsel's clerks; internal meeting with LC and GC; attendances on Peter Wilson to obtain signed witness statement; updating witness schedules" u="1"/>
        <s v="Letter Our - Opponent" u="1"/>
        <s v="Letter Out - Opponent" u="1"/>
        <s v="Reviewing LC's witness statement regarding PII application and preparing exhibit; drafting cover letter to Nick Pierce; emails with counsel's clerk regarding listing of PII hearing; updating witness schedules; further updates to witness schedules; preparing witness summaries for Steve Bradley and Martin McVitie; preparing application notice for witness summary application; email to client regarding password to Tony Thompson witness statement; review of fax and amending Peter Michel's witness statement; various attendances on LC and GC; preparing bundles for counsel regarding the Defendant's witness statements; preparing index to counsel's bundle and cover letters (x 2); emails from Steve Bradley" u="1"/>
        <s v="Meeting with Pia Sarma and Michael Gillard to discuss various aspects of the case, including the question of settlement" u="1"/>
        <s v="Telephone call with Snaresbrook Crown Court and being informed that the court had found the 1999 ring binder but that the case documents were missing; discussing the position" u="1"/>
        <s v="Reviewing new document in from the land registry regarding Chequers Lane and discussing internally with LC and MA" u="1"/>
        <s v="Refresher - final oral submissions" u="1"/>
        <s v="Photocopying for November 2012" u="1"/>
        <s v="Drafting long email to Defendant explaining why the draft directions were not agreed" u="1"/>
        <s v="Preparation for and attending telecon with IS &amp; GMQC. 1 hour. Preparation 1 hour 30 mins" u="1"/>
        <s v="Telephone" u="1"/>
        <s v="Email attendances on RPC regarding transcript" u="1"/>
        <s v="Working on miscellaneous documents over the week regarding different matters, including security" u="1"/>
        <s v="Reviewing MA's schedule of witnesses for counsel regarding alternative service of witness summonses" u="1"/>
        <s v="Refresher: Not sitting - drafting written submissions" u="1"/>
        <s v="Letter " u="1"/>
        <s v="Letter Out* - Other miscellaneous" u="1"/>
        <s v="&amp; 12/03/2013 - Taxis back from court" u="1"/>
        <s v="Telephone calls with potential witness (and Michael Gillard)" u="1"/>
        <s v="Long telephone call to the Claimant to go through Dr Unsworth's report" u="1"/>
        <s v="Further mini cab charges" u="1"/>
        <s v="Travelling to and from conference (and waiting)" u="1"/>
        <s v="Consideration of defence" u="1"/>
        <s v="Internal meetings with LC (and one with MA) to discuss various matters, including disclosure files for counsel and Michel's statement" u="1"/>
        <s v="Considering relevant sections of witness evidence to be put to Ken White and printing off copies to review with him at the meeting" u="1"/>
        <s v="Reviewing and revising amended draft consent order from MPS and email to Nick Pierce regarding the same" u="1"/>
        <s v="&amp; other dates - Taxis back from court" u="1"/>
        <s v="Long telephone call with expert Dr Unsworth obtaining his comments on the letter of response" u="1"/>
        <s v="Preparing for meeting at Control Risks with potential experts, including reviewing instructions to experts and copying/ collating remaining documents to provide to expert (e.g. pleadings/ RFI)" u="1"/>
        <s v="Working on the file on Day 5 of the trial; dealing with pre and post court emails and call regarding security and witnesses" u="1"/>
        <s v="Preparing/ collating copies of various documents for PII hearing" u="1"/>
        <s v="Attending counsel in telephone conference regarding the new evidence of Flood" u="1"/>
        <s v="Reviewing off the record statements by the Claimant and email to counsel regarding documents from the MPS" u="1"/>
        <s v="Advice in conference 1 hour 30 mins" u="1"/>
        <s v="Reviewing files with costs draftsman to agree which ones needed to be sent to for bill preparation; reviewing files to ensure that all interim application bundles were included, but without duplicates, and boxing 11 boxes of files to go to costs draftsman" u="1"/>
        <s v="Various attendances on LC; amending template letter as per LC's suggestions; reviewing junior counsel's template letter and suggested changes and incorporating them into drafts; scanning and saving with a copy of article complained of etc" u="1"/>
        <s v="Working on bundle for counsel and issues arising" u="1"/>
        <s v="Attending upon the hearing of the third party applications with leading and junior counsel when an order was made in terms, inter alia, that: (1) the MPS shall disclose each of the documents in the schedule attached to the order to the Defendant’s solicitors by 29 October 2012 with inspection to take place within seven days of disclosure; (2) Defendant to pay the reasonable costs of the MPS of the application and of complying with this order, such costs to be subject to detailed assessment, if not agreed; and (3) as between the Claimant and the Defendant, the costs of the application, including the costs referred to in (2) above, to be costs in the case engaged in attendance; conferences at court and over lunch; and return travel" u="1"/>
        <s v="Paid fee for report" u="1"/>
        <s v="Preparing disclosure lists" u="1"/>
        <s v="Reviewing the Defendant's skeletons in draft; approving schedules and orders; dealing with incoming and outgoing emails throughout the day; considering costs schedules; telephone calls with clerk; reading skeletons and schedules of the other side and considering issues arising (30 units recorded; discounted re summarily assessed costs)" u="1"/>
        <s v="Working on witness statements and summaries on the evening before exchange of statements - as per emails; engaged from 6pm until 10.30pm with 30 mins break" u="1"/>
        <s v="Instructing trainee to carry out various Companies House and land registry searches" u="1"/>
        <s v="Reviewing email from judge's clerk regarding 31.19 order and counsel's draft order; confirming order with counsel" u="1"/>
        <s v="Letter Out* - Expert" u="1"/>
        <s v="Drafting notes regarding Soldier 3 " u="1"/>
        <s v="Drafting Claimant's disclosure list " u="1"/>
        <s v="Meeting with Michael Gillard (with LC - as above)" u="1"/>
        <s v="Drafting application notice; order &amp; schedule. 2 hours 30 mins" u="1"/>
        <s v="Email to the judge's clerk regarding the Sharp J order and emails to counsel regarding the same" u="1"/>
        <s v="Telephone conference with TNL regarding security" u="1"/>
        <s v="Amending date for response in request for further information and serving the same" u="1"/>
        <s v="Perusing DS Flood’s third statement and advising over telephone 2 hours" u="1"/>
        <s v="Attending upon the hearing of the Defendant's application to discharge the order of Mr Justice Eady of 8 November 2012 with leading and junior counsel (heard in private) when the same was adjourned without a decision being reached pending exchange of witness statements in the libel action; engaged in attendance on hearing; conferences with client and counsel before hearing; and return travel" u="1"/>
        <s v="Letter Out&quot; - Client" u="1"/>
        <s v="Letter Out* - Client" u="1"/>
        <s v="Subsistence" u="1"/>
        <s v="Preparing copies of scene of crime photographs; attendance on LC and making further amendments to application to Administrative Court; preparing draft order; instructing clerks regarding filing of application with Administrative Court; and Trace Smart search for potential witness" u="1"/>
        <s v="Telephone call with Beverley Nunnery regarding daily transcript" u="1"/>
        <s v="Reviewing the Claimant's submissions on costs and emails to the team and counsel" u="1"/>
        <s v="Consideration of Defendant's cost budget and directions questionnaire" u="1"/>
        <s v="Various emails and t/c re draft minute of order; email to judge’s clerk. 1 hour 30 mins" u="1"/>
        <s v="Telephone attendance on Land Registry regarding previous editions of title register" u="1"/>
        <s v="Carrying out more work this afternoon on review of issues for revising the witness statement of Michael Gillard on what he knew about the SOCA investigation and MPS files; and exchanges with Michael Gillard" u="1"/>
        <s v="Considering invoices relating to probate" u="1"/>
        <s v="Reviewing and amending submissions regarding the hearing the following day; reviewing submissions from the Defendant and Claimant" u="1"/>
        <s v="Drafting trial bundle index for disclosure documents" u="1"/>
        <s v="Reviewing Mr Justice Eady's order of 8 October as received from the court; diarising dates and saving on system; updating pleadings/court documents file" u="1"/>
        <s v="Updating general witnesses schedule regarding Peter Michel" u="1"/>
        <s v="Working on application including SOCA evidence and skeleton argument; also including emails" u="1"/>
        <s v="Attendances on counsel by email regarding follow up points from written submissions" u="1"/>
        <s v="Long telephone call to Claimant requesting details of Deceased's provision for the children and calculation of dependency claim" u="1"/>
        <s v="Drafting first letter to the MPS" u="1"/>
        <s v="Meeting with David McKelvey on Day 6 of the trial" u="1"/>
        <s v="Attendances on LC regarding suggested wording for update for Pia Sarma" u="1"/>
        <s v="Finalising comments on schedule of documents from MPS and sending to counsel for his review" u="1"/>
        <s v="Amending Defendant's additional disclosure list of documents" u="1"/>
        <s v="Internal discussion with LC regarding correct form of exhibits;, checking new parts regarding the Singh's against what has been pleaded and the Crime Report Information System report; amending statement to explain redactions to journalist's notes" u="1"/>
        <s v="Reviewing disclosure documents and correspondence and CPR Part 31; drafting witness statement for LC in support of specific disclosure application against the Claimant" u="1"/>
        <s v="Overseeing developments regarding the bundle;  email update to Pia Sarma" u="1"/>
        <s v="Reviewing email and attachment from Marc Seddon" u="1"/>
        <s v="Attending leading and junior counsel in telephone conference, together with David Steenson, discussing Jersey issues and questions put to the expert regarding Galleons Reach and Verite (as per detailed handwritten notes)" u="1"/>
        <s v="Correspondence with the client on trial preparations" u="1"/>
        <s v="Attending counsel in telephone conference regarding letter received from Hughmans regarding proposed strike out application/ PTR" u="1"/>
        <s v="£1000.00 allowance of budget (in accordance with paragraph 7.2(a) of PD 3E)" u="1"/>
        <s v="Brief on Hearing (£4,000, of which £3,200 claimed)" u="1"/>
        <s v="Various attendances on LC; perusal of emails; preparing bundle of documents for Hughmans; amending list of documents; drafting cover letter; arranging to send bundle to the other side; further updates to witness schedules" u="1"/>
        <s v="Additional preparation of the late disclosure of documents from MPS and advice on their contents to IS and identifying which documents to add to the trial bundles which became H(1) and H(2)" u="1"/>
        <s v="Drafting/ amending and considering implications of extension with GC, client and junior counsel" u="1"/>
        <s v="Considering service of a reply to defence" u="1"/>
        <s v="Revising Peter Michel's statement after conference; saving final version of revised statement and sending to client for approval" u="1"/>
        <s v="Preparing bill of costs " u="1"/>
        <s v="Telephone call to David Steenson (with LC - as above)" u="1"/>
        <s v="Instructing trainee to carry out a search against Chequers Lane and reviewing the resulting entries" u="1"/>
        <s v="Attendances on documents regarding officer witness summaries; and email to junior counsel attaching clean copies" u="1"/>
        <s v="Letter Out - Court" u="1"/>
        <s v="Attendance on Hughmans regarding contents of bundle and bundle indices" u="1"/>
        <s v="Paid for use of consultation room" u="1"/>
        <s v="Photocopying for period to 25 July 2013" u="1"/>
        <s v="Internal meeting with LC for 'catch up' following his meeting with Dave Johnson regarding DJ's helpful comments regarding police officers giving evidence; also discussing leading counsel's views on Peter Michel statement" u="1"/>
        <s v="Drafting directions questionnaire" u="1"/>
        <s v="Telephone call with Michael Gillard; telephone conference with Pia Sarma before Mark Lake meeting, including discussion on threat (as per MG email) and without prejudice letter" u="1"/>
        <s v="Reading the RFI's and documents and correspondence" u="1"/>
        <s v="Letter Out* - Other miscellaneous_x000a_" u="1"/>
        <s v="Amending the order for alternative service following email from the judge's clerk" u="1"/>
        <s v="Attending leading and junior counsel in telephone conference, together with the client, regarding possible mediation and disclosure" u="1"/>
        <s v="Letter Our - Court" u="1"/>
        <s v="Amending draft letter of claim" u="1"/>
        <s v="Attendance on Michael Gillard regarding schedule of witness contact details and research into Tracesmart" u="1"/>
        <s v="Attendance on LC; preparing amended bundle and email to counsel" u="1"/>
        <s v="Letter Our - Client" u="1"/>
        <s v="Letter Out - Client" u="1"/>
        <s v="Working on finalising Michael Gillard's statement, exhibits and front sheet for the exhibits; finalising hearsay notice and witness summaries for Billy Allen, Dave Johnson and Frankie Flood; working with LC and MA to finalise witness evidence in readiness for service" u="1"/>
        <s v="Emails with counsel regarding draft bundle indexes" u="1"/>
        <s v="Reviewing costs budget; attendances on LC and internal discussion with GC regarding the same" u="1"/>
        <s v="Email exchange with Jersey expert, David Steenson" u="1"/>
        <s v="Telephone call with Central Criminal Court regarding indictment and memorandum of conviction" u="1"/>
        <s v="Attendances on GC and LC regarding LC's fifth witness statement and exhibits bundle" u="1"/>
        <s v="Paid professional fees" u="1"/>
        <s v="Discussion with Dave Johnson and setting up meeting for 3 April regarding security and protective measures; also seeking CRO details from Dave Johnson by telephone after reviewing the issues that needed evidencing" u="1"/>
        <s v="Preparation on disclosure regarding meeting with Dave Johnson" u="1"/>
        <s v="Internal discussion with LC regarding email from Matthew Jenkins and GC's email regarding the Evening Standard threatened application" u="1"/>
        <s v="Various activities in preparation for trial; preparing copies of the first part of the MPS Blackjack disclosure; amending index; preparing cover letters and arranging for bundles to be hand delivered to chambers; investigating Peter Donnelly and attempting to track him down; making enquiries with previous law firms; attendances on LC regarding the second part of the MPS Blackjack disclosure; reviewing documents, organising and preparing index; preparing copies for Hughmans and counsel and arranging to hand deliver; drafting cover letter and serving Wayne Staunton witness summons on MPS; " u="1"/>
        <s v="Telephone call with Michael Gillard and providing a mini update after his return to the UK" u="1"/>
        <s v="Travelling to and from court (and waiting)" u="1"/>
        <s v="Brief on hearing with GMQC" u="1"/>
        <s v="Drafting note for the conference with counsel the following day" u="1"/>
        <s v="Considering Defendant's revised draft directions" u="1"/>
        <s v="Checking, approving and signing bill of costs" u="1"/>
        <s v="Considering email from Anthony Nelson and reviewing the Claimant's costs budgets" u="1"/>
        <s v="Letter Out* - Counsel's clerk" u="1"/>
        <s v="Telephone with Pia Sarma regarding the Claimant's mediation suggestion" u="1"/>
        <s v="Telephone call to potential witness during the trial period regarding possible murder angles" u="1"/>
        <s v="Reviewing draft affidavit of service for Cesar Sepulveda and various attendances on process servers regarding contents and arranging for signature" u="1"/>
        <s v="Considering Michael Gillard's notes and emailing counsel and explaining issues regarding Gold Groups" u="1"/>
        <s v="Considering email from Nigel Mawer and internal discussion of the same with LC; scanning in further documents and drafting email to Nigel Mawer" u="1"/>
        <s v="Accessing DVD footage on laptop and reviewing with LC; checking computer to see whether there were any other documents on there and to ensure it could be accessed remotely" u="1"/>
        <s v="Reviewing Michael Gillard's note of civil claim by police officers" u="1"/>
        <s v="Working with Michael Gillard on amendments to his draft witness statement started the previous day and comments on this" u="1"/>
        <s v="Considering value of claim and drafting letter to Claimant recommending making a Part 36 offer" u="1"/>
        <s v="Telephone call to IRC regarding serving witness summonses/ finding witness addresses" u="1"/>
        <s v="Internal meeting with LC and MA discussing tasks" u="1"/>
        <s v="Emails from counsel and LC regarding Flood's statement and discussing the same internally with LC" u="1"/>
        <s v="Amending Michael Gillard's draft witness statement to address some of the questions raised by counsel, including reviewing police documents and other documents in order to do so; amending typographical errors and dealing with format issues and adding some further information" u="1"/>
        <s v="Consideration of Counsel's advice " u="1"/>
        <s v="Reviewing counsel's amended draft order" u="1"/>
        <s v="Paid Court fee" u="1"/>
        <s v="Advice on telephone with expert (Jersey) 1 hour" u="1"/>
        <s v="Review of emails" u="1"/>
        <s v="Attendances on counsel's clerk regarding updating costs budget" u="1"/>
        <s v="Preparing index to Claimant's additional disclosure bundle" u="1"/>
        <s v="Telephone Call In - GP's surgery" u="1"/>
        <s v="Attending trial of action (with LC &amp; GC) on Day 10 - the last day of the Defendant's witness evidence, including: travelling and waiting; meeting with officer witnesses and LC prior to hearing; preparing note of meeting for counsel; emails with RPC and various witnesses regarding transcript" u="1"/>
        <s v="Costing/valuing incurred work to date" u="1"/>
        <s v="Paid fee for copy ambulance records " u="1"/>
        <s v="Paid fee to Counsel - Oliver Williamson for advising on Part 36 offer" u="1"/>
        <s v="Reviewing note of conference and drafting letter regarding other officers to Mark Lake" u="1"/>
        <s v="Telephone conference with potential witness and Michael Gillard" u="1"/>
        <s v="Reviewing initial typed transcript of post-publication notes" u="1"/>
        <s v="Working on Tony Bennett issues for trial regarding murder connections with the Claimant, including two long telephone calls and reading articles and short team meeting" u="1"/>
        <s v="Letter Out* - Hospital" u="1"/>
        <s v="Attending meeting and email to team and email from leading counsel" u="1"/>
        <s v="Finalising costs budget and exchanging by email with other side" u="1"/>
        <s v="Internal meeting with LC to review disclosure list and disclosure statement and disclosure documents" u="1"/>
      </sharedItems>
    </cacheField>
    <cacheField name="LTM" numFmtId="0">
      <sharedItems containsNonDate="0" containsString="0" containsBlank="1"/>
    </cacheField>
    <cacheField name="Time" numFmtId="0">
      <sharedItems containsNonDate="0" containsString="0" containsBlank="1" containsNumber="1" minValue="9.9999999999999895E-2" maxValue="225" count="73">
        <m/>
        <n v="7" u="1"/>
        <n v="4.5" u="1"/>
        <n v="3" u="1"/>
        <n v="1.25" u="1"/>
        <n v="0.5" u="1"/>
        <n v="3.1" u="1"/>
        <n v="1.3" u="1"/>
        <n v="0.22500000000000001" u="1"/>
        <n v="0.36" u="1"/>
        <n v="2.2000000000000002" u="1"/>
        <n v="0.4" u="1"/>
        <n v="2.2999999999999998" u="1"/>
        <n v="0.17499999999999999" u="1"/>
        <n v="9" u="1"/>
        <n v="6" u="1"/>
        <n v="2.5" u="1"/>
        <n v="1" u="1"/>
        <n v="6.2" u="1"/>
        <n v="2.6" u="1"/>
        <n v="0.45" u="1"/>
        <n v="25" u="1"/>
        <n v="1.85" u="1"/>
        <n v="0.8" u="1"/>
        <n v="1.9" u="1"/>
        <n v="4.8" u="1"/>
        <n v="0.15" u="1"/>
        <n v="1.84" u="1"/>
        <n v="12" u="1"/>
        <n v="7.5" u="1"/>
        <n v="5" u="1"/>
        <n v="2" u="1"/>
        <n v="0.875" u="1"/>
        <n v="2.1" u="1"/>
        <n v="1.425" u="1"/>
        <n v="0.9" u="1"/>
        <n v="1.28" u="1"/>
        <n v="31.6" u="1"/>
        <n v="50" u="1"/>
        <n v="0.48" u="1"/>
        <n v="1.6" u="1"/>
        <n v="3.8" u="1"/>
        <n v="0.7" u="1"/>
        <n v="1.54" u="1"/>
        <n v="1.7" u="1"/>
        <n v="0.3" u="1"/>
        <n v="10" u="1"/>
        <n v="4" u="1"/>
        <n v="2.75" u="1"/>
        <n v="1.125" u="1"/>
        <n v="0.75" u="1"/>
        <n v="6.7" u="1"/>
        <n v="1.8" u="1"/>
        <n v="9.9999999999999895E-2" u="1"/>
        <n v="0.1" u="1"/>
        <n v="1.4" u="1"/>
        <n v="0.6" u="1"/>
        <n v="8" u="1"/>
        <n v="5.5" u="1"/>
        <n v="3.5" u="1"/>
        <n v="1.5" u="1"/>
        <n v="0.84" u="1"/>
        <n v="0.25" u="1"/>
        <n v="8.4" u="1"/>
        <n v="35.200000000000003" u="1"/>
        <n v="9.8000000000000007" u="1"/>
        <n v="2.7" u="1"/>
        <n v="1.1000000000000001" u="1"/>
        <n v="0.2" u="1"/>
        <n v="6.6" u="1"/>
        <n v="225" u="1"/>
        <n v="0.47499999999999998" u="1"/>
        <n v="1.2" u="1"/>
      </sharedItems>
    </cacheField>
    <cacheField name="Estimated (&quot;E&quot;)" numFmtId="0">
      <sharedItems containsNonDate="0" containsString="0" containsBlank="1"/>
    </cacheField>
    <cacheField name="Counsel's Base Fees" numFmtId="166">
      <sharedItems containsNonDate="0" containsString="0" containsBlank="1"/>
    </cacheField>
    <cacheField name="Other Disbursements" numFmtId="166">
      <sharedItems containsNonDate="0" containsString="0" containsBlank="1"/>
    </cacheField>
    <cacheField name="VAT On Other Disbursements" numFmtId="43">
      <sharedItems containsNonDate="0" containsString="0" containsBlank="1"/>
    </cacheField>
    <cacheField name="ATEI Premium" numFmtId="0">
      <sharedItems containsNonDate="0" containsString="0" containsBlank="1"/>
    </cacheField>
    <cacheField name="Pre, Post or Non Budget" numFmtId="0">
      <sharedItems containsNonDate="0" containsBlank="1" count="7">
        <m/>
        <s v="Non-Budgeted" u="1"/>
        <s v="Non Budgeted" u="1"/>
        <s v="Pre-Budget" u="1"/>
        <s v="Post-Budget" u="1"/>
        <s v="Pre Budget" u="1"/>
        <s v="Budgeted" u="1"/>
      </sharedItems>
    </cacheField>
    <cacheField name="Phase Code " numFmtId="0">
      <sharedItems containsNonDate="0" containsString="0" containsBlank="1"/>
    </cacheField>
    <cacheField name="Task Code" numFmtId="0">
      <sharedItems containsNonDate="0" containsString="0" containsBlank="1"/>
    </cacheField>
    <cacheField name="Activity Code" numFmtId="0">
      <sharedItems containsNonDate="0" containsString="0" containsBlank="1"/>
    </cacheField>
    <cacheField name="Expense Code" numFmtId="0">
      <sharedItems containsNonDate="0" containsString="0" containsBlank="1"/>
    </cacheField>
    <cacheField name="Precedent H Phase" numFmtId="0">
      <sharedItems containsNonDate="0" containsString="0" containsBlank="1"/>
    </cacheField>
    <cacheField name="Entry Alloc%" numFmtId="9">
      <sharedItems containsNonDate="0" containsString="0" containsBlank="1"/>
    </cacheField>
    <cacheField name="External Party Name" numFmtId="0">
      <sharedItems containsNonDate="0" containsBlank="1" count="53">
        <m/>
        <s v="Control Risks" u="1"/>
        <s v="Amazon" u="1"/>
        <s v="Metropolitan Police Service" u="1"/>
        <s v="Costs Draftsmen" u="1"/>
        <s v="Walkers (Jersey)" u="1"/>
        <s v="Dr Graham" u="1"/>
        <s v="Danny Woollard" u="1"/>
        <s v="Hughmans" u="1"/>
        <s v="Potential Witness" u="1"/>
        <s v="Companies House" u="1"/>
        <s v="Defendant" u="1"/>
        <s v="Lake Jackson" u="1"/>
        <s v="GCW-Intelligence" u="1"/>
        <s v="Dr Robert Crane, Consultant Respiratory Physician" u="1"/>
        <s v="Grosvenor Investigations &amp; Security Services Ltd" u="1"/>
        <s v="Additional liabilities" u="1"/>
        <s v="Martin McVitie" u="1"/>
        <s v="Snaresbrook Crown Court" u="1"/>
        <s v="Tony Bennett" u="1"/>
        <s v="Tony Thompson" u="1"/>
        <s v="Not Applicable" u="1"/>
        <s v="Andrews Family" u="1"/>
        <s v="Express National Carriers" u="1"/>
        <s v="JKL Health Authority" u="1"/>
        <s v="Imogen Nash" u="1"/>
        <s v="Reynolds Porter Chamberlain" u="1"/>
        <s v="Beverley F Nunnery &amp; Co" u="1"/>
        <s v="Kenneth White" u="1"/>
        <s v="Dr John Unsworth, Consultant Emergency Physician" u="1"/>
        <s v="John Mitchell" u="1"/>
        <s v="Addison Lee" u="1"/>
        <s v="Waterstones" u="1"/>
        <s v="HM Land Registry" u="1"/>
        <s v="William Allen" u="1"/>
        <s v="Albert Patrick" u="1"/>
        <s v="Jeff Edwards" u="1"/>
        <s v="First Assist" u="1"/>
        <s v="Counsel" u="1"/>
        <s v="DEF University Hospital" u="1"/>
        <s v="Client" u="1"/>
        <s v="Keith Giles" u="1"/>
        <s v="Integrated Risk Control" u="1"/>
        <s v="Court" u="1"/>
        <s v="David McKelvey" u="1"/>
        <s v="London Executive" u="1"/>
        <s v="GHI Ambulance Service NHS Trust" u="1"/>
        <s v="(Deliberately blank)" u="1"/>
        <s v="Central Criminal Court" u="1"/>
        <s v="Westminster City Council" u="1"/>
        <s v="Costs of assessment" u="1"/>
        <s v="L &amp; J International" u="1"/>
        <s v="Counsel/Counsel's Clerk" u="1"/>
      </sharedItems>
    </cacheField>
    <cacheField name="Communication Method" numFmtId="0">
      <sharedItems containsNonDate="0" containsBlank="1" count="6">
        <m/>
        <s v="Meeting" u="1"/>
        <s v="Not Applicable" u="1"/>
        <s v="Letter" u="1"/>
        <s v="Email" u="1"/>
        <s v="Telephone Call" u="1"/>
      </sharedItems>
    </cacheField>
    <cacheField name="Base Profit Costs (copy)" numFmtId="43">
      <sharedItems/>
    </cacheField>
    <cacheField name="Disbursements Total (copy)" numFmtId="43">
      <sharedItems containsSemiMixedTypes="0" containsString="0" containsNumber="1" containsInteger="1" minValue="0" maxValue="0"/>
    </cacheField>
    <cacheField name="Part Name" numFmtId="10">
      <sharedItems count="5">
        <e v="#N/A"/>
        <s v="Pre-CFA" u="1"/>
        <s v="sdfsdfsd" u="1"/>
        <s v="tttt" u="1"/>
        <s v="CFA" u="1"/>
      </sharedItems>
    </cacheField>
    <cacheField name="Phase Name" numFmtId="43">
      <sharedItems count="15">
        <e v="#N/A"/>
        <s v="Case Management Conference" u="1"/>
        <s v="Expert reports" u="1"/>
        <s v="Trial" u="1"/>
        <s v="Budgeting incl. costs estimates" u="1"/>
        <s v="ADR / Settlement" u="1"/>
        <s v="Witness statements" u="1"/>
        <s v="Costs Assessment" u="1"/>
        <s v="Funding" u="1"/>
        <s v="Issue / Statements of Case" u="1"/>
        <s v="Disclosure" u="1"/>
        <s v="Pre-Trial Review" u="1"/>
        <s v="Interim Applications and Hearings (Interlocutory Applications)" u="1"/>
        <s v="Trial preparation" u="1"/>
        <s v="Initial and Pre-Action Protocol Work" u="1"/>
      </sharedItems>
    </cacheField>
    <cacheField name="Task Name" numFmtId="0">
      <sharedItems count="43">
        <e v="#N/A"/>
        <s v="Preparation of trial bundles" u="1"/>
        <s v="Case Management Conference" u="1"/>
        <s v="Issue and Serve Proceedings and Preparation of Statement(s) of Case" u="1"/>
        <s v="Legal investigation" u="1"/>
        <s v="Factual investigation" u="1"/>
        <s v="Inspection and review of the other side's disclosure for work undertaken after exchange of disclosure lists." u="1"/>
        <s v="Applications concerning evidence" u="1"/>
        <s v="Reviewing Other Party(s)' witness statement(s)" u="1"/>
        <s v="Trial" u="1"/>
        <s v="Mediation" u="1"/>
        <s v="Advocacy" u="1"/>
        <s v="Taking, preparing and finalising witness statement(s)" u="1"/>
        <s v="Preparing and serving disclosure lists" u="1"/>
        <s v="Applications for an injunction or committal" u="1"/>
        <s v="JD00" u="1"/>
        <s v="Preparing costs claim" u="1"/>
        <s v="Review of Other Party(s)' Statements of Case" u="1"/>
        <s v="Funding" u="1"/>
        <s v="Other Settlement Matters" u="1"/>
        <s v="Preparation of the disclosure report and the disclosure proposal" u="1"/>
        <s v="JH00" u="1"/>
        <s v="Obtaining and reviewing documents" u="1"/>
        <s v="Issue / Statements of Case" u="1"/>
        <s v="JJ00" u="1"/>
        <s v="Budgeting - own side's costs" u="1"/>
        <s v="Support of advocates" u="1"/>
        <s v="Applications relating to originating process or Statement of Case or for default or summary judgment" u="1"/>
        <s v="Costs Management Conference" u="1"/>
        <s v="Own expert evidence " u="1"/>
        <s v="Pre-action protocol (or similar) work" u="1"/>
        <s v="Applications for disclosure or Further Information" u="1"/>
        <s v="JA00" u="1"/>
        <s v="Budgeting - between the parties" u="1"/>
        <s v="General work regarding preparation for trial" u="1"/>
        <s v="Hearings" u="1"/>
        <s v="Trial preparation" u="1"/>
        <s v="Other Party(s)' expert evidence" u="1"/>
        <s v="Applications relating to Costs alone" u="1"/>
        <s v="Pre Trial Review" u="1"/>
        <s v="JG00" u="1"/>
        <s v="JI00" u="1"/>
        <s v="Amendment of Statements of Case" u="1"/>
      </sharedItems>
    </cacheField>
    <cacheField name="Activity Name" numFmtId="0">
      <sharedItems count="19">
        <s v=" "/>
        <s v="" u="1"/>
        <s v="Draft/Revise" u="1"/>
        <s v="Communicate (with Outside Counsel)" u="1"/>
        <s v="Research" u="1"/>
        <s v="Billable Travel Time" u="1"/>
        <s v="Review/Analyze" u="1"/>
        <s v="Communicate (with Counsel)" u="1"/>
        <s v="Communicate (other external)" u="1"/>
        <e v="#N/A" u="1"/>
        <s v="Communicate (witnesses)" u="1"/>
        <s v="Communicate (internally within legal team)" u="1"/>
        <s v="Plan and prepare for" u="1"/>
        <s v="Communicate (Other Party(s)/other outside lawyers)" u="1"/>
        <s v="Plan, Prepare, Draft, Review" u="1"/>
        <s v="Appear For/Attend" u="1"/>
        <s v="Manage Data/Files/Documentation" u="1"/>
        <s v="Communicate (experts)" u="1"/>
        <s v="Communicate (with client)" u="1"/>
      </sharedItems>
    </cacheField>
    <cacheField name="Expense Name" numFmtId="0">
      <sharedItems count="29">
        <s v=" "/>
        <s v="" u="1"/>
        <s v="Local Travel" u="1"/>
        <s v="Meals" u="1"/>
        <s v="Publications/Books/Treatises" u="1"/>
        <s v="Medical Records " u="1"/>
        <s v="Expert Witness Charges" u="1"/>
        <s v="Court and Governmental Agency Fees" u="1"/>
        <s v="Copy Service (External)" u="1"/>
        <s v="Court Fees" u="1"/>
        <s v="Local Solicitor Agents" u="1"/>
        <s v="Copies/Hard Copy Prints/Printing-Black &amp; White (Internal)" u="1"/>
        <s v="Witness Expenses Incurred" u="1"/>
        <s v="Consultants, Other Professionals or Foreign Lawyers" u="1"/>
        <s v="Medical Record Service Provider Fees" u="1"/>
        <s v="Out-of-Town Travel" u="1"/>
        <e v="#N/A" u="1"/>
        <s v="Experts' Fees" u="1"/>
        <s v="Trial Exhibits" u="1"/>
        <s v="Outside Counsel Charges (Local)" u="1"/>
        <s v="ATEI Premiums" u="1"/>
        <s v="ATE Premiums/Insurance" u="1"/>
        <s v="ATEI Premiums/Insurance" u="1"/>
        <s v="Medical Records Costs" u="1"/>
        <s v="Delivery Services/Messengers" u="1"/>
        <s v="Medical Records Analysis" u="1"/>
        <s v="Travel Expenses" u="1"/>
        <s v="Counsel's Fees" u="1"/>
        <s v="Arbitrators/Mediators" u="1"/>
      </sharedItems>
    </cacheField>
    <cacheField name="LTM Status" numFmtId="0">
      <sharedItems/>
    </cacheField>
    <cacheField name="LTM Grade" numFmtId="0">
      <sharedItems containsMixedTypes="1" containsNumber="1" containsInteger="1" minValue="0" maxValue="0" count="2">
        <s v=""/>
        <n v="0" u="1"/>
      </sharedItems>
    </cacheField>
    <cacheField name="LTM Rate" numFmtId="43">
      <sharedItems containsSemiMixedTypes="0" containsString="0" containsNumber="1" containsInteger="1" minValue="0" maxValue="0"/>
    </cacheField>
    <cacheField name="Funding PerCent Allowed" numFmtId="10">
      <sharedItems/>
    </cacheField>
    <cacheField name="Success Fee %" numFmtId="10">
      <sharedItems/>
    </cacheField>
    <cacheField name="VAT Rate" numFmtId="10">
      <sharedItems/>
    </cacheField>
    <cacheField name="Profit Costs Incurred (not including any indemnity cap)" numFmtId="43">
      <sharedItems containsSemiMixedTypes="0" containsString="0" containsNumber="1" containsInteger="1" minValue="0" maxValue="0"/>
    </cacheField>
    <cacheField name="Base Profit Costs (including any indemnity cap)" numFmtId="43">
      <sharedItems/>
    </cacheField>
    <cacheField name="VAT on Base Profit Costs" numFmtId="43">
      <sharedItems/>
    </cacheField>
    <cacheField name="Success Fee on Base Profit costs" numFmtId="43">
      <sharedItems/>
    </cacheField>
    <cacheField name="VAT on Success Fee on Base Profit Costs" numFmtId="43">
      <sharedItems/>
    </cacheField>
    <cacheField name="Total Profit Costs (inc SF and VAT)" numFmtId="43">
      <sharedItems/>
    </cacheField>
    <cacheField name="VAT on Base Counsel Fees" numFmtId="43">
      <sharedItems/>
    </cacheField>
    <cacheField name="Counsel's Success Fee" numFmtId="43">
      <sharedItems/>
    </cacheField>
    <cacheField name="VAT on Counsel's Success Fee" numFmtId="43">
      <sharedItems/>
    </cacheField>
    <cacheField name="Total Counsel Fees (inc Success Fee and VAT)" numFmtId="43">
      <sharedItems/>
    </cacheField>
    <cacheField name="Total Other Disbursements (inc VAT)" numFmtId="43">
      <sharedItems containsSemiMixedTypes="0" containsString="0" containsNumber="1" containsInteger="1" minValue="0" maxValue="0"/>
    </cacheField>
    <cacheField name="Disbursements Total (without success fees)" numFmtId="43">
      <sharedItems containsSemiMixedTypes="0" containsString="0" containsNumber="1" containsInteger="1" minValue="0" maxValue="0"/>
    </cacheField>
    <cacheField name="Total Base Costs" numFmtId="43">
      <sharedItems/>
    </cacheField>
    <cacheField name="Total Profit Costs" numFmtId="43">
      <sharedItems/>
    </cacheField>
    <cacheField name="Total Disbursements (including success fees)" numFmtId="43">
      <sharedItems/>
    </cacheField>
    <cacheField name="Total VAT" numFmtId="43">
      <sharedItems/>
    </cacheField>
    <cacheField name="Total Costs" numFmtId="43">
      <sharedItems/>
    </cacheField>
    <cacheField name="Phase Sort Order Number " numFmtId="1">
      <sharedItems containsMixedTypes="1" containsNumber="1" containsInteger="1" minValue="1" maxValue="15" count="15">
        <e v="#N/A"/>
        <n v="13" u="1"/>
        <n v="5" u="1"/>
        <n v="15" u="1"/>
        <n v="2" u="1"/>
        <n v="6" u="1"/>
        <n v="7" u="1"/>
        <n v="1" u="1"/>
        <n v="3" u="1"/>
        <n v="8" u="1"/>
        <n v="9" u="1"/>
        <n v="10" u="1"/>
        <n v="11" u="1"/>
        <n v="4" u="1"/>
        <n v="12" u="1"/>
      </sharedItems>
    </cacheField>
    <cacheField name="Task Sort Order Number" numFmtId="1">
      <sharedItems containsMixedTypes="1" containsNumber="1" containsInteger="1" minValue="1" maxValue="38" count="21">
        <e v="#N/A"/>
        <n v="13" u="1"/>
        <n v="36" u="1"/>
        <n v="38" u="1"/>
        <n v="5" u="1"/>
        <n v="15" u="1"/>
        <n v="2" u="1"/>
        <n v="18" u="1"/>
        <n v="20" u="1"/>
        <n v="33" u="1"/>
        <n v="21" u="1"/>
        <n v="1" u="1"/>
        <n v="3" u="1"/>
        <n v="8" u="1"/>
        <n v="25" u="1"/>
        <n v="26" u="1"/>
        <n v="10" u="1"/>
        <n v="29" u="1"/>
        <n v="11" u="1"/>
        <n v="4" u="1"/>
        <n v="12" u="1"/>
      </sharedItems>
    </cacheField>
    <cacheField name="Activity Sort Order Number" numFmtId="1">
      <sharedItems/>
    </cacheField>
    <cacheField name="Expense Sort Order Number"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1">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1-PhaseSummary"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gridDropZones="1" multipleFieldFilters="0">
  <location ref="A5:K8" firstHeaderRow="1" firstDataRow="2" firstDataCol="2"/>
  <pivotFields count="55">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43" outline="0" showAll="0" defaultSubtotal="0"/>
    <pivotField compact="0" numFmtId="43" outline="0" showAll="0" defaultSubtotal="0"/>
    <pivotField compact="0" outline="0" showAll="0" defaultSubtotal="0"/>
    <pivotField axis="axisRow" compact="0" outline="0" showAll="0" defaultSubtotal="0">
      <items count="15">
        <item m="1" x="5"/>
        <item m="1" x="4"/>
        <item m="1" x="1"/>
        <item m="1" x="7"/>
        <item m="1" x="10"/>
        <item m="1" x="2"/>
        <item m="1" x="8"/>
        <item m="1" x="14"/>
        <item m="1" x="12"/>
        <item m="1" x="9"/>
        <item m="1" x="3"/>
        <item m="1" x="13"/>
        <item m="1" x="6"/>
        <item x="0"/>
        <item m="1" x="11"/>
      </items>
    </pivotField>
    <pivotField compact="0" outline="0" showAll="0"/>
    <pivotField compact="0" outline="0" showAll="0"/>
    <pivotField compact="0" outline="0" showAll="0"/>
    <pivotField compact="0" outline="0" showAll="0"/>
    <pivotField compact="0" outline="0" showAll="0"/>
    <pivotField compact="0" outline="0" showAll="0"/>
    <pivotField compact="0" numFmtId="43" outline="0" showAll="0" defaultSubtota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dataField="1" compact="0" numFmtId="43" outline="0" showAll="0" defaultSubtotal="0"/>
    <pivotField compact="0" numFmtId="43" outline="0" showAll="0" defaultSubtotal="0"/>
    <pivotField compact="0" numFmtId="43" outline="0" showAll="0"/>
    <pivotField compact="0" numFmtId="43" outline="0" showAl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outline="0" showAll="0" defaultSubtotal="0"/>
    <pivotField compact="0" numFmtId="43" outline="0" showAll="0" defaultSubtotal="0"/>
    <pivotField compact="0" numFmtId="43" outline="0" showAll="0" defaultSubtotal="0"/>
    <pivotField dataField="1" compact="0" numFmtId="43" outline="0" showAll="0"/>
    <pivotField dataField="1" compact="0" numFmtId="43" outline="0" showAll="0"/>
    <pivotField axis="axisRow" compact="0" numFmtId="43" outline="0" showAll="0" defaultSubtotal="0">
      <items count="15">
        <item m="1" x="7"/>
        <item m="1" x="4"/>
        <item m="1" x="8"/>
        <item m="1" x="13"/>
        <item m="1" x="2"/>
        <item m="1" x="5"/>
        <item m="1" x="6"/>
        <item m="1" x="9"/>
        <item m="1" x="10"/>
        <item m="1" x="11"/>
        <item m="1" x="12"/>
        <item m="1" x="14"/>
        <item m="1" x="1"/>
        <item m="1" x="3"/>
        <item x="0"/>
      </items>
    </pivotField>
    <pivotField compact="0" numFmtId="43" outline="0" showAll="0" defaultSubtotal="0"/>
    <pivotField compact="0" outline="0" showAll="0" defaultSubtotal="0"/>
    <pivotField compact="0" outline="0" showAll="0" defaultSubtotal="0"/>
  </pivotFields>
  <rowFields count="2">
    <field x="51"/>
    <field x="24"/>
  </rowFields>
  <rowItems count="2">
    <i>
      <x v="14"/>
      <x v="13"/>
    </i>
    <i t="grand">
      <x/>
    </i>
  </rowItems>
  <colFields count="1">
    <field x="-2"/>
  </colFields>
  <colItems count="9">
    <i>
      <x/>
    </i>
    <i i="1">
      <x v="1"/>
    </i>
    <i i="2">
      <x v="2"/>
    </i>
    <i i="3">
      <x v="3"/>
    </i>
    <i i="4">
      <x v="4"/>
    </i>
    <i i="5">
      <x v="5"/>
    </i>
    <i i="6">
      <x v="6"/>
    </i>
    <i i="7">
      <x v="7"/>
    </i>
    <i i="8">
      <x v="8"/>
    </i>
  </colItems>
  <dataFields count="9">
    <dataField name="Counsel's Base Fees " fld="8" baseField="0" baseItem="0"/>
    <dataField name=" Other Disbursements" fld="9" baseField="22" baseItem="8"/>
    <dataField name="Base Profit Costs " fld="35" baseField="22" baseItem="8"/>
    <dataField name=" Total Base Costs" fld="46" baseField="5" baseItem="12"/>
    <dataField name="Solicitor's Success Fees" fld="37" baseField="22" baseItem="8"/>
    <dataField name=" Counsel's Success Fees" fld="41" baseField="22" baseItem="8"/>
    <dataField name=" Total VAT" fld="49" baseField="13" baseItem="10"/>
    <dataField name=" ATEI Premium" fld="11" baseField="22" baseItem="8"/>
    <dataField name=" Total Costs" fld="50" baseField="13" baseItem="10"/>
  </dataFields>
  <formats count="83">
    <format dxfId="6510">
      <pivotArea outline="0" collapsedLevelsAreSubtotals="1" fieldPosition="0"/>
    </format>
    <format dxfId="6509">
      <pivotArea dataOnly="0" labelOnly="1" grandRow="1" outline="0" fieldPosition="0"/>
    </format>
    <format dxfId="6508">
      <pivotArea dataOnly="0" labelOnly="1" grandRow="1" outline="0" fieldPosition="0"/>
    </format>
    <format dxfId="6507">
      <pivotArea outline="0" collapsedLevelsAreSubtotals="1" fieldPosition="0"/>
    </format>
    <format dxfId="6506">
      <pivotArea outline="0" collapsedLevelsAreSubtotals="1" fieldPosition="0"/>
    </format>
    <format dxfId="6505">
      <pivotArea type="all" dataOnly="0" outline="0" fieldPosition="0"/>
    </format>
    <format dxfId="6504">
      <pivotArea outline="0" collapsedLevelsAreSubtotals="1" fieldPosition="0"/>
    </format>
    <format dxfId="6503">
      <pivotArea dataOnly="0" labelOnly="1" grandRow="1" outline="0" fieldPosition="0"/>
    </format>
    <format dxfId="6502">
      <pivotArea type="all" dataOnly="0" outline="0" fieldPosition="0"/>
    </format>
    <format dxfId="6501">
      <pivotArea outline="0" collapsedLevelsAreSubtotals="1" fieldPosition="0"/>
    </format>
    <format dxfId="6500">
      <pivotArea dataOnly="0" labelOnly="1" grandRow="1" outline="0" fieldPosition="0"/>
    </format>
    <format dxfId="6499">
      <pivotArea type="all" dataOnly="0" outline="0" fieldPosition="0"/>
    </format>
    <format dxfId="6498">
      <pivotArea outline="0" collapsedLevelsAreSubtotals="1" fieldPosition="0"/>
    </format>
    <format dxfId="6497">
      <pivotArea dataOnly="0" labelOnly="1" grandRow="1" outline="0" fieldPosition="0"/>
    </format>
    <format dxfId="6496">
      <pivotArea type="all" dataOnly="0" outline="0" fieldPosition="0"/>
    </format>
    <format dxfId="6495">
      <pivotArea outline="0" collapsedLevelsAreSubtotals="1" fieldPosition="0"/>
    </format>
    <format dxfId="6494">
      <pivotArea dataOnly="0" labelOnly="1" grandRow="1" outline="0" fieldPosition="0"/>
    </format>
    <format dxfId="6493">
      <pivotArea type="all" dataOnly="0" outline="0" fieldPosition="0"/>
    </format>
    <format dxfId="6492">
      <pivotArea outline="0" collapsedLevelsAreSubtotals="1" fieldPosition="0"/>
    </format>
    <format dxfId="6491">
      <pivotArea dataOnly="0" labelOnly="1" grandRow="1" outline="0" fieldPosition="0"/>
    </format>
    <format dxfId="6490">
      <pivotArea type="all" dataOnly="0" outline="0" fieldPosition="0"/>
    </format>
    <format dxfId="6489">
      <pivotArea outline="0" collapsedLevelsAreSubtotals="1" fieldPosition="0"/>
    </format>
    <format dxfId="6488">
      <pivotArea dataOnly="0" labelOnly="1" grandRow="1" outline="0" fieldPosition="0"/>
    </format>
    <format dxfId="6487">
      <pivotArea dataOnly="0" labelOnly="1" outline="0" fieldPosition="0">
        <references count="1">
          <reference field="4294967294" count="2">
            <x v="0"/>
            <x v="3"/>
          </reference>
        </references>
      </pivotArea>
    </format>
    <format dxfId="6486">
      <pivotArea type="all" dataOnly="0" outline="0" fieldPosition="0"/>
    </format>
    <format dxfId="6485">
      <pivotArea outline="0" collapsedLevelsAreSubtotals="1" fieldPosition="0"/>
    </format>
    <format dxfId="6484">
      <pivotArea dataOnly="0" labelOnly="1" grandRow="1" outline="0" fieldPosition="0"/>
    </format>
    <format dxfId="6483">
      <pivotArea dataOnly="0" labelOnly="1" outline="0" fieldPosition="0">
        <references count="1">
          <reference field="4294967294" count="2">
            <x v="0"/>
            <x v="3"/>
          </reference>
        </references>
      </pivotArea>
    </format>
    <format dxfId="6482">
      <pivotArea type="all" dataOnly="0" outline="0" fieldPosition="0"/>
    </format>
    <format dxfId="6481">
      <pivotArea outline="0" collapsedLevelsAreSubtotals="1" fieldPosition="0"/>
    </format>
    <format dxfId="6480">
      <pivotArea dataOnly="0" labelOnly="1" grandRow="1" outline="0" fieldPosition="0"/>
    </format>
    <format dxfId="6479">
      <pivotArea dataOnly="0" labelOnly="1" outline="0" fieldPosition="0">
        <references count="1">
          <reference field="4294967294" count="2">
            <x v="0"/>
            <x v="3"/>
          </reference>
        </references>
      </pivotArea>
    </format>
    <format dxfId="6478">
      <pivotArea type="all" dataOnly="0" outline="0" fieldPosition="0"/>
    </format>
    <format dxfId="6477">
      <pivotArea outline="0" collapsedLevelsAreSubtotals="1" fieldPosition="0"/>
    </format>
    <format dxfId="6476">
      <pivotArea type="origin" dataOnly="0" labelOnly="1" outline="0" fieldPosition="0"/>
    </format>
    <format dxfId="6475">
      <pivotArea field="-2" type="button" dataOnly="0" labelOnly="1" outline="0" axis="axisCol" fieldPosition="0"/>
    </format>
    <format dxfId="6474">
      <pivotArea type="topRight" dataOnly="0" labelOnly="1" outline="0" fieldPosition="0"/>
    </format>
    <format dxfId="6473">
      <pivotArea dataOnly="0" labelOnly="1" grandRow="1" outline="0" fieldPosition="0"/>
    </format>
    <format dxfId="6472">
      <pivotArea dataOnly="0" labelOnly="1" outline="0" fieldPosition="0">
        <references count="1">
          <reference field="4294967294" count="4">
            <x v="0"/>
            <x v="3"/>
            <x v="6"/>
            <x v="8"/>
          </reference>
        </references>
      </pivotArea>
    </format>
    <format dxfId="6471">
      <pivotArea type="all" dataOnly="0" outline="0" fieldPosition="0"/>
    </format>
    <format dxfId="6470">
      <pivotArea type="origin" dataOnly="0" labelOnly="1" outline="0" fieldPosition="0"/>
    </format>
    <format dxfId="6469">
      <pivotArea field="-2" type="button" dataOnly="0" labelOnly="1" outline="0" axis="axisCol" fieldPosition="0"/>
    </format>
    <format dxfId="6468">
      <pivotArea type="topRight" dataOnly="0" labelOnly="1" outline="0" fieldPosition="0"/>
    </format>
    <format dxfId="6467">
      <pivotArea dataOnly="0" labelOnly="1" grandRow="1" outline="0" fieldPosition="0"/>
    </format>
    <format dxfId="6466">
      <pivotArea outline="0" collapsedLevelsAreSubtotals="1" fieldPosition="0"/>
    </format>
    <format dxfId="6465">
      <pivotArea dataOnly="0" labelOnly="1" grandRow="1" outline="0" offset="IV256" fieldPosition="0"/>
    </format>
    <format dxfId="6464">
      <pivotArea dataOnly="0" labelOnly="1" outline="0" fieldPosition="0">
        <references count="1">
          <reference field="4294967294" count="4">
            <x v="0"/>
            <x v="3"/>
            <x v="6"/>
            <x v="8"/>
          </reference>
        </references>
      </pivotArea>
    </format>
    <format dxfId="6463">
      <pivotArea type="all" dataOnly="0" outline="0" fieldPosition="0"/>
    </format>
    <format dxfId="6462">
      <pivotArea outline="0" collapsedLevelsAreSubtotals="1" fieldPosition="0"/>
    </format>
    <format dxfId="6461">
      <pivotArea type="origin" dataOnly="0" labelOnly="1" outline="0" fieldPosition="0"/>
    </format>
    <format dxfId="6460">
      <pivotArea field="-2" type="button" dataOnly="0" labelOnly="1" outline="0" axis="axisCol" fieldPosition="0"/>
    </format>
    <format dxfId="6459">
      <pivotArea type="topRight" dataOnly="0" labelOnly="1" outline="0" fieldPosition="0"/>
    </format>
    <format dxfId="6458">
      <pivotArea dataOnly="0" labelOnly="1" grandRow="1" outline="0" fieldPosition="0"/>
    </format>
    <format dxfId="6457">
      <pivotArea dataOnly="0" labelOnly="1" outline="0" fieldPosition="0">
        <references count="1">
          <reference field="4294967294" count="4">
            <x v="0"/>
            <x v="3"/>
            <x v="6"/>
            <x v="8"/>
          </reference>
        </references>
      </pivotArea>
    </format>
    <format dxfId="6456">
      <pivotArea dataOnly="0" labelOnly="1" outline="0" fieldPosition="0">
        <references count="1">
          <reference field="4294967294" count="4">
            <x v="0"/>
            <x v="3"/>
            <x v="6"/>
            <x v="8"/>
          </reference>
        </references>
      </pivotArea>
    </format>
    <format dxfId="6455">
      <pivotArea type="all" dataOnly="0" outline="0" fieldPosition="0"/>
    </format>
    <format dxfId="6454">
      <pivotArea outline="0" collapsedLevelsAreSubtotals="1" fieldPosition="0"/>
    </format>
    <format dxfId="6453">
      <pivotArea type="origin" dataOnly="0" labelOnly="1" outline="0" fieldPosition="0"/>
    </format>
    <format dxfId="6452">
      <pivotArea field="-2" type="button" dataOnly="0" labelOnly="1" outline="0" axis="axisCol" fieldPosition="0"/>
    </format>
    <format dxfId="6451">
      <pivotArea type="topRight" dataOnly="0" labelOnly="1" outline="0" fieldPosition="0"/>
    </format>
    <format dxfId="6450">
      <pivotArea dataOnly="0" labelOnly="1" grandRow="1" outline="0" fieldPosition="0"/>
    </format>
    <format dxfId="6449">
      <pivotArea dataOnly="0" labelOnly="1" outline="0" fieldPosition="0">
        <references count="1">
          <reference field="4294967294" count="4">
            <x v="0"/>
            <x v="3"/>
            <x v="6"/>
            <x v="8"/>
          </reference>
        </references>
      </pivotArea>
    </format>
    <format dxfId="6448">
      <pivotArea type="all" dataOnly="0" outline="0" fieldPosition="0"/>
    </format>
    <format dxfId="6447">
      <pivotArea outline="0" collapsedLevelsAreSubtotals="1" fieldPosition="0"/>
    </format>
    <format dxfId="6446">
      <pivotArea type="origin" dataOnly="0" labelOnly="1" outline="0" fieldPosition="0"/>
    </format>
    <format dxfId="6445">
      <pivotArea field="-2" type="button" dataOnly="0" labelOnly="1" outline="0" axis="axisCol" fieldPosition="0"/>
    </format>
    <format dxfId="6444">
      <pivotArea type="topRight" dataOnly="0" labelOnly="1" outline="0" fieldPosition="0"/>
    </format>
    <format dxfId="6443">
      <pivotArea dataOnly="0" labelOnly="1" grandRow="1" outline="0" fieldPosition="0"/>
    </format>
    <format dxfId="6442">
      <pivotArea dataOnly="0" labelOnly="1" outline="0" fieldPosition="0">
        <references count="1">
          <reference field="4294967294" count="4">
            <x v="0"/>
            <x v="3"/>
            <x v="6"/>
            <x v="8"/>
          </reference>
        </references>
      </pivotArea>
    </format>
    <format dxfId="6441">
      <pivotArea dataOnly="0" outline="0" fieldPosition="0">
        <references count="1">
          <reference field="4294967294" count="1">
            <x v="8"/>
          </reference>
        </references>
      </pivotArea>
    </format>
    <format dxfId="6440">
      <pivotArea outline="0" collapsedLevelsAreSubtotals="1" fieldPosition="0">
        <references count="1">
          <reference field="4294967294" count="1" selected="0">
            <x v="8"/>
          </reference>
        </references>
      </pivotArea>
    </format>
    <format dxfId="6439">
      <pivotArea dataOnly="0" labelOnly="1" outline="0" fieldPosition="0">
        <references count="1">
          <reference field="4294967294" count="1">
            <x v="8"/>
          </reference>
        </references>
      </pivotArea>
    </format>
    <format dxfId="6438">
      <pivotArea type="all" dataOnly="0" outline="0" fieldPosition="0"/>
    </format>
    <format dxfId="6437">
      <pivotArea outline="0" collapsedLevelsAreSubtotals="1" fieldPosition="0"/>
    </format>
    <format dxfId="6436">
      <pivotArea type="origin" dataOnly="0" labelOnly="1" outline="0" fieldPosition="0"/>
    </format>
    <format dxfId="6435">
      <pivotArea field="-2" type="button" dataOnly="0" labelOnly="1" outline="0" axis="axisCol" fieldPosition="0"/>
    </format>
    <format dxfId="6434">
      <pivotArea type="topRight" dataOnly="0" labelOnly="1" outline="0" fieldPosition="0"/>
    </format>
    <format dxfId="6433">
      <pivotArea dataOnly="0" labelOnly="1" grandRow="1" outline="0" fieldPosition="0"/>
    </format>
    <format dxfId="6432">
      <pivotArea dataOnly="0" labelOnly="1" outline="0" fieldPosition="0">
        <references count="1">
          <reference field="4294967294" count="9">
            <x v="0"/>
            <x v="1"/>
            <x v="2"/>
            <x v="3"/>
            <x v="4"/>
            <x v="5"/>
            <x v="6"/>
            <x v="7"/>
            <x v="8"/>
          </reference>
        </references>
      </pivotArea>
    </format>
    <format dxfId="6431">
      <pivotArea type="origin" dataOnly="0" labelOnly="1" outline="0" fieldPosition="0"/>
    </format>
    <format dxfId="6430">
      <pivotArea field="51" type="button" dataOnly="0" labelOnly="1" outline="0" axis="axisRow" fieldPosition="0"/>
    </format>
    <format dxfId="6429">
      <pivotArea dataOnly="0" labelOnly="1" outline="0" fieldPosition="0">
        <references count="1">
          <reference field="51" count="0"/>
        </references>
      </pivotArea>
    </format>
    <format dxfId="6428">
      <pivotArea dataOnly="0" labelOnly="1" grandRow="1" outline="0" fieldPosition="0"/>
    </format>
  </formats>
  <pivotTableStyleInfo name="PivotStyleLight1" showRowHeaders="1" showColHeaders="1" showRowStripes="0" showColStripes="0" showLastColumn="1"/>
</pivotTableDefinition>
</file>

<file path=xl/pivotTables/pivotTable2.xml><?xml version="1.0" encoding="utf-8"?>
<pivotTableDefinition xmlns="http://schemas.openxmlformats.org/spreadsheetml/2006/main" name="PivotTable1" cacheId="18" applyNumberFormats="0" applyBorderFormats="0" applyFontFormats="0" applyPatternFormats="0" applyAlignmentFormats="0" applyWidthHeightFormats="1" dataCaption="Values" missingCaption=" " updatedVersion="6" minRefreshableVersion="3" showCalcMbrs="0" useAutoFormatting="1" itemPrintTitles="1" createdVersion="3" indent="0" compact="0" compactData="0" gridDropZones="1">
  <location ref="A6:O10" firstHeaderRow="1" firstDataRow="2" firstDataCol="5"/>
  <pivotFields count="55">
    <pivotField compact="0" outline="0" showAll="0"/>
    <pivotField compact="0" outline="0" showAll="0" defaultSubtotal="0"/>
    <pivotField compact="0" outline="0" showAll="0" defaultSubtotal="0"/>
    <pivotField compact="0" outline="0" showAll="0"/>
    <pivotField compact="0" outline="0" showAll="0"/>
    <pivotField compact="0" outline="0" showAll="0"/>
    <pivotField dataField="1"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43" outline="0" showAll="0" defaultSubtotal="0"/>
    <pivotField compact="0" numFmtId="43" outline="0" showAll="0" defaultSubtotal="0"/>
    <pivotField compact="0" outline="0" showAll="0" defaultSubtotal="0"/>
    <pivotField compact="0" outline="0" showAll="0" defaultSubtotal="0"/>
    <pivotField axis="axisRow" compact="0" outline="0" showAll="0">
      <items count="44">
        <item sd="0" m="1" x="11"/>
        <item m="1" x="42"/>
        <item m="1" x="14"/>
        <item sd="0" m="1" x="27"/>
        <item sd="0" m="1" x="33"/>
        <item sd="0" m="1" x="2"/>
        <item m="1" x="28"/>
        <item sd="0" m="1" x="34"/>
        <item sd="0" m="1" x="6"/>
        <item sd="0" m="1" x="3"/>
        <item m="1" x="10"/>
        <item sd="0" m="1" x="22"/>
        <item m="1" x="37"/>
        <item sd="0" m="1" x="19"/>
        <item sd="0" m="1" x="29"/>
        <item sd="0" m="1" x="39"/>
        <item m="1" x="20"/>
        <item sd="0" m="1" x="1"/>
        <item sd="0" m="1" x="13"/>
        <item sd="0" m="1" x="17"/>
        <item m="1" x="8"/>
        <item sd="0" m="1" x="12"/>
        <item x="0"/>
        <item sd="0" m="1" x="16"/>
        <item sd="0" m="1" x="5"/>
        <item sd="0" m="1" x="4"/>
        <item m="1" x="36"/>
        <item m="1" x="9"/>
        <item m="1" x="23"/>
        <item sd="0" m="1" x="18"/>
        <item m="1" x="31"/>
        <item m="1" x="41"/>
        <item m="1" x="40"/>
        <item m="1" x="15"/>
        <item m="1" x="21"/>
        <item m="1" x="32"/>
        <item m="1" x="24"/>
        <item sd="0" m="1" x="30"/>
        <item sd="0" m="1" x="7"/>
        <item m="1" x="26"/>
        <item m="1" x="38"/>
        <item m="1" x="25"/>
        <item m="1" x="35"/>
        <item t="default"/>
      </items>
    </pivotField>
    <pivotField axis="axisRow" compact="0" outline="0" showAll="0" defaultSubtotal="0">
      <items count="19">
        <item m="1" x="15"/>
        <item m="1" x="5"/>
        <item m="1" x="17"/>
        <item m="1" x="11"/>
        <item m="1" x="8"/>
        <item m="1" x="13"/>
        <item m="1" x="18"/>
        <item m="1" x="3"/>
        <item m="1" x="10"/>
        <item m="1" x="2"/>
        <item m="1" x="16"/>
        <item m="1" x="12"/>
        <item m="1" x="4"/>
        <item m="1" x="6"/>
        <item m="1" x="9"/>
        <item m="1" x="14"/>
        <item m="1" x="1"/>
        <item x="0"/>
        <item m="1" x="7"/>
      </items>
    </pivotField>
    <pivotField axis="axisRow" compact="0" outline="0" showAll="0" defaultSubtotal="0">
      <items count="29">
        <item m="1" x="21"/>
        <item m="1" x="13"/>
        <item m="1" x="11"/>
        <item m="1" x="7"/>
        <item m="1" x="24"/>
        <item m="1" x="10"/>
        <item m="1" x="2"/>
        <item m="1" x="3"/>
        <item m="1" x="15"/>
        <item m="1" x="19"/>
        <item m="1" x="4"/>
        <item m="1" x="12"/>
        <item m="1" x="16"/>
        <item m="1" x="6"/>
        <item m="1" x="1"/>
        <item m="1" x="14"/>
        <item m="1" x="23"/>
        <item m="1" x="8"/>
        <item m="1" x="18"/>
        <item m="1" x="27"/>
        <item m="1" x="22"/>
        <item x="0"/>
        <item m="1" x="28"/>
        <item m="1" x="25"/>
        <item m="1" x="17"/>
        <item m="1" x="9"/>
        <item m="1" x="5"/>
        <item m="1" x="26"/>
        <item m="1" x="20"/>
      </items>
    </pivotField>
    <pivotField compact="0" outline="0" showAll="0"/>
    <pivotField axis="axisRow" compact="0" outline="0" showAll="0" defaultSubtotal="0">
      <items count="2">
        <item x="0"/>
        <item m="1" x="1"/>
      </items>
    </pivotField>
    <pivotField compact="0" outline="0" showAll="0"/>
    <pivotField compact="0" numFmtId="43" outline="0" showAll="0" defaultSubtota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dataField="1" compact="0" numFmtId="43" outline="0" showAll="0" defaultSubtotal="0"/>
    <pivotField compact="0" numFmtId="43" outline="0" showAll="0" defaultSubtotal="0"/>
    <pivotField compact="0" numFmtId="43" outline="0" showAll="0"/>
    <pivotField compact="0" numFmtId="43" outline="0" showAl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outline="0" showAll="0" defaultSubtotal="0"/>
    <pivotField compact="0" numFmtId="43" outline="0" showAll="0" defaultSubtotal="0"/>
    <pivotField compact="0" numFmtId="43" outline="0" showAll="0" defaultSubtotal="0"/>
    <pivotField dataField="1" compact="0" numFmtId="43" outline="0" showAll="0"/>
    <pivotField dataField="1" compact="0" numFmtId="43" outline="0" showAll="0"/>
    <pivotField compact="0" numFmtId="43" outline="0" showAll="0" defaultSubtotal="0"/>
    <pivotField axis="axisRow" compact="0" numFmtId="43" outline="0" showAll="0" defaultSubtotal="0">
      <items count="21">
        <item m="1" x="11"/>
        <item m="1" x="6"/>
        <item m="1" x="12"/>
        <item m="1" x="19"/>
        <item m="1" x="4"/>
        <item m="1" x="13"/>
        <item m="1" x="16"/>
        <item m="1" x="18"/>
        <item m="1" x="20"/>
        <item m="1" x="1"/>
        <item m="1" x="5"/>
        <item m="1" x="7"/>
        <item m="1" x="8"/>
        <item m="1" x="10"/>
        <item m="1" x="14"/>
        <item m="1" x="15"/>
        <item m="1" x="17"/>
        <item m="1" x="9"/>
        <item m="1" x="2"/>
        <item m="1" x="3"/>
        <item x="0"/>
      </items>
    </pivotField>
    <pivotField compact="0" outline="0" showAll="0" defaultSubtotal="0"/>
    <pivotField compact="0" outline="0" showAll="0" defaultSubtotal="0"/>
  </pivotFields>
  <rowFields count="5">
    <field x="52"/>
    <field x="25"/>
    <field x="26"/>
    <field x="27"/>
    <field x="29"/>
  </rowFields>
  <rowItems count="3">
    <i>
      <x v="20"/>
      <x v="22"/>
      <x v="17"/>
      <x v="21"/>
      <x/>
    </i>
    <i t="default" r="1">
      <x v="22"/>
    </i>
    <i t="grand">
      <x/>
    </i>
  </rowItems>
  <colFields count="1">
    <field x="-2"/>
  </colFields>
  <colItems count="10">
    <i>
      <x/>
    </i>
    <i i="1">
      <x v="1"/>
    </i>
    <i i="2">
      <x v="2"/>
    </i>
    <i i="3">
      <x v="3"/>
    </i>
    <i i="4">
      <x v="4"/>
    </i>
    <i i="5">
      <x v="5"/>
    </i>
    <i i="6">
      <x v="6"/>
    </i>
    <i i="7">
      <x v="7"/>
    </i>
    <i i="8">
      <x v="8"/>
    </i>
    <i i="9">
      <x v="9"/>
    </i>
  </colItems>
  <dataFields count="10">
    <dataField name="Time " fld="6" baseField="15" baseItem="5"/>
    <dataField name=" Base Profit Costs " fld="35" baseField="23" baseItem="24"/>
    <dataField name=" Counsel's Base Fees" fld="8" baseField="22" baseItem="24"/>
    <dataField name=" Other Disbursements" fld="9" baseField="23" baseItem="24"/>
    <dataField name=" Total Base Costs" fld="46" baseField="15" baseItem="9"/>
    <dataField name="Solicitor's Success Fees" fld="37" baseField="23" baseItem="24"/>
    <dataField name=" Counsel's Success Fees" fld="41" baseField="23" baseItem="24"/>
    <dataField name=" Total VAT" fld="49" baseField="28" baseItem="0"/>
    <dataField name=" ATEI Premium" fld="11" baseField="23" baseItem="24"/>
    <dataField name=" Total Costs" fld="50" baseField="28" baseItem="0"/>
  </dataFields>
  <formats count="178">
    <format dxfId="6412">
      <pivotArea field="-2" type="button" dataOnly="0" labelOnly="1" outline="0" axis="axisCol" fieldPosition="0"/>
    </format>
    <format dxfId="6411">
      <pivotArea type="topRight" dataOnly="0" labelOnly="1" outline="0" fieldPosition="0"/>
    </format>
    <format dxfId="6410">
      <pivotArea dataOnly="0" labelOnly="1" outline="0" fieldPosition="0">
        <references count="1">
          <reference field="4294967294" count="2">
            <x v="0"/>
            <x v="2"/>
          </reference>
        </references>
      </pivotArea>
    </format>
    <format dxfId="6409">
      <pivotArea outline="0" collapsedLevelsAreSubtotals="1" fieldPosition="0"/>
    </format>
    <format dxfId="6408">
      <pivotArea field="-2" type="button" dataOnly="0" labelOnly="1" outline="0" axis="axisCol" fieldPosition="0"/>
    </format>
    <format dxfId="6407">
      <pivotArea type="topRight" dataOnly="0" labelOnly="1" outline="0" fieldPosition="0"/>
    </format>
    <format dxfId="6406">
      <pivotArea dataOnly="0" labelOnly="1" outline="0" fieldPosition="0">
        <references count="1">
          <reference field="4294967294" count="2">
            <x v="0"/>
            <x v="2"/>
          </reference>
        </references>
      </pivotArea>
    </format>
    <format dxfId="6405">
      <pivotArea type="all" dataOnly="0" outline="0" fieldPosition="0"/>
    </format>
    <format dxfId="6404">
      <pivotArea outline="0" collapsedLevelsAreSubtotals="1" fieldPosition="0"/>
    </format>
    <format dxfId="6403">
      <pivotArea dataOnly="0" labelOnly="1" grandRow="1" outline="0" fieldPosition="0"/>
    </format>
    <format dxfId="6402">
      <pivotArea dataOnly="0" labelOnly="1" outline="0" fieldPosition="0">
        <references count="1">
          <reference field="4294967294" count="2">
            <x v="0"/>
            <x v="2"/>
          </reference>
        </references>
      </pivotArea>
    </format>
    <format dxfId="6401">
      <pivotArea type="all" dataOnly="0" outline="0" fieldPosition="0"/>
    </format>
    <format dxfId="6400">
      <pivotArea outline="0" collapsedLevelsAreSubtotals="1" fieldPosition="0"/>
    </format>
    <format dxfId="6399">
      <pivotArea dataOnly="0" labelOnly="1" grandRow="1" outline="0" fieldPosition="0"/>
    </format>
    <format dxfId="6398">
      <pivotArea dataOnly="0" labelOnly="1" outline="0" fieldPosition="0">
        <references count="1">
          <reference field="4294967294" count="2">
            <x v="0"/>
            <x v="2"/>
          </reference>
        </references>
      </pivotArea>
    </format>
    <format dxfId="6397">
      <pivotArea type="all" dataOnly="0" outline="0" fieldPosition="0"/>
    </format>
    <format dxfId="6396">
      <pivotArea outline="0" collapsedLevelsAreSubtotals="1" fieldPosition="0"/>
    </format>
    <format dxfId="6395">
      <pivotArea dataOnly="0" labelOnly="1" grandRow="1" outline="0" fieldPosition="0"/>
    </format>
    <format dxfId="6394">
      <pivotArea dataOnly="0" labelOnly="1" outline="0" fieldPosition="0">
        <references count="1">
          <reference field="4294967294" count="2">
            <x v="0"/>
            <x v="2"/>
          </reference>
        </references>
      </pivotArea>
    </format>
    <format dxfId="6393">
      <pivotArea dataOnly="0" labelOnly="1" outline="0" fieldPosition="0">
        <references count="1">
          <reference field="4294967294" count="2">
            <x v="0"/>
            <x v="2"/>
          </reference>
        </references>
      </pivotArea>
    </format>
    <format dxfId="6392">
      <pivotArea type="all" dataOnly="0" outline="0" fieldPosition="0"/>
    </format>
    <format dxfId="6391">
      <pivotArea outline="0" collapsedLevelsAreSubtotals="1" fieldPosition="0"/>
    </format>
    <format dxfId="6390">
      <pivotArea dataOnly="0" labelOnly="1" grandRow="1" outline="0" fieldPosition="0"/>
    </format>
    <format dxfId="6389">
      <pivotArea dataOnly="0" labelOnly="1" outline="0" fieldPosition="0">
        <references count="1">
          <reference field="4294967294" count="2">
            <x v="0"/>
            <x v="2"/>
          </reference>
        </references>
      </pivotArea>
    </format>
    <format dxfId="6388">
      <pivotArea dataOnly="0" labelOnly="1" outline="0" fieldPosition="0">
        <references count="1">
          <reference field="4294967294" count="2">
            <x v="0"/>
            <x v="2"/>
          </reference>
        </references>
      </pivotArea>
    </format>
    <format dxfId="6387">
      <pivotArea type="origin" dataOnly="0" labelOnly="1" outline="0" fieldPosition="0"/>
    </format>
    <format dxfId="6386">
      <pivotArea type="all" dataOnly="0" outline="0" fieldPosition="0"/>
    </format>
    <format dxfId="6385">
      <pivotArea outline="0" collapsedLevelsAreSubtotals="1" fieldPosition="0"/>
    </format>
    <format dxfId="6384">
      <pivotArea dataOnly="0" labelOnly="1" grandRow="1" outline="0" fieldPosition="0"/>
    </format>
    <format dxfId="6383">
      <pivotArea dataOnly="0" labelOnly="1" outline="0" fieldPosition="0">
        <references count="1">
          <reference field="4294967294" count="3">
            <x v="0"/>
            <x v="2"/>
            <x v="4"/>
          </reference>
        </references>
      </pivotArea>
    </format>
    <format dxfId="6382">
      <pivotArea type="all" dataOnly="0" outline="0" fieldPosition="0"/>
    </format>
    <format dxfId="6381">
      <pivotArea outline="0" collapsedLevelsAreSubtotals="1" fieldPosition="0"/>
    </format>
    <format dxfId="6380">
      <pivotArea dataOnly="0" labelOnly="1" grandRow="1" outline="0" fieldPosition="0"/>
    </format>
    <format dxfId="6379">
      <pivotArea dataOnly="0" labelOnly="1" outline="0" fieldPosition="0">
        <references count="1">
          <reference field="4294967294" count="3">
            <x v="0"/>
            <x v="2"/>
            <x v="4"/>
          </reference>
        </references>
      </pivotArea>
    </format>
    <format dxfId="6378">
      <pivotArea type="all" dataOnly="0" outline="0" fieldPosition="0"/>
    </format>
    <format dxfId="6377">
      <pivotArea outline="0" collapsedLevelsAreSubtotals="1" fieldPosition="0"/>
    </format>
    <format dxfId="6376">
      <pivotArea dataOnly="0" labelOnly="1" grandRow="1" outline="0" fieldPosition="0"/>
    </format>
    <format dxfId="6375">
      <pivotArea dataOnly="0" labelOnly="1" outline="0" fieldPosition="0">
        <references count="1">
          <reference field="4294967294" count="3">
            <x v="0"/>
            <x v="2"/>
            <x v="4"/>
          </reference>
        </references>
      </pivotArea>
    </format>
    <format dxfId="6374">
      <pivotArea type="all" dataOnly="0" outline="0" fieldPosition="0"/>
    </format>
    <format dxfId="6373">
      <pivotArea outline="0" collapsedLevelsAreSubtotals="1" fieldPosition="0"/>
    </format>
    <format dxfId="6372">
      <pivotArea dataOnly="0" labelOnly="1" grandRow="1" outline="0" fieldPosition="0"/>
    </format>
    <format dxfId="6371">
      <pivotArea dataOnly="0" labelOnly="1" outline="0" fieldPosition="0">
        <references count="1">
          <reference field="4294967294" count="3">
            <x v="0"/>
            <x v="2"/>
            <x v="4"/>
          </reference>
        </references>
      </pivotArea>
    </format>
    <format dxfId="6370">
      <pivotArea outline="0" collapsedLevelsAreSubtotals="1" fieldPosition="0"/>
    </format>
    <format dxfId="6369">
      <pivotArea type="origin" dataOnly="0" labelOnly="1" outline="0" offset="B1:E1" fieldPosition="0"/>
    </format>
    <format dxfId="6368">
      <pivotArea field="-2" type="button" dataOnly="0" labelOnly="1" outline="0" axis="axisCol" fieldPosition="0"/>
    </format>
    <format dxfId="6367">
      <pivotArea type="topRight" dataOnly="0" labelOnly="1" outline="0" fieldPosition="0"/>
    </format>
    <format dxfId="6366">
      <pivotArea field="25" type="button" dataOnly="0" labelOnly="1" outline="0" axis="axisRow" fieldPosition="1"/>
    </format>
    <format dxfId="6365">
      <pivotArea field="26" type="button" dataOnly="0" labelOnly="1" outline="0" axis="axisRow" fieldPosition="2"/>
    </format>
    <format dxfId="6364">
      <pivotArea field="27" type="button" dataOnly="0" labelOnly="1" outline="0" axis="axisRow" fieldPosition="3"/>
    </format>
    <format dxfId="6363">
      <pivotArea field="29" type="button" dataOnly="0" labelOnly="1" outline="0" axis="axisRow" fieldPosition="4"/>
    </format>
    <format dxfId="6362">
      <pivotArea dataOnly="0" labelOnly="1" grandRow="1" outline="0" offset="B256:IV256" fieldPosition="0"/>
    </format>
    <format dxfId="6361">
      <pivotArea dataOnly="0" labelOnly="1" outline="0" fieldPosition="0">
        <references count="1">
          <reference field="4294967294" count="5">
            <x v="0"/>
            <x v="2"/>
            <x v="4"/>
            <x v="7"/>
            <x v="9"/>
          </reference>
        </references>
      </pivotArea>
    </format>
    <format dxfId="6360">
      <pivotArea type="all" dataOnly="0" outline="0" fieldPosition="0"/>
    </format>
    <format dxfId="6359">
      <pivotArea outline="0" collapsedLevelsAreSubtotals="1" fieldPosition="0"/>
    </format>
    <format dxfId="6358">
      <pivotArea type="origin" dataOnly="0" labelOnly="1" outline="0" fieldPosition="0"/>
    </format>
    <format dxfId="6357">
      <pivotArea field="-2" type="button" dataOnly="0" labelOnly="1" outline="0" axis="axisCol" fieldPosition="0"/>
    </format>
    <format dxfId="6356">
      <pivotArea type="topRight" dataOnly="0" labelOnly="1" outline="0" fieldPosition="0"/>
    </format>
    <format dxfId="6355">
      <pivotArea field="25" type="button" dataOnly="0" labelOnly="1" outline="0" axis="axisRow" fieldPosition="1"/>
    </format>
    <format dxfId="6354">
      <pivotArea field="26" type="button" dataOnly="0" labelOnly="1" outline="0" axis="axisRow" fieldPosition="2"/>
    </format>
    <format dxfId="6353">
      <pivotArea field="27" type="button" dataOnly="0" labelOnly="1" outline="0" axis="axisRow" fieldPosition="3"/>
    </format>
    <format dxfId="6352">
      <pivotArea field="29" type="button" dataOnly="0" labelOnly="1" outline="0" axis="axisRow" fieldPosition="4"/>
    </format>
    <format dxfId="6351">
      <pivotArea dataOnly="0" labelOnly="1" grandRow="1" outline="0" fieldPosition="0"/>
    </format>
    <format dxfId="6350">
      <pivotArea dataOnly="0" labelOnly="1" outline="0" fieldPosition="0">
        <references count="1">
          <reference field="4294967294" count="5">
            <x v="0"/>
            <x v="2"/>
            <x v="4"/>
            <x v="7"/>
            <x v="9"/>
          </reference>
        </references>
      </pivotArea>
    </format>
    <format dxfId="6349">
      <pivotArea type="origin" dataOnly="0" labelOnly="1" outline="0" fieldPosition="0"/>
    </format>
    <format dxfId="6348">
      <pivotArea field="-2" type="button" dataOnly="0" labelOnly="1" outline="0" axis="axisCol" fieldPosition="0"/>
    </format>
    <format dxfId="6347">
      <pivotArea type="topRight" dataOnly="0" labelOnly="1" outline="0" fieldPosition="0"/>
    </format>
    <format dxfId="6346">
      <pivotArea type="all" dataOnly="0" outline="0" fieldPosition="0"/>
    </format>
    <format dxfId="6345">
      <pivotArea outline="0" collapsedLevelsAreSubtotals="1" fieldPosition="0"/>
    </format>
    <format dxfId="6344">
      <pivotArea type="origin" dataOnly="0" labelOnly="1" outline="0" fieldPosition="0"/>
    </format>
    <format dxfId="6343">
      <pivotArea field="-2" type="button" dataOnly="0" labelOnly="1" outline="0" axis="axisCol" fieldPosition="0"/>
    </format>
    <format dxfId="6342">
      <pivotArea type="topRight" dataOnly="0" labelOnly="1" outline="0" fieldPosition="0"/>
    </format>
    <format dxfId="6341">
      <pivotArea field="25" type="button" dataOnly="0" labelOnly="1" outline="0" axis="axisRow" fieldPosition="1"/>
    </format>
    <format dxfId="6340">
      <pivotArea field="26" type="button" dataOnly="0" labelOnly="1" outline="0" axis="axisRow" fieldPosition="2"/>
    </format>
    <format dxfId="6339">
      <pivotArea field="27" type="button" dataOnly="0" labelOnly="1" outline="0" axis="axisRow" fieldPosition="3"/>
    </format>
    <format dxfId="6338">
      <pivotArea field="29" type="button" dataOnly="0" labelOnly="1" outline="0" axis="axisRow" fieldPosition="4"/>
    </format>
    <format dxfId="6337">
      <pivotArea dataOnly="0" labelOnly="1" grandRow="1" outline="0" fieldPosition="0"/>
    </format>
    <format dxfId="6336">
      <pivotArea dataOnly="0" labelOnly="1" outline="0" fieldPosition="0">
        <references count="1">
          <reference field="4294967294" count="5">
            <x v="0"/>
            <x v="2"/>
            <x v="4"/>
            <x v="7"/>
            <x v="9"/>
          </reference>
        </references>
      </pivotArea>
    </format>
    <format dxfId="6335">
      <pivotArea type="all" dataOnly="0" outline="0" fieldPosition="0"/>
    </format>
    <format dxfId="6334">
      <pivotArea outline="0" collapsedLevelsAreSubtotals="1" fieldPosition="0"/>
    </format>
    <format dxfId="6333">
      <pivotArea type="origin" dataOnly="0" labelOnly="1" outline="0" fieldPosition="0"/>
    </format>
    <format dxfId="6332">
      <pivotArea field="-2" type="button" dataOnly="0" labelOnly="1" outline="0" axis="axisCol" fieldPosition="0"/>
    </format>
    <format dxfId="6331">
      <pivotArea type="topRight" dataOnly="0" labelOnly="1" outline="0" fieldPosition="0"/>
    </format>
    <format dxfId="6330">
      <pivotArea field="25" type="button" dataOnly="0" labelOnly="1" outline="0" axis="axisRow" fieldPosition="1"/>
    </format>
    <format dxfId="6329">
      <pivotArea field="26" type="button" dataOnly="0" labelOnly="1" outline="0" axis="axisRow" fieldPosition="2"/>
    </format>
    <format dxfId="6328">
      <pivotArea field="27" type="button" dataOnly="0" labelOnly="1" outline="0" axis="axisRow" fieldPosition="3"/>
    </format>
    <format dxfId="6327">
      <pivotArea field="29" type="button" dataOnly="0" labelOnly="1" outline="0" axis="axisRow" fieldPosition="4"/>
    </format>
    <format dxfId="6326">
      <pivotArea dataOnly="0" labelOnly="1" grandRow="1" outline="0" fieldPosition="0"/>
    </format>
    <format dxfId="6325">
      <pivotArea dataOnly="0" labelOnly="1" outline="0" fieldPosition="0">
        <references count="1">
          <reference field="4294967294" count="5">
            <x v="0"/>
            <x v="2"/>
            <x v="4"/>
            <x v="7"/>
            <x v="9"/>
          </reference>
        </references>
      </pivotArea>
    </format>
    <format dxfId="6324">
      <pivotArea type="all" dataOnly="0" outline="0" fieldPosition="0"/>
    </format>
    <format dxfId="6323">
      <pivotArea outline="0" collapsedLevelsAreSubtotals="1" fieldPosition="0"/>
    </format>
    <format dxfId="6322">
      <pivotArea type="origin" dataOnly="0" labelOnly="1" outline="0" fieldPosition="0"/>
    </format>
    <format dxfId="6321">
      <pivotArea field="-2" type="button" dataOnly="0" labelOnly="1" outline="0" axis="axisCol" fieldPosition="0"/>
    </format>
    <format dxfId="6320">
      <pivotArea type="topRight" dataOnly="0" labelOnly="1" outline="0" fieldPosition="0"/>
    </format>
    <format dxfId="6319">
      <pivotArea field="25" type="button" dataOnly="0" labelOnly="1" outline="0" axis="axisRow" fieldPosition="1"/>
    </format>
    <format dxfId="6318">
      <pivotArea field="26" type="button" dataOnly="0" labelOnly="1" outline="0" axis="axisRow" fieldPosition="2"/>
    </format>
    <format dxfId="6317">
      <pivotArea field="27" type="button" dataOnly="0" labelOnly="1" outline="0" axis="axisRow" fieldPosition="3"/>
    </format>
    <format dxfId="6316">
      <pivotArea field="29" type="button" dataOnly="0" labelOnly="1" outline="0" axis="axisRow" fieldPosition="4"/>
    </format>
    <format dxfId="6315">
      <pivotArea dataOnly="0" labelOnly="1" grandRow="1" outline="0" fieldPosition="0"/>
    </format>
    <format dxfId="6314">
      <pivotArea dataOnly="0" labelOnly="1" outline="0" fieldPosition="0">
        <references count="1">
          <reference field="4294967294" count="5">
            <x v="0"/>
            <x v="2"/>
            <x v="4"/>
            <x v="7"/>
            <x v="9"/>
          </reference>
        </references>
      </pivotArea>
    </format>
    <format dxfId="6313">
      <pivotArea type="all" dataOnly="0" outline="0" fieldPosition="0"/>
    </format>
    <format dxfId="6312">
      <pivotArea outline="0" collapsedLevelsAreSubtotals="1" fieldPosition="0"/>
    </format>
    <format dxfId="6311">
      <pivotArea type="origin" dataOnly="0" labelOnly="1" outline="0" fieldPosition="0"/>
    </format>
    <format dxfId="6310">
      <pivotArea field="-2" type="button" dataOnly="0" labelOnly="1" outline="0" axis="axisCol" fieldPosition="0"/>
    </format>
    <format dxfId="6309">
      <pivotArea type="topRight" dataOnly="0" labelOnly="1" outline="0" fieldPosition="0"/>
    </format>
    <format dxfId="6308">
      <pivotArea field="25" type="button" dataOnly="0" labelOnly="1" outline="0" axis="axisRow" fieldPosition="1"/>
    </format>
    <format dxfId="6307">
      <pivotArea field="26" type="button" dataOnly="0" labelOnly="1" outline="0" axis="axisRow" fieldPosition="2"/>
    </format>
    <format dxfId="6306">
      <pivotArea field="27" type="button" dataOnly="0" labelOnly="1" outline="0" axis="axisRow" fieldPosition="3"/>
    </format>
    <format dxfId="6305">
      <pivotArea field="29" type="button" dataOnly="0" labelOnly="1" outline="0" axis="axisRow" fieldPosition="4"/>
    </format>
    <format dxfId="6304">
      <pivotArea dataOnly="0" labelOnly="1" grandRow="1" outline="0" fieldPosition="0"/>
    </format>
    <format dxfId="6303">
      <pivotArea dataOnly="0" labelOnly="1" outline="0" fieldPosition="0">
        <references count="1">
          <reference field="4294967294" count="5">
            <x v="0"/>
            <x v="2"/>
            <x v="4"/>
            <x v="7"/>
            <x v="9"/>
          </reference>
        </references>
      </pivotArea>
    </format>
    <format dxfId="6302">
      <pivotArea type="all" dataOnly="0" outline="0" fieldPosition="0"/>
    </format>
    <format dxfId="6301">
      <pivotArea outline="0" collapsedLevelsAreSubtotals="1" fieldPosition="0"/>
    </format>
    <format dxfId="6300">
      <pivotArea type="origin" dataOnly="0" labelOnly="1" outline="0" fieldPosition="0"/>
    </format>
    <format dxfId="6299">
      <pivotArea field="-2" type="button" dataOnly="0" labelOnly="1" outline="0" axis="axisCol" fieldPosition="0"/>
    </format>
    <format dxfId="6298">
      <pivotArea type="topRight" dataOnly="0" labelOnly="1" outline="0" fieldPosition="0"/>
    </format>
    <format dxfId="6297">
      <pivotArea field="25" type="button" dataOnly="0" labelOnly="1" outline="0" axis="axisRow" fieldPosition="1"/>
    </format>
    <format dxfId="6296">
      <pivotArea field="26" type="button" dataOnly="0" labelOnly="1" outline="0" axis="axisRow" fieldPosition="2"/>
    </format>
    <format dxfId="6295">
      <pivotArea field="27" type="button" dataOnly="0" labelOnly="1" outline="0" axis="axisRow" fieldPosition="3"/>
    </format>
    <format dxfId="6294">
      <pivotArea field="29" type="button" dataOnly="0" labelOnly="1" outline="0" axis="axisRow" fieldPosition="4"/>
    </format>
    <format dxfId="6293">
      <pivotArea dataOnly="0" labelOnly="1" grandRow="1" outline="0" fieldPosition="0"/>
    </format>
    <format dxfId="6292">
      <pivotArea dataOnly="0" labelOnly="1" outline="0" fieldPosition="0">
        <references count="1">
          <reference field="4294967294" count="5">
            <x v="0"/>
            <x v="2"/>
            <x v="4"/>
            <x v="7"/>
            <x v="9"/>
          </reference>
        </references>
      </pivotArea>
    </format>
    <format dxfId="6291">
      <pivotArea type="all" dataOnly="0" outline="0" fieldPosition="0"/>
    </format>
    <format dxfId="6290">
      <pivotArea outline="0" collapsedLevelsAreSubtotals="1" fieldPosition="0"/>
    </format>
    <format dxfId="6289">
      <pivotArea type="origin" dataOnly="0" labelOnly="1" outline="0" fieldPosition="0"/>
    </format>
    <format dxfId="6288">
      <pivotArea field="-2" type="button" dataOnly="0" labelOnly="1" outline="0" axis="axisCol" fieldPosition="0"/>
    </format>
    <format dxfId="6287">
      <pivotArea type="topRight" dataOnly="0" labelOnly="1" outline="0" fieldPosition="0"/>
    </format>
    <format dxfId="6286">
      <pivotArea field="25" type="button" dataOnly="0" labelOnly="1" outline="0" axis="axisRow" fieldPosition="1"/>
    </format>
    <format dxfId="6285">
      <pivotArea field="26" type="button" dataOnly="0" labelOnly="1" outline="0" axis="axisRow" fieldPosition="2"/>
    </format>
    <format dxfId="6284">
      <pivotArea field="27" type="button" dataOnly="0" labelOnly="1" outline="0" axis="axisRow" fieldPosition="3"/>
    </format>
    <format dxfId="6283">
      <pivotArea field="29" type="button" dataOnly="0" labelOnly="1" outline="0" axis="axisRow" fieldPosition="4"/>
    </format>
    <format dxfId="6282">
      <pivotArea dataOnly="0" labelOnly="1" grandRow="1" outline="0" fieldPosition="0"/>
    </format>
    <format dxfId="6281">
      <pivotArea dataOnly="0" labelOnly="1" outline="0" fieldPosition="0">
        <references count="1">
          <reference field="4294967294" count="5">
            <x v="0"/>
            <x v="2"/>
            <x v="4"/>
            <x v="7"/>
            <x v="9"/>
          </reference>
        </references>
      </pivotArea>
    </format>
    <format dxfId="6280">
      <pivotArea field="25" type="button" dataOnly="0" labelOnly="1" outline="0" axis="axisRow" fieldPosition="1"/>
    </format>
    <format dxfId="6279">
      <pivotArea field="26" type="button" dataOnly="0" labelOnly="1" outline="0" axis="axisRow" fieldPosition="2"/>
    </format>
    <format dxfId="6278">
      <pivotArea field="27" type="button" dataOnly="0" labelOnly="1" outline="0" axis="axisRow" fieldPosition="3"/>
    </format>
    <format dxfId="6277">
      <pivotArea field="29" type="button" dataOnly="0" labelOnly="1" outline="0" axis="axisRow" fieldPosition="4"/>
    </format>
    <format dxfId="6276">
      <pivotArea dataOnly="0" labelOnly="1" outline="0" fieldPosition="0">
        <references count="1">
          <reference field="4294967294" count="5">
            <x v="0"/>
            <x v="2"/>
            <x v="4"/>
            <x v="7"/>
            <x v="9"/>
          </reference>
        </references>
      </pivotArea>
    </format>
    <format dxfId="6275">
      <pivotArea field="25" type="button" dataOnly="0" labelOnly="1" outline="0" axis="axisRow" fieldPosition="1"/>
    </format>
    <format dxfId="6274">
      <pivotArea field="26" type="button" dataOnly="0" labelOnly="1" outline="0" axis="axisRow" fieldPosition="2"/>
    </format>
    <format dxfId="6273">
      <pivotArea field="27" type="button" dataOnly="0" labelOnly="1" outline="0" axis="axisRow" fieldPosition="3"/>
    </format>
    <format dxfId="6272">
      <pivotArea field="29" type="button" dataOnly="0" labelOnly="1" outline="0" axis="axisRow" fieldPosition="4"/>
    </format>
    <format dxfId="6271">
      <pivotArea dataOnly="0" labelOnly="1" outline="0" fieldPosition="0">
        <references count="1">
          <reference field="4294967294" count="10">
            <x v="0"/>
            <x v="1"/>
            <x v="2"/>
            <x v="3"/>
            <x v="4"/>
            <x v="5"/>
            <x v="6"/>
            <x v="7"/>
            <x v="8"/>
            <x v="9"/>
          </reference>
        </references>
      </pivotArea>
    </format>
    <format dxfId="6270">
      <pivotArea field="25" type="button" dataOnly="0" labelOnly="1" outline="0" axis="axisRow" fieldPosition="1"/>
    </format>
    <format dxfId="6269">
      <pivotArea field="26" type="button" dataOnly="0" labelOnly="1" outline="0" axis="axisRow" fieldPosition="2"/>
    </format>
    <format dxfId="6268">
      <pivotArea field="27" type="button" dataOnly="0" labelOnly="1" outline="0" axis="axisRow" fieldPosition="3"/>
    </format>
    <format dxfId="6267">
      <pivotArea field="29" type="button" dataOnly="0" labelOnly="1" outline="0" axis="axisRow" fieldPosition="4"/>
    </format>
    <format dxfId="6266">
      <pivotArea dataOnly="0" labelOnly="1" outline="0" fieldPosition="0">
        <references count="1">
          <reference field="4294967294" count="10">
            <x v="0"/>
            <x v="1"/>
            <x v="2"/>
            <x v="3"/>
            <x v="4"/>
            <x v="5"/>
            <x v="6"/>
            <x v="7"/>
            <x v="8"/>
            <x v="9"/>
          </reference>
        </references>
      </pivotArea>
    </format>
    <format dxfId="6265">
      <pivotArea field="25" type="button" dataOnly="0" labelOnly="1" outline="0" axis="axisRow" fieldPosition="1"/>
    </format>
    <format dxfId="6264">
      <pivotArea field="26" type="button" dataOnly="0" labelOnly="1" outline="0" axis="axisRow" fieldPosition="2"/>
    </format>
    <format dxfId="6263">
      <pivotArea field="27" type="button" dataOnly="0" labelOnly="1" outline="0" axis="axisRow" fieldPosition="3"/>
    </format>
    <format dxfId="6262">
      <pivotArea field="29" type="button" dataOnly="0" labelOnly="1" outline="0" axis="axisRow" fieldPosition="4"/>
    </format>
    <format dxfId="6261">
      <pivotArea dataOnly="0" labelOnly="1" outline="0" fieldPosition="0">
        <references count="1">
          <reference field="4294967294" count="10">
            <x v="0"/>
            <x v="1"/>
            <x v="2"/>
            <x v="3"/>
            <x v="4"/>
            <x v="5"/>
            <x v="6"/>
            <x v="7"/>
            <x v="8"/>
            <x v="9"/>
          </reference>
        </references>
      </pivotArea>
    </format>
    <format dxfId="6260">
      <pivotArea type="all" dataOnly="0" outline="0" fieldPosition="0"/>
    </format>
    <format dxfId="6259">
      <pivotArea outline="0" collapsedLevelsAreSubtotals="1" fieldPosition="0"/>
    </format>
    <format dxfId="6258">
      <pivotArea type="origin" dataOnly="0" labelOnly="1" outline="0" fieldPosition="0"/>
    </format>
    <format dxfId="6257">
      <pivotArea field="-2" type="button" dataOnly="0" labelOnly="1" outline="0" axis="axisCol" fieldPosition="0"/>
    </format>
    <format dxfId="6256">
      <pivotArea type="topRight" dataOnly="0" labelOnly="1" outline="0" fieldPosition="0"/>
    </format>
    <format dxfId="6255">
      <pivotArea field="25" type="button" dataOnly="0" labelOnly="1" outline="0" axis="axisRow" fieldPosition="1"/>
    </format>
    <format dxfId="6254">
      <pivotArea field="26" type="button" dataOnly="0" labelOnly="1" outline="0" axis="axisRow" fieldPosition="2"/>
    </format>
    <format dxfId="6253">
      <pivotArea field="27" type="button" dataOnly="0" labelOnly="1" outline="0" axis="axisRow" fieldPosition="3"/>
    </format>
    <format dxfId="6252">
      <pivotArea field="29" type="button" dataOnly="0" labelOnly="1" outline="0" axis="axisRow" fieldPosition="4"/>
    </format>
    <format dxfId="6251">
      <pivotArea dataOnly="0" labelOnly="1" grandRow="1" outline="0" fieldPosition="0"/>
    </format>
    <format dxfId="6250">
      <pivotArea dataOnly="0" labelOnly="1" outline="0" fieldPosition="0">
        <references count="1">
          <reference field="4294967294" count="10">
            <x v="0"/>
            <x v="1"/>
            <x v="2"/>
            <x v="3"/>
            <x v="4"/>
            <x v="5"/>
            <x v="6"/>
            <x v="7"/>
            <x v="8"/>
            <x v="9"/>
          </reference>
        </references>
      </pivotArea>
    </format>
    <format dxfId="6249">
      <pivotArea type="all" dataOnly="0" outline="0" fieldPosition="0"/>
    </format>
    <format dxfId="6248">
      <pivotArea outline="0" collapsedLevelsAreSubtotals="1" fieldPosition="0"/>
    </format>
    <format dxfId="6247">
      <pivotArea type="origin" dataOnly="0" labelOnly="1" outline="0" fieldPosition="0"/>
    </format>
    <format dxfId="6246">
      <pivotArea field="-2" type="button" dataOnly="0" labelOnly="1" outline="0" axis="axisCol" fieldPosition="0"/>
    </format>
    <format dxfId="6245">
      <pivotArea type="topRight" dataOnly="0" labelOnly="1" outline="0" fieldPosition="0"/>
    </format>
    <format dxfId="6244">
      <pivotArea field="25" type="button" dataOnly="0" labelOnly="1" outline="0" axis="axisRow" fieldPosition="1"/>
    </format>
    <format dxfId="6243">
      <pivotArea field="26" type="button" dataOnly="0" labelOnly="1" outline="0" axis="axisRow" fieldPosition="2"/>
    </format>
    <format dxfId="6242">
      <pivotArea field="27" type="button" dataOnly="0" labelOnly="1" outline="0" axis="axisRow" fieldPosition="3"/>
    </format>
    <format dxfId="6241">
      <pivotArea field="29" type="button" dataOnly="0" labelOnly="1" outline="0" axis="axisRow" fieldPosition="4"/>
    </format>
    <format dxfId="6240">
      <pivotArea dataOnly="0" labelOnly="1" grandRow="1" outline="0" fieldPosition="0"/>
    </format>
    <format dxfId="6239">
      <pivotArea dataOnly="0" labelOnly="1" outline="0" fieldPosition="0">
        <references count="1">
          <reference field="4294967294" count="10">
            <x v="0"/>
            <x v="1"/>
            <x v="2"/>
            <x v="3"/>
            <x v="4"/>
            <x v="5"/>
            <x v="6"/>
            <x v="7"/>
            <x v="8"/>
            <x v="9"/>
          </reference>
        </references>
      </pivotArea>
    </format>
    <format dxfId="6238">
      <pivotArea type="origin" dataOnly="0" labelOnly="1" outline="0" fieldPosition="0"/>
    </format>
    <format dxfId="6237">
      <pivotArea field="52" type="button" dataOnly="0" labelOnly="1" outline="0" axis="axisRow" fieldPosition="0"/>
    </format>
    <format dxfId="6236">
      <pivotArea dataOnly="0" labelOnly="1" outline="0" fieldPosition="0">
        <references count="1">
          <reference field="52" count="0"/>
        </references>
      </pivotArea>
    </format>
    <format dxfId="6235">
      <pivotArea dataOnly="0" labelOnly="1" grandRow="1" outline="0" fieldPosition="0"/>
    </format>
  </formats>
  <pivotTableStyleInfo name="PivotStyleLight15" showRowHeaders="0" showColHeaders="1" showRowStripes="0" showColStripes="0" showLastColumn="1"/>
</pivotTableDefinition>
</file>

<file path=xl/pivotTables/pivotTable3.xml><?xml version="1.0" encoding="utf-8"?>
<pivotTableDefinition xmlns="http://schemas.openxmlformats.org/spreadsheetml/2006/main" name="Pivot1-PhaseSummary"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gridDropZones="1" multipleFieldFilters="0">
  <location ref="A6:K9" firstHeaderRow="1" firstDataRow="2" firstDataCol="2"/>
  <pivotFields count="55">
    <pivotField compact="0" outline="0" showAll="0"/>
    <pivotField compact="0" outline="0" showAll="0" defaultSubtotal="0"/>
    <pivotField axis="axisRow" compact="0" outline="0" showAll="0" defaultSubtotal="0">
      <items count="3">
        <item m="1" x="2"/>
        <item m="1" x="1"/>
        <item x="0"/>
      </items>
    </pivotField>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43" outline="0" showAll="0" defaultSubtotal="0"/>
    <pivotField compact="0" numFmtId="43" outline="0" showAll="0" defaultSubtotal="0"/>
    <pivotField axis="axisRow" compact="0" outline="0" showAll="0" defaultSubtotal="0">
      <items count="5">
        <item m="1" x="2"/>
        <item m="1" x="3"/>
        <item x="0"/>
        <item m="1" x="1"/>
        <item m="1" x="4"/>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numFmtId="43" outline="0" showAll="0" defaultSubtota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dataField="1" compact="0" numFmtId="43" outline="0" showAll="0" defaultSubtotal="0"/>
    <pivotField compact="0" numFmtId="43" outline="0" showAll="0" defaultSubtotal="0"/>
    <pivotField compact="0" numFmtId="43" outline="0" showAll="0"/>
    <pivotField compact="0" numFmtId="43" outline="0" showAl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outline="0" showAll="0" defaultSubtotal="0"/>
    <pivotField compact="0" numFmtId="43" outline="0" showAll="0" defaultSubtotal="0"/>
    <pivotField compact="0" numFmtId="43" outline="0" showAll="0" defaultSubtotal="0"/>
    <pivotField dataField="1" compact="0" numFmtId="43" outline="0" showAll="0"/>
    <pivotField dataField="1" compact="0" numFmtId="43" outline="0" showAll="0"/>
    <pivotField compact="0" numFmtId="43" outline="0" showAll="0" defaultSubtotal="0"/>
    <pivotField compact="0" numFmtId="43" outline="0" showAll="0" defaultSubtotal="0"/>
    <pivotField compact="0" outline="0" showAll="0" defaultSubtotal="0"/>
    <pivotField compact="0" outline="0" showAll="0" defaultSubtotal="0"/>
  </pivotFields>
  <rowFields count="2">
    <field x="23"/>
    <field x="2"/>
  </rowFields>
  <rowItems count="2">
    <i>
      <x v="2"/>
      <x v="2"/>
    </i>
    <i t="grand">
      <x/>
    </i>
  </rowItems>
  <colFields count="1">
    <field x="-2"/>
  </colFields>
  <colItems count="9">
    <i>
      <x/>
    </i>
    <i i="1">
      <x v="1"/>
    </i>
    <i i="2">
      <x v="2"/>
    </i>
    <i i="3">
      <x v="3"/>
    </i>
    <i i="4">
      <x v="4"/>
    </i>
    <i i="5">
      <x v="5"/>
    </i>
    <i i="6">
      <x v="6"/>
    </i>
    <i i="7">
      <x v="7"/>
    </i>
    <i i="8">
      <x v="8"/>
    </i>
  </colItems>
  <dataFields count="9">
    <dataField name="Counsel's Fees" fld="8" baseField="0" baseItem="0"/>
    <dataField name=" Other Disbursements" fld="9" subtotal="count" baseField="2" baseItem="2"/>
    <dataField name=" Base Profit Costs" fld="35" baseField="2" baseItem="2"/>
    <dataField name=" Total Base Costs" fld="46" baseField="5" baseItem="12"/>
    <dataField name="Solicitor's Success Fees" fld="37" baseField="2" baseItem="2"/>
    <dataField name=" Counsel's Success Fees" fld="41" baseField="2" baseItem="2"/>
    <dataField name=" Total VAT" fld="49" baseField="22" baseItem="3"/>
    <dataField name="Sum of ATEI Premium" fld="11" baseField="2" baseItem="3"/>
    <dataField name=" Total Costs" fld="50" baseField="22" baseItem="3"/>
  </dataFields>
  <formats count="45">
    <format dxfId="6234">
      <pivotArea outline="0" collapsedLevelsAreSubtotals="1" fieldPosition="0"/>
    </format>
    <format dxfId="6233">
      <pivotArea dataOnly="0" labelOnly="1" grandRow="1" outline="0" fieldPosition="0"/>
    </format>
    <format dxfId="6232">
      <pivotArea dataOnly="0" labelOnly="1" grandRow="1" outline="0" fieldPosition="0"/>
    </format>
    <format dxfId="6231">
      <pivotArea dataOnly="0" labelOnly="1" grandRow="1" outline="0" offset="IV256" fieldPosition="0"/>
    </format>
    <format dxfId="6230">
      <pivotArea outline="0" collapsedLevelsAreSubtotals="1" fieldPosition="0"/>
    </format>
    <format dxfId="6229">
      <pivotArea outline="0" collapsedLevelsAreSubtotals="1" fieldPosition="0"/>
    </format>
    <format dxfId="6228">
      <pivotArea type="all" dataOnly="0" outline="0" fieldPosition="0"/>
    </format>
    <format dxfId="6227">
      <pivotArea outline="0" collapsedLevelsAreSubtotals="1" fieldPosition="0"/>
    </format>
    <format dxfId="6226">
      <pivotArea dataOnly="0" labelOnly="1" grandRow="1" outline="0" fieldPosition="0"/>
    </format>
    <format dxfId="6225">
      <pivotArea type="all" dataOnly="0" outline="0" fieldPosition="0"/>
    </format>
    <format dxfId="6224">
      <pivotArea outline="0" collapsedLevelsAreSubtotals="1" fieldPosition="0"/>
    </format>
    <format dxfId="6223">
      <pivotArea dataOnly="0" labelOnly="1" grandRow="1" outline="0" fieldPosition="0"/>
    </format>
    <format dxfId="6222">
      <pivotArea type="all" dataOnly="0" outline="0" fieldPosition="0"/>
    </format>
    <format dxfId="6221">
      <pivotArea outline="0" collapsedLevelsAreSubtotals="1" fieldPosition="0"/>
    </format>
    <format dxfId="6220">
      <pivotArea dataOnly="0" labelOnly="1" grandRow="1" outline="0" fieldPosition="0"/>
    </format>
    <format dxfId="6219">
      <pivotArea type="all" dataOnly="0" outline="0" fieldPosition="0"/>
    </format>
    <format dxfId="6218">
      <pivotArea outline="0" collapsedLevelsAreSubtotals="1" fieldPosition="0"/>
    </format>
    <format dxfId="6217">
      <pivotArea dataOnly="0" labelOnly="1" grandRow="1" outline="0" fieldPosition="0"/>
    </format>
    <format dxfId="6216">
      <pivotArea type="all" dataOnly="0" outline="0" fieldPosition="0"/>
    </format>
    <format dxfId="6215">
      <pivotArea outline="0" collapsedLevelsAreSubtotals="1" fieldPosition="0"/>
    </format>
    <format dxfId="6214">
      <pivotArea dataOnly="0" labelOnly="1" grandRow="1" outline="0" fieldPosition="0"/>
    </format>
    <format dxfId="6213">
      <pivotArea type="all" dataOnly="0" outline="0" fieldPosition="0"/>
    </format>
    <format dxfId="6212">
      <pivotArea outline="0" collapsedLevelsAreSubtotals="1" fieldPosition="0"/>
    </format>
    <format dxfId="6211">
      <pivotArea dataOnly="0" labelOnly="1" grandRow="1" outline="0" fieldPosition="0"/>
    </format>
    <format dxfId="6210">
      <pivotArea dataOnly="0" labelOnly="1" outline="0" fieldPosition="0">
        <references count="1">
          <reference field="4294967294" count="2">
            <x v="0"/>
            <x v="3"/>
          </reference>
        </references>
      </pivotArea>
    </format>
    <format dxfId="6209">
      <pivotArea type="all" dataOnly="0" outline="0" fieldPosition="0"/>
    </format>
    <format dxfId="6208">
      <pivotArea outline="0" collapsedLevelsAreSubtotals="1" fieldPosition="0"/>
    </format>
    <format dxfId="6207">
      <pivotArea dataOnly="0" labelOnly="1" grandRow="1" outline="0" fieldPosition="0"/>
    </format>
    <format dxfId="6206">
      <pivotArea dataOnly="0" labelOnly="1" outline="0" fieldPosition="0">
        <references count="1">
          <reference field="4294967294" count="2">
            <x v="0"/>
            <x v="3"/>
          </reference>
        </references>
      </pivotArea>
    </format>
    <format dxfId="6205">
      <pivotArea type="all" dataOnly="0" outline="0" fieldPosition="0"/>
    </format>
    <format dxfId="6204">
      <pivotArea outline="0" collapsedLevelsAreSubtotals="1" fieldPosition="0"/>
    </format>
    <format dxfId="6203">
      <pivotArea dataOnly="0" labelOnly="1" grandRow="1" outline="0" fieldPosition="0"/>
    </format>
    <format dxfId="6202">
      <pivotArea dataOnly="0" labelOnly="1" outline="0" fieldPosition="0">
        <references count="1">
          <reference field="4294967294" count="2">
            <x v="0"/>
            <x v="3"/>
          </reference>
        </references>
      </pivotArea>
    </format>
    <format dxfId="6201">
      <pivotArea type="all" dataOnly="0" outline="0" fieldPosition="0"/>
    </format>
    <format dxfId="6200">
      <pivotArea outline="0" collapsedLevelsAreSubtotals="1" fieldPosition="0"/>
    </format>
    <format dxfId="6199">
      <pivotArea type="origin" dataOnly="0" labelOnly="1" outline="0" fieldPosition="0"/>
    </format>
    <format dxfId="6198">
      <pivotArea field="-2" type="button" dataOnly="0" labelOnly="1" outline="0" axis="axisCol" fieldPosition="0"/>
    </format>
    <format dxfId="6197">
      <pivotArea type="topRight" dataOnly="0" labelOnly="1" outline="0" fieldPosition="0"/>
    </format>
    <format dxfId="6196">
      <pivotArea field="2" type="button" dataOnly="0" labelOnly="1" outline="0" axis="axisRow" fieldPosition="1"/>
    </format>
    <format dxfId="6195">
      <pivotArea field="23" type="button" dataOnly="0" labelOnly="1" outline="0" axis="axisRow" fieldPosition="0"/>
    </format>
    <format dxfId="6194">
      <pivotArea dataOnly="0" labelOnly="1" outline="0" fieldPosition="0">
        <references count="1">
          <reference field="2" count="0"/>
        </references>
      </pivotArea>
    </format>
    <format dxfId="6193">
      <pivotArea dataOnly="0" labelOnly="1" grandRow="1" outline="0" fieldPosition="0"/>
    </format>
    <format dxfId="6192">
      <pivotArea dataOnly="0" labelOnly="1" outline="0" fieldPosition="0">
        <references count="2">
          <reference field="2" count="1" selected="0">
            <x v="0"/>
          </reference>
          <reference field="23" count="1">
            <x v="1"/>
          </reference>
        </references>
      </pivotArea>
    </format>
    <format dxfId="6191">
      <pivotArea dataOnly="0" labelOnly="1" outline="0" fieldPosition="0">
        <references count="2">
          <reference field="2" count="1" selected="0">
            <x v="1"/>
          </reference>
          <reference field="23" count="1">
            <x v="0"/>
          </reference>
        </references>
      </pivotArea>
    </format>
    <format dxfId="6190">
      <pivotArea dataOnly="0" labelOnly="1" outline="0" fieldPosition="0">
        <references count="1">
          <reference field="4294967294" count="4">
            <x v="0"/>
            <x v="3"/>
            <x v="6"/>
            <x v="8"/>
          </reference>
        </references>
      </pivotArea>
    </format>
  </formats>
  <pivotTableStyleInfo name="PivotStyleLight15" showRowHeaders="1" showColHeaders="1" showRowStripes="0" showColStripes="0" showLastColumn="1"/>
</pivotTableDefinition>
</file>

<file path=xl/pivotTables/pivotTable4.xml><?xml version="1.0" encoding="utf-8"?>
<pivotTableDefinition xmlns="http://schemas.openxmlformats.org/spreadsheetml/2006/main" name="PivotTable1"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multipleFieldFilters="0">
  <location ref="A4:F5" firstHeaderRow="0" firstDataRow="1" firstDataCol="4"/>
  <pivotFields count="55">
    <pivotField compact="0" outline="0" showAll="0"/>
    <pivotField compact="0" outline="0" showAll="0" defaultSubtota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3">
        <item m="1" x="47"/>
        <item m="1" x="31"/>
        <item m="1" x="16"/>
        <item m="1" x="35"/>
        <item m="1" x="2"/>
        <item m="1" x="22"/>
        <item m="1" x="27"/>
        <item m="1" x="48"/>
        <item m="1" x="40"/>
        <item m="1" x="10"/>
        <item m="1" x="1"/>
        <item m="1" x="4"/>
        <item m="1" x="50"/>
        <item m="1" x="38"/>
        <item m="1" x="52"/>
        <item m="1" x="43"/>
        <item m="1" x="7"/>
        <item m="1" x="44"/>
        <item m="1" x="39"/>
        <item m="1" x="11"/>
        <item m="1" x="6"/>
        <item m="1" x="29"/>
        <item m="1" x="14"/>
        <item m="1" x="23"/>
        <item m="1" x="37"/>
        <item m="1" x="13"/>
        <item m="1" x="46"/>
        <item m="1" x="15"/>
        <item m="1" x="33"/>
        <item m="1" x="8"/>
        <item m="1" x="25"/>
        <item m="1" x="42"/>
        <item m="1" x="36"/>
        <item m="1" x="24"/>
        <item m="1" x="30"/>
        <item m="1" x="41"/>
        <item m="1" x="28"/>
        <item m="1" x="51"/>
        <item m="1" x="12"/>
        <item m="1" x="45"/>
        <item m="1" x="17"/>
        <item m="1" x="3"/>
        <item m="1" x="9"/>
        <item m="1" x="26"/>
        <item m="1" x="18"/>
        <item m="1" x="19"/>
        <item m="1" x="20"/>
        <item m="1" x="5"/>
        <item m="1" x="32"/>
        <item m="1" x="49"/>
        <item m="1" x="34"/>
        <item x="0"/>
        <item m="1" x="21"/>
      </items>
    </pivotField>
    <pivotField axis="axisRow" compact="0" outline="0" showAll="0" defaultSubtotal="0">
      <items count="6">
        <item m="1" x="4"/>
        <item m="1" x="3"/>
        <item m="1" x="1"/>
        <item m="1" x="2"/>
        <item m="1" x="5"/>
        <item h="1" x="0"/>
      </items>
    </pivotField>
    <pivotField compact="0" numFmtId="43" outline="0" showAll="0" defaultSubtotal="0"/>
    <pivotField compact="0" numFmtId="43" outline="0" showAll="0" defaultSubtotal="0"/>
    <pivotField compact="0" outline="0" showAll="0"/>
    <pivotField compact="0" outline="0" showAll="0" defaultSubtotal="0"/>
    <pivotField axis="axisRow" compact="0" outline="0" showAll="0">
      <items count="44">
        <item m="1" x="11"/>
        <item m="1" x="42"/>
        <item m="1" x="14"/>
        <item m="1" x="31"/>
        <item m="1" x="27"/>
        <item m="1" x="33"/>
        <item m="1" x="2"/>
        <item m="1" x="28"/>
        <item m="1" x="5"/>
        <item m="1" x="18"/>
        <item m="1" x="34"/>
        <item m="1" x="6"/>
        <item m="1" x="23"/>
        <item m="1" x="3"/>
        <item m="1" x="32"/>
        <item m="1" x="15"/>
        <item m="1" x="40"/>
        <item m="1" x="21"/>
        <item m="1" x="41"/>
        <item m="1" x="24"/>
        <item m="1" x="4"/>
        <item m="1" x="10"/>
        <item m="1" x="22"/>
        <item m="1" x="37"/>
        <item m="1" x="19"/>
        <item m="1" x="29"/>
        <item m="1" x="39"/>
        <item m="1" x="30"/>
        <item m="1" x="20"/>
        <item m="1" x="1"/>
        <item m="1" x="13"/>
        <item m="1" x="16"/>
        <item m="1" x="17"/>
        <item m="1" x="8"/>
        <item m="1" x="12"/>
        <item m="1" x="9"/>
        <item m="1" x="36"/>
        <item x="0"/>
        <item m="1" x="7"/>
        <item m="1" x="26"/>
        <item m="1" x="38"/>
        <item m="1" x="25"/>
        <item m="1" x="35"/>
        <item t="default"/>
      </items>
    </pivotField>
    <pivotField compact="0" outline="0" showAll="0"/>
    <pivotField compact="0" outline="0" showAll="0"/>
    <pivotField compact="0" outline="0" showAll="0"/>
    <pivotField compact="0" outline="0" showAll="0"/>
    <pivotField compact="0" numFmtId="43" outline="0" showAll="0"/>
    <pivotField compact="0" numFmtId="10" outline="0" showAl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axis="axisRow" compact="0" numFmtId="43" outline="0" showAll="0" defaultSubtotal="0">
      <items count="21">
        <item m="1" x="11"/>
        <item m="1" x="6"/>
        <item m="1" x="12"/>
        <item m="1" x="19"/>
        <item m="1" x="4"/>
        <item m="1" x="13"/>
        <item m="1" x="16"/>
        <item m="1" x="18"/>
        <item m="1" x="20"/>
        <item m="1" x="1"/>
        <item m="1" x="5"/>
        <item m="1" x="7"/>
        <item m="1" x="8"/>
        <item m="1" x="10"/>
        <item m="1" x="14"/>
        <item m="1" x="15"/>
        <item m="1" x="17"/>
        <item m="1" x="9"/>
        <item m="1" x="2"/>
        <item m="1" x="3"/>
        <item x="0"/>
      </items>
    </pivotField>
    <pivotField compact="0" outline="0" showAll="0" defaultSubtotal="0"/>
    <pivotField compact="0" outline="0" showAll="0" defaultSubtotal="0"/>
  </pivotFields>
  <rowFields count="4">
    <field x="52"/>
    <field x="25"/>
    <field x="19"/>
    <field x="20"/>
  </rowFields>
  <rowItems count="1">
    <i t="grand">
      <x/>
    </i>
  </rowItems>
  <colFields count="1">
    <field x="-2"/>
  </colFields>
  <colItems count="2">
    <i>
      <x/>
    </i>
    <i i="1">
      <x v="1"/>
    </i>
  </colItems>
  <dataFields count="2">
    <dataField name=" Time" fld="6" baseField="19" baseItem="0" numFmtId="2"/>
    <dataField name="Base Profit Costs " fld="35" baseField="18" baseItem="0"/>
  </dataFields>
  <formats count="42">
    <format dxfId="6189">
      <pivotArea outline="0" collapsedLevelsAreSubtotals="1" fieldPosition="0"/>
    </format>
    <format dxfId="6188">
      <pivotArea dataOnly="0" labelOnly="1" outline="0" axis="axisValues" fieldPosition="0"/>
    </format>
    <format dxfId="6187">
      <pivotArea type="all" dataOnly="0" outline="0" fieldPosition="0"/>
    </format>
    <format dxfId="6186">
      <pivotArea outline="0" collapsedLevelsAreSubtotals="1" fieldPosition="0"/>
    </format>
    <format dxfId="6185">
      <pivotArea dataOnly="0" labelOnly="1" outline="0" fieldPosition="0">
        <references count="1">
          <reference field="19" count="0"/>
        </references>
      </pivotArea>
    </format>
    <format dxfId="6184">
      <pivotArea dataOnly="0" labelOnly="1" outline="0" fieldPosition="0">
        <references count="1">
          <reference field="19" count="0" defaultSubtotal="1"/>
        </references>
      </pivotArea>
    </format>
    <format dxfId="6183">
      <pivotArea dataOnly="0" labelOnly="1" grandRow="1" outline="0" fieldPosition="0"/>
    </format>
    <format dxfId="6182">
      <pivotArea dataOnly="0" labelOnly="1" outline="0" fieldPosition="0">
        <references count="1">
          <reference field="4294967294" count="1">
            <x v="0"/>
          </reference>
        </references>
      </pivotArea>
    </format>
    <format dxfId="6181">
      <pivotArea type="all" dataOnly="0" outline="0" fieldPosition="0"/>
    </format>
    <format dxfId="6180">
      <pivotArea outline="0" collapsedLevelsAreSubtotals="1" fieldPosition="0"/>
    </format>
    <format dxfId="6179">
      <pivotArea dataOnly="0" labelOnly="1" outline="0" fieldPosition="0">
        <references count="1">
          <reference field="19" count="0"/>
        </references>
      </pivotArea>
    </format>
    <format dxfId="6178">
      <pivotArea dataOnly="0" labelOnly="1" outline="0" fieldPosition="0">
        <references count="1">
          <reference field="19" count="0" defaultSubtotal="1"/>
        </references>
      </pivotArea>
    </format>
    <format dxfId="6177">
      <pivotArea dataOnly="0" labelOnly="1" grandRow="1" outline="0" fieldPosition="0"/>
    </format>
    <format dxfId="6176">
      <pivotArea dataOnly="0" labelOnly="1" outline="0" fieldPosition="0">
        <references count="1">
          <reference field="4294967294" count="1">
            <x v="0"/>
          </reference>
        </references>
      </pivotArea>
    </format>
    <format dxfId="6175">
      <pivotArea type="all" dataOnly="0" outline="0" fieldPosition="0"/>
    </format>
    <format dxfId="6174">
      <pivotArea outline="0" collapsedLevelsAreSubtotals="1" fieldPosition="0"/>
    </format>
    <format dxfId="6173">
      <pivotArea field="25" type="button" dataOnly="0" labelOnly="1" outline="0" axis="axisRow" fieldPosition="1"/>
    </format>
    <format dxfId="6172">
      <pivotArea field="19" type="button" dataOnly="0" labelOnly="1" outline="0" axis="axisRow" fieldPosition="2"/>
    </format>
    <format dxfId="6171">
      <pivotArea field="20" type="button" dataOnly="0" labelOnly="1" outline="0" axis="axisRow" fieldPosition="3"/>
    </format>
    <format dxfId="6170">
      <pivotArea dataOnly="0" labelOnly="1" grandRow="1" outline="0" fieldPosition="0"/>
    </format>
    <format dxfId="6169">
      <pivotArea dataOnly="0" labelOnly="1" outline="0" fieldPosition="0">
        <references count="1">
          <reference field="4294967294" count="1">
            <x v="0"/>
          </reference>
        </references>
      </pivotArea>
    </format>
    <format dxfId="6168">
      <pivotArea type="all" dataOnly="0" outline="0" fieldPosition="0"/>
    </format>
    <format dxfId="6167">
      <pivotArea outline="0" collapsedLevelsAreSubtotals="1" fieldPosition="0"/>
    </format>
    <format dxfId="6166">
      <pivotArea field="25" type="button" dataOnly="0" labelOnly="1" outline="0" axis="axisRow" fieldPosition="1"/>
    </format>
    <format dxfId="6165">
      <pivotArea field="19" type="button" dataOnly="0" labelOnly="1" outline="0" axis="axisRow" fieldPosition="2"/>
    </format>
    <format dxfId="6164">
      <pivotArea field="20" type="button" dataOnly="0" labelOnly="1" outline="0" axis="axisRow" fieldPosition="3"/>
    </format>
    <format dxfId="6163">
      <pivotArea dataOnly="0" labelOnly="1" grandRow="1" outline="0" fieldPosition="0"/>
    </format>
    <format dxfId="6162">
      <pivotArea dataOnly="0" labelOnly="1" outline="0" fieldPosition="0">
        <references count="1">
          <reference field="4294967294" count="1">
            <x v="0"/>
          </reference>
        </references>
      </pivotArea>
    </format>
    <format dxfId="6161">
      <pivotArea outline="0" collapsedLevelsAreSubtotals="1" fieldPosition="0"/>
    </format>
    <format dxfId="6160">
      <pivotArea dataOnly="0" labelOnly="1" grandRow="1" outline="0" fieldPosition="0"/>
    </format>
    <format dxfId="6159">
      <pivotArea dataOnly="0" labelOnly="1" grandRow="1" outline="0" fieldPosition="0"/>
    </format>
    <format dxfId="6158">
      <pivotArea field="25" type="button" dataOnly="0" labelOnly="1" outline="0" axis="axisRow" fieldPosition="1"/>
    </format>
    <format dxfId="6157">
      <pivotArea field="19" type="button" dataOnly="0" labelOnly="1" outline="0" axis="axisRow" fieldPosition="2"/>
    </format>
    <format dxfId="6156">
      <pivotArea field="20" type="button" dataOnly="0" labelOnly="1" outline="0" axis="axisRow" fieldPosition="3"/>
    </format>
    <format dxfId="6155">
      <pivotArea dataOnly="0" labelOnly="1" outline="0" fieldPosition="0">
        <references count="1">
          <reference field="4294967294" count="2">
            <x v="0"/>
            <x v="1"/>
          </reference>
        </references>
      </pivotArea>
    </format>
    <format dxfId="6154">
      <pivotArea field="25" type="button" dataOnly="0" labelOnly="1" outline="0" axis="axisRow" fieldPosition="1"/>
    </format>
    <format dxfId="6153">
      <pivotArea field="19" type="button" dataOnly="0" labelOnly="1" outline="0" axis="axisRow" fieldPosition="2"/>
    </format>
    <format dxfId="6152">
      <pivotArea field="20" type="button" dataOnly="0" labelOnly="1" outline="0" axis="axisRow" fieldPosition="3"/>
    </format>
    <format dxfId="6151">
      <pivotArea dataOnly="0" labelOnly="1" outline="0" fieldPosition="0">
        <references count="1">
          <reference field="4294967294" count="2">
            <x v="0"/>
            <x v="1"/>
          </reference>
        </references>
      </pivotArea>
    </format>
    <format dxfId="6150">
      <pivotArea field="52" type="button" dataOnly="0" labelOnly="1" outline="0" axis="axisRow" fieldPosition="0"/>
    </format>
    <format dxfId="6149">
      <pivotArea dataOnly="0" labelOnly="1" outline="0" fieldPosition="0">
        <references count="1">
          <reference field="52" count="13">
            <x v="0"/>
            <x v="1"/>
            <x v="2"/>
            <x v="3"/>
            <x v="4"/>
            <x v="5"/>
            <x v="6"/>
            <x v="7"/>
            <x v="8"/>
            <x v="9"/>
            <x v="10"/>
            <x v="14"/>
            <x v="15"/>
          </reference>
        </references>
      </pivotArea>
    </format>
    <format dxfId="6148">
      <pivotArea dataOnly="0" labelOnly="1" grandRow="1" outline="0" fieldPosition="0"/>
    </format>
  </format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18" applyNumberFormats="0" applyBorderFormats="0" applyFontFormats="0" applyPatternFormats="0" applyAlignmentFormats="0" applyWidthHeightFormats="1" dataCaption="Values" showMissing="0" updatedVersion="6" minRefreshableVersion="3" showCalcMbrs="0" showDrill="0" rowGrandTotals="0" itemPrintTitles="1" createdVersion="3" indent="0" compact="0" compactData="0" gridDropZones="1" multipleFieldFilters="0" rowHeaderCaption="Item">
  <location ref="A3:M5" firstHeaderRow="1" firstDataRow="2" firstDataCol="11"/>
  <pivotFields count="55">
    <pivotField axis="axisRow" compact="0" outline="0" showAll="0" sortType="ascending" defaultSubtotal="0">
      <items count="512">
        <item m="1" x="53"/>
        <item m="1" x="496"/>
        <item m="1" x="464"/>
        <item m="1" x="430"/>
        <item m="1" x="413"/>
        <item m="1" x="397"/>
        <item m="1" x="381"/>
        <item m="1" x="365"/>
        <item m="1" x="355"/>
        <item m="1" x="345"/>
        <item m="1" x="336"/>
        <item m="1" x="327"/>
        <item m="1" x="318"/>
        <item m="1" x="308"/>
        <item m="1" x="299"/>
        <item m="1" x="290"/>
        <item m="1" x="36"/>
        <item m="1" x="281"/>
        <item m="1" x="27"/>
        <item m="1" x="272"/>
        <item m="1" x="19"/>
        <item m="1" x="264"/>
        <item m="1" x="11"/>
        <item m="1" x="255"/>
        <item m="1" x="3"/>
        <item m="1" x="247"/>
        <item m="1" x="506"/>
        <item m="1" x="238"/>
        <item m="1" x="498"/>
        <item m="1" x="230"/>
        <item m="1" x="489"/>
        <item m="1" x="221"/>
        <item m="1" x="356"/>
        <item m="1" x="481"/>
        <item m="1" x="94"/>
        <item m="1" x="212"/>
        <item m="1" x="346"/>
        <item m="1" x="473"/>
        <item m="1" x="86"/>
        <item m="1" x="204"/>
        <item m="1" x="337"/>
        <item m="1" x="465"/>
        <item m="1" x="78"/>
        <item m="1" x="196"/>
        <item m="1" x="328"/>
        <item m="1" x="456"/>
        <item m="1" x="70"/>
        <item m="1" x="188"/>
        <item m="1" x="319"/>
        <item m="1" x="448"/>
        <item m="1" x="62"/>
        <item m="1" x="179"/>
        <item m="1" x="309"/>
        <item m="1" x="439"/>
        <item m="1" x="54"/>
        <item m="1" x="171"/>
        <item m="1" x="300"/>
        <item m="1" x="431"/>
        <item m="1" x="45"/>
        <item m="1" x="163"/>
        <item m="1" x="291"/>
        <item m="1" x="422"/>
        <item m="1" x="37"/>
        <item m="1" x="155"/>
        <item m="1" x="218"/>
        <item m="1" x="282"/>
        <item m="1" x="352"/>
        <item m="1" x="414"/>
        <item m="1" x="478"/>
        <item m="1" x="28"/>
        <item m="1" x="91"/>
        <item m="1" x="147"/>
        <item m="1" x="209"/>
        <item m="1" x="273"/>
        <item m="1" x="342"/>
        <item m="1" x="405"/>
        <item m="1" x="470"/>
        <item m="1" x="20"/>
        <item m="1" x="83"/>
        <item m="1" x="140"/>
        <item m="1" x="201"/>
        <item m="1" x="265"/>
        <item m="1" x="333"/>
        <item m="1" x="398"/>
        <item m="1" x="461"/>
        <item m="1" x="12"/>
        <item m="1" x="74"/>
        <item m="1" x="132"/>
        <item m="1" x="192"/>
        <item m="1" x="256"/>
        <item m="1" x="323"/>
        <item m="1" x="389"/>
        <item m="1" x="452"/>
        <item m="1" x="4"/>
        <item m="1" x="66"/>
        <item m="1" x="125"/>
        <item m="1" x="184"/>
        <item m="1" x="248"/>
        <item m="1" x="314"/>
        <item m="1" x="382"/>
        <item m="1" x="444"/>
        <item m="1" x="507"/>
        <item m="1" x="58"/>
        <item m="1" x="117"/>
        <item m="1" x="175"/>
        <item m="1" x="239"/>
        <item m="1" x="304"/>
        <item m="1" x="373"/>
        <item m="1" x="435"/>
        <item m="1" x="499"/>
        <item m="1" x="49"/>
        <item m="1" x="110"/>
        <item m="1" x="167"/>
        <item m="1" x="231"/>
        <item m="1" x="295"/>
        <item m="1" x="366"/>
        <item m="1" x="426"/>
        <item m="1" x="490"/>
        <item m="1" x="40"/>
        <item m="1" x="102"/>
        <item m="1" x="158"/>
        <item m="1" x="222"/>
        <item m="1" x="285"/>
        <item m="1" x="357"/>
        <item m="1" x="417"/>
        <item m="1" x="482"/>
        <item m="1" x="31"/>
        <item m="1" x="95"/>
        <item m="1" x="122"/>
        <item m="1" x="150"/>
        <item m="1" x="181"/>
        <item m="1" x="213"/>
        <item m="1" x="244"/>
        <item m="1" x="276"/>
        <item m="1" x="311"/>
        <item m="1" x="347"/>
        <item m="1" x="378"/>
        <item m="1" x="408"/>
        <item m="1" x="441"/>
        <item m="1" x="474"/>
        <item m="1" x="504"/>
        <item m="1" x="23"/>
        <item m="1" x="56"/>
        <item m="1" x="87"/>
        <item m="1" x="115"/>
        <item m="1" x="143"/>
        <item m="1" x="173"/>
        <item m="1" x="205"/>
        <item m="1" x="236"/>
        <item m="1" x="268"/>
        <item m="1" x="302"/>
        <item m="1" x="338"/>
        <item m="1" x="371"/>
        <item m="1" x="401"/>
        <item m="1" x="433"/>
        <item m="1" x="466"/>
        <item m="1" x="495"/>
        <item m="1" x="15"/>
        <item m="1" x="47"/>
        <item m="1" x="79"/>
        <item m="1" x="108"/>
        <item m="1" x="136"/>
        <item m="1" x="165"/>
        <item m="1" x="197"/>
        <item m="1" x="228"/>
        <item m="1" x="260"/>
        <item m="1" x="293"/>
        <item m="1" x="329"/>
        <item m="1" x="363"/>
        <item m="1" x="393"/>
        <item m="1" x="424"/>
        <item m="1" x="457"/>
        <item m="1" x="488"/>
        <item m="1" x="8"/>
        <item m="1" x="39"/>
        <item m="1" x="71"/>
        <item m="1" x="101"/>
        <item m="1" x="129"/>
        <item m="1" x="157"/>
        <item m="1" x="189"/>
        <item m="1" x="220"/>
        <item m="1" x="252"/>
        <item m="1" x="284"/>
        <item m="1" x="320"/>
        <item m="1" x="354"/>
        <item m="1" x="386"/>
        <item m="1" x="416"/>
        <item m="1" x="449"/>
        <item m="1" x="480"/>
        <item m="1" x="511"/>
        <item m="1" x="30"/>
        <item m="1" x="63"/>
        <item m="1" x="93"/>
        <item m="1" x="121"/>
        <item m="1" x="149"/>
        <item m="1" x="180"/>
        <item m="1" x="211"/>
        <item m="1" x="243"/>
        <item m="1" x="275"/>
        <item m="1" x="310"/>
        <item m="1" x="344"/>
        <item m="1" x="377"/>
        <item m="1" x="407"/>
        <item m="1" x="440"/>
        <item m="1" x="472"/>
        <item m="1" x="503"/>
        <item m="1" x="22"/>
        <item m="1" x="55"/>
        <item m="1" x="85"/>
        <item m="1" x="114"/>
        <item m="1" x="142"/>
        <item m="1" x="172"/>
        <item m="1" x="203"/>
        <item m="1" x="235"/>
        <item m="1" x="267"/>
        <item m="1" x="301"/>
        <item m="1" x="335"/>
        <item m="1" x="370"/>
        <item m="1" x="400"/>
        <item m="1" x="432"/>
        <item m="1" x="463"/>
        <item m="1" x="494"/>
        <item m="1" x="14"/>
        <item m="1" x="46"/>
        <item m="1" x="77"/>
        <item m="1" x="107"/>
        <item m="1" x="135"/>
        <item m="1" x="164"/>
        <item m="1" x="195"/>
        <item m="1" x="227"/>
        <item m="1" x="259"/>
        <item m="1" x="292"/>
        <item m="1" x="326"/>
        <item m="1" x="362"/>
        <item m="1" x="392"/>
        <item m="1" x="423"/>
        <item m="1" x="455"/>
        <item m="1" x="487"/>
        <item m="1" x="7"/>
        <item m="1" x="38"/>
        <item m="1" x="69"/>
        <item m="1" x="100"/>
        <item m="1" x="128"/>
        <item m="1" x="156"/>
        <item m="1" x="187"/>
        <item m="1" x="219"/>
        <item m="1" x="251"/>
        <item m="1" x="283"/>
        <item m="1" x="317"/>
        <item m="1" x="353"/>
        <item m="1" x="385"/>
        <item m="1" x="415"/>
        <item m="1" x="447"/>
        <item m="1" x="479"/>
        <item m="1" x="510"/>
        <item m="1" x="29"/>
        <item m="1" x="44"/>
        <item m="1" x="61"/>
        <item m="1" x="76"/>
        <item m="1" x="92"/>
        <item m="1" x="106"/>
        <item m="1" x="120"/>
        <item m="1" x="134"/>
        <item m="1" x="148"/>
        <item m="1" x="162"/>
        <item m="1" x="178"/>
        <item m="1" x="194"/>
        <item m="1" x="210"/>
        <item m="1" x="226"/>
        <item m="1" x="242"/>
        <item m="1" x="258"/>
        <item m="1" x="274"/>
        <item m="1" x="289"/>
        <item m="1" x="307"/>
        <item m="1" x="325"/>
        <item m="1" x="343"/>
        <item m="1" x="361"/>
        <item m="1" x="376"/>
        <item m="1" x="391"/>
        <item m="1" x="406"/>
        <item m="1" x="421"/>
        <item m="1" x="438"/>
        <item m="1" x="454"/>
        <item m="1" x="471"/>
        <item m="1" x="486"/>
        <item m="1" x="502"/>
        <item m="1" x="6"/>
        <item m="1" x="21"/>
        <item m="1" x="35"/>
        <item m="1" x="52"/>
        <item m="1" x="68"/>
        <item m="1" x="84"/>
        <item m="1" x="99"/>
        <item m="1" x="113"/>
        <item m="1" x="127"/>
        <item m="1" x="141"/>
        <item m="1" x="154"/>
        <item m="1" x="170"/>
        <item m="1" x="186"/>
        <item m="1" x="202"/>
        <item m="1" x="217"/>
        <item m="1" x="234"/>
        <item m="1" x="250"/>
        <item m="1" x="266"/>
        <item m="1" x="280"/>
        <item m="1" x="298"/>
        <item m="1" x="316"/>
        <item m="1" x="334"/>
        <item m="1" x="351"/>
        <item m="1" x="369"/>
        <item m="1" x="384"/>
        <item m="1" x="399"/>
        <item m="1" x="412"/>
        <item m="1" x="429"/>
        <item m="1" x="446"/>
        <item m="1" x="462"/>
        <item m="1" x="477"/>
        <item m="1" x="493"/>
        <item m="1" x="509"/>
        <item m="1" x="13"/>
        <item m="1" x="26"/>
        <item m="1" x="43"/>
        <item m="1" x="60"/>
        <item m="1" x="75"/>
        <item m="1" x="90"/>
        <item m="1" x="105"/>
        <item m="1" x="119"/>
        <item m="1" x="133"/>
        <item m="1" x="146"/>
        <item m="1" x="161"/>
        <item m="1" x="177"/>
        <item m="1" x="193"/>
        <item m="1" x="208"/>
        <item m="1" x="225"/>
        <item m="1" x="241"/>
        <item m="1" x="257"/>
        <item m="1" x="271"/>
        <item m="1" x="288"/>
        <item m="1" x="306"/>
        <item m="1" x="324"/>
        <item m="1" x="341"/>
        <item m="1" x="360"/>
        <item m="1" x="375"/>
        <item m="1" x="390"/>
        <item m="1" x="404"/>
        <item m="1" x="420"/>
        <item m="1" x="437"/>
        <item m="1" x="453"/>
        <item m="1" x="469"/>
        <item m="1" x="485"/>
        <item m="1" x="501"/>
        <item m="1" x="5"/>
        <item m="1" x="18"/>
        <item m="1" x="34"/>
        <item m="1" x="51"/>
        <item m="1" x="67"/>
        <item m="1" x="82"/>
        <item m="1" x="98"/>
        <item m="1" x="112"/>
        <item m="1" x="126"/>
        <item m="1" x="139"/>
        <item m="1" x="153"/>
        <item m="1" x="169"/>
        <item m="1" x="185"/>
        <item m="1" x="200"/>
        <item m="1" x="216"/>
        <item m="1" x="233"/>
        <item m="1" x="249"/>
        <item m="1" x="263"/>
        <item m="1" x="279"/>
        <item m="1" x="297"/>
        <item m="1" x="315"/>
        <item m="1" x="332"/>
        <item m="1" x="350"/>
        <item m="1" x="368"/>
        <item m="1" x="383"/>
        <item m="1" x="396"/>
        <item m="1" x="411"/>
        <item m="1" x="428"/>
        <item m="1" x="445"/>
        <item m="1" x="460"/>
        <item m="1" x="476"/>
        <item m="1" x="492"/>
        <item m="1" x="508"/>
        <item m="1" x="10"/>
        <item m="1" x="25"/>
        <item m="1" x="42"/>
        <item m="1" x="59"/>
        <item m="1" x="73"/>
        <item m="1" x="89"/>
        <item m="1" x="104"/>
        <item m="1" x="118"/>
        <item m="1" x="131"/>
        <item m="1" x="145"/>
        <item m="1" x="160"/>
        <item m="1" x="176"/>
        <item m="1" x="191"/>
        <item m="1" x="207"/>
        <item m="1" x="224"/>
        <item m="1" x="240"/>
        <item m="1" x="254"/>
        <item m="1" x="270"/>
        <item m="1" x="287"/>
        <item m="1" x="305"/>
        <item m="1" x="322"/>
        <item m="1" x="340"/>
        <item m="1" x="359"/>
        <item m="1" x="374"/>
        <item m="1" x="388"/>
        <item m="1" x="403"/>
        <item m="1" x="419"/>
        <item m="1" x="436"/>
        <item m="1" x="451"/>
        <item m="1" x="468"/>
        <item m="1" x="484"/>
        <item m="1" x="500"/>
        <item m="1" x="2"/>
        <item m="1" x="17"/>
        <item m="1" x="33"/>
        <item m="1" x="50"/>
        <item m="1" x="65"/>
        <item m="1" x="81"/>
        <item m="1" x="97"/>
        <item m="1" x="111"/>
        <item m="1" x="124"/>
        <item m="1" x="138"/>
        <item m="1" x="152"/>
        <item m="1" x="168"/>
        <item m="1" x="183"/>
        <item m="1" x="199"/>
        <item m="1" x="215"/>
        <item m="1" x="232"/>
        <item m="1" x="246"/>
        <item m="1" x="262"/>
        <item m="1" x="278"/>
        <item m="1" x="296"/>
        <item m="1" x="313"/>
        <item m="1" x="331"/>
        <item m="1" x="349"/>
        <item m="1" x="367"/>
        <item m="1" x="380"/>
        <item m="1" x="395"/>
        <item m="1" x="410"/>
        <item m="1" x="427"/>
        <item m="1" x="443"/>
        <item m="1" x="459"/>
        <item m="1" x="475"/>
        <item m="1" x="491"/>
        <item m="1" x="505"/>
        <item m="1" x="9"/>
        <item m="1" x="24"/>
        <item m="1" x="41"/>
        <item m="1" x="57"/>
        <item m="1" x="72"/>
        <item m="1" x="88"/>
        <item m="1" x="103"/>
        <item m="1" x="116"/>
        <item m="1" x="130"/>
        <item m="1" x="144"/>
        <item m="1" x="159"/>
        <item m="1" x="174"/>
        <item m="1" x="190"/>
        <item m="1" x="206"/>
        <item m="1" x="223"/>
        <item m="1" x="237"/>
        <item m="1" x="253"/>
        <item m="1" x="269"/>
        <item m="1" x="286"/>
        <item m="1" x="303"/>
        <item m="1" x="321"/>
        <item m="1" x="339"/>
        <item m="1" x="358"/>
        <item m="1" x="372"/>
        <item m="1" x="387"/>
        <item m="1" x="402"/>
        <item m="1" x="418"/>
        <item m="1" x="434"/>
        <item m="1" x="450"/>
        <item m="1" x="467"/>
        <item m="1" x="483"/>
        <item m="1" x="497"/>
        <item m="1" x="1"/>
        <item m="1" x="16"/>
        <item m="1" x="32"/>
        <item m="1" x="48"/>
        <item m="1" x="64"/>
        <item m="1" x="80"/>
        <item m="1" x="96"/>
        <item m="1" x="109"/>
        <item m="1" x="123"/>
        <item m="1" x="137"/>
        <item m="1" x="151"/>
        <item m="1" x="166"/>
        <item m="1" x="182"/>
        <item m="1" x="198"/>
        <item m="1" x="214"/>
        <item m="1" x="229"/>
        <item m="1" x="245"/>
        <item m="1" x="261"/>
        <item m="1" x="277"/>
        <item m="1" x="294"/>
        <item m="1" x="312"/>
        <item m="1" x="330"/>
        <item m="1" x="348"/>
        <item m="1" x="364"/>
        <item m="1" x="379"/>
        <item m="1" x="394"/>
        <item m="1" x="409"/>
        <item m="1" x="425"/>
        <item m="1" x="442"/>
        <item m="1" x="458"/>
        <item x="0"/>
      </items>
    </pivotField>
    <pivotField compact="0" outline="0" showAll="0" defaultSubtotal="0"/>
    <pivotField compact="0" outline="0" showAll="0" defaultSubtotal="0"/>
    <pivotField axis="axisRow" compact="0" outline="0" showAll="0" defaultSubtotal="0">
      <items count="385">
        <item m="1" x="163"/>
        <item m="1" x="360"/>
        <item m="1" x="165"/>
        <item m="1" x="361"/>
        <item m="1" x="170"/>
        <item m="1" x="365"/>
        <item m="1" x="174"/>
        <item m="1" x="371"/>
        <item m="1" x="178"/>
        <item m="1" x="377"/>
        <item m="1" x="182"/>
        <item m="1" x="380"/>
        <item m="1" x="188"/>
        <item m="1" x="384"/>
        <item m="1" x="194"/>
        <item m="1" x="5"/>
        <item m="1" x="197"/>
        <item m="1" x="7"/>
        <item m="1" x="199"/>
        <item m="1" x="10"/>
        <item m="1" x="201"/>
        <item m="1" x="15"/>
        <item m="1" x="12"/>
        <item m="1" x="203"/>
        <item m="1" x="19"/>
        <item m="1" x="22"/>
        <item m="1" x="25"/>
        <item m="1" x="29"/>
        <item m="1" x="34"/>
        <item m="1" x="40"/>
        <item m="1" x="47"/>
        <item m="1" x="55"/>
        <item m="1" x="60"/>
        <item m="1" x="68"/>
        <item m="1" x="75"/>
        <item m="1" x="83"/>
        <item m="1" x="89"/>
        <item m="1" x="205"/>
        <item m="1" x="208"/>
        <item m="1" x="210"/>
        <item m="1" x="216"/>
        <item m="1" x="220"/>
        <item m="1" x="225"/>
        <item m="1" x="230"/>
        <item m="1" x="236"/>
        <item m="1" x="245"/>
        <item m="1" x="251"/>
        <item m="1" x="260"/>
        <item m="1" x="266"/>
        <item m="1" x="273"/>
        <item m="1" x="284"/>
        <item m="1" x="213"/>
        <item m="1" x="218"/>
        <item m="1" x="221"/>
        <item m="1" x="227"/>
        <item m="1" x="232"/>
        <item m="1" x="237"/>
        <item m="1" x="247"/>
        <item m="1" x="254"/>
        <item m="1" x="262"/>
        <item m="1" x="267"/>
        <item m="1" x="275"/>
        <item m="1" x="286"/>
        <item m="1" x="297"/>
        <item m="1" x="306"/>
        <item m="1" x="315"/>
        <item m="1" x="324"/>
        <item m="1" x="37"/>
        <item m="1" x="43"/>
        <item m="1" x="51"/>
        <item m="1" x="56"/>
        <item m="1" x="63"/>
        <item m="1" x="72"/>
        <item m="1" x="77"/>
        <item m="1" x="85"/>
        <item m="1" x="92"/>
        <item m="1" x="100"/>
        <item m="1" x="107"/>
        <item m="1" x="115"/>
        <item m="1" x="123"/>
        <item m="1" x="131"/>
        <item m="1" x="139"/>
        <item m="1" x="52"/>
        <item m="1" x="53"/>
        <item m="1" x="332"/>
        <item m="1" x="138"/>
        <item m="1" x="338"/>
        <item m="1" x="346"/>
        <item m="1" x="151"/>
        <item m="1" x="157"/>
        <item m="1" x="355"/>
        <item m="1" x="164"/>
        <item m="1" x="370"/>
        <item m="1" x="187"/>
        <item m="1" x="383"/>
        <item m="1" x="193"/>
        <item m="1" x="4"/>
        <item m="1" x="196"/>
        <item m="1" x="14"/>
        <item m="1" x="166"/>
        <item m="1" x="175"/>
        <item m="1" x="372"/>
        <item m="1" x="179"/>
        <item m="1" x="183"/>
        <item m="1" x="6"/>
        <item m="1" x="8"/>
        <item m="1" x="202"/>
        <item m="1" x="16"/>
        <item m="1" x="207"/>
        <item m="1" x="159"/>
        <item m="1" x="357"/>
        <item m="1" x="167"/>
        <item m="1" x="363"/>
        <item m="1" x="172"/>
        <item m="1" x="180"/>
        <item m="1" x="378"/>
        <item m="1" x="184"/>
        <item m="1" x="381"/>
        <item m="1" x="190"/>
        <item m="1" x="198"/>
        <item m="1" x="9"/>
        <item m="1" x="11"/>
        <item m="1" x="13"/>
        <item m="1" x="204"/>
        <item m="1" x="17"/>
        <item m="1" x="209"/>
        <item m="1" x="23"/>
        <item m="1" x="211"/>
        <item m="1" x="26"/>
        <item m="1" x="217"/>
        <item m="1" x="31"/>
        <item m="1" x="35"/>
        <item m="1" x="226"/>
        <item m="1" x="41"/>
        <item m="1" x="231"/>
        <item m="1" x="49"/>
        <item m="1" x="246"/>
        <item m="1" x="61"/>
        <item m="1" x="252"/>
        <item m="1" x="70"/>
        <item m="1" x="261"/>
        <item m="1" x="84"/>
        <item m="1" x="274"/>
        <item m="1" x="90"/>
        <item m="1" x="285"/>
        <item m="1" x="206"/>
        <item m="1" x="21"/>
        <item m="1" x="24"/>
        <item m="1" x="214"/>
        <item m="1" x="28"/>
        <item m="1" x="219"/>
        <item m="1" x="32"/>
        <item m="1" x="228"/>
        <item m="1" x="42"/>
        <item m="1" x="233"/>
        <item m="1" x="50"/>
        <item m="1" x="238"/>
        <item m="1" x="62"/>
        <item m="1" x="255"/>
        <item m="1" x="71"/>
        <item m="1" x="263"/>
        <item m="1" x="76"/>
        <item m="1" x="276"/>
        <item m="1" x="91"/>
        <item m="1" x="287"/>
        <item m="1" x="99"/>
        <item m="1" x="215"/>
        <item m="1" x="33"/>
        <item m="1" x="223"/>
        <item m="1" x="38"/>
        <item m="1" x="44"/>
        <item m="1" x="240"/>
        <item m="1" x="57"/>
        <item m="1" x="249"/>
        <item m="1" x="64"/>
        <item m="1" x="256"/>
        <item m="1" x="78"/>
        <item m="1" x="268"/>
        <item m="1" x="86"/>
        <item m="1" x="93"/>
        <item m="1" x="298"/>
        <item m="1" x="108"/>
        <item m="1" x="307"/>
        <item m="1" x="116"/>
        <item m="1" x="224"/>
        <item m="1" x="39"/>
        <item m="1" x="229"/>
        <item m="1" x="45"/>
        <item m="1" x="58"/>
        <item m="1" x="250"/>
        <item m="1" x="65"/>
        <item m="1" x="257"/>
        <item m="1" x="73"/>
        <item m="1" x="269"/>
        <item m="1" x="87"/>
        <item m="1" x="277"/>
        <item m="1" x="94"/>
        <item m="1" x="289"/>
        <item m="1" x="299"/>
        <item m="1" x="110"/>
        <item m="1" x="309"/>
        <item m="1" x="117"/>
        <item m="1" x="316"/>
        <item m="1" x="124"/>
        <item m="1" x="132"/>
        <item m="1" x="333"/>
        <item m="1" x="142"/>
        <item m="1" x="234"/>
        <item m="1" x="54"/>
        <item m="1" x="242"/>
        <item m="1" x="258"/>
        <item m="1" x="74"/>
        <item m="1" x="264"/>
        <item m="1" x="81"/>
        <item m="1" x="270"/>
        <item m="1" x="278"/>
        <item m="1" x="95"/>
        <item m="1" x="290"/>
        <item m="1" x="102"/>
        <item m="1" x="301"/>
        <item m="1" x="118"/>
        <item m="1" x="125"/>
        <item m="1" x="327"/>
        <item m="1" x="134"/>
        <item m="1" x="353"/>
        <item m="1" x="259"/>
        <item m="1" x="271"/>
        <item m="1" x="272"/>
        <item m="1" x="88"/>
        <item m="1" x="105"/>
        <item m="1" x="302"/>
        <item m="1" x="112"/>
        <item m="1" x="311"/>
        <item m="1" x="119"/>
        <item m="1" x="343"/>
        <item m="1" x="358"/>
        <item m="1" x="176"/>
        <item m="1" x="160"/>
        <item m="1" x="356"/>
        <item m="1" x="347"/>
        <item m="1" x="374"/>
        <item m="1" x="282"/>
        <item m="1" x="373"/>
        <item m="1" x="281"/>
        <item m="1" x="97"/>
        <item m="1" x="295"/>
        <item m="1" x="106"/>
        <item m="1" x="304"/>
        <item m="1" x="113"/>
        <item m="1" x="312"/>
        <item m="1" x="120"/>
        <item m="1" x="319"/>
        <item m="1" x="127"/>
        <item m="1" x="329"/>
        <item m="1" x="135"/>
        <item m="1" x="335"/>
        <item m="1" x="143"/>
        <item m="1" x="344"/>
        <item m="1" x="148"/>
        <item m="1" x="305"/>
        <item m="1" x="114"/>
        <item m="1" x="314"/>
        <item m="1" x="122"/>
        <item m="1" x="322"/>
        <item m="1" x="130"/>
        <item m="1" x="331"/>
        <item m="1" x="137"/>
        <item m="1" x="337"/>
        <item m="1" x="145"/>
        <item m="1" x="345"/>
        <item m="1" x="149"/>
        <item m="1" x="351"/>
        <item m="1" x="156"/>
        <item m="1" x="354"/>
        <item m="1" x="161"/>
        <item m="1" x="359"/>
        <item m="1" x="169"/>
        <item m="1" x="364"/>
        <item m="1" x="173"/>
        <item m="1" x="369"/>
        <item m="1" x="177"/>
        <item m="1" x="375"/>
        <item m="1" x="181"/>
        <item m="1" x="379"/>
        <item m="1" x="186"/>
        <item m="1" x="382"/>
        <item m="1" x="192"/>
        <item m="1" x="3"/>
        <item m="1" x="195"/>
        <item m="1" x="46"/>
        <item m="1" x="235"/>
        <item m="1" x="243"/>
        <item m="1" x="296"/>
        <item m="1" x="140"/>
        <item m="1" x="339"/>
        <item m="1" x="66"/>
        <item m="1" x="79"/>
        <item m="1" x="101"/>
        <item m="1" x="300"/>
        <item m="1" x="133"/>
        <item m="1" x="340"/>
        <item m="1" x="168"/>
        <item m="1" x="279"/>
        <item m="1" x="111"/>
        <item m="1" x="317"/>
        <item m="1" x="153"/>
        <item m="1" x="367"/>
        <item m="1" x="292"/>
        <item m="1" x="104"/>
        <item m="1" x="303"/>
        <item m="1" x="349"/>
        <item m="1" x="155"/>
        <item m="1" x="1"/>
        <item m="1" x="191"/>
        <item m="1" x="2"/>
        <item m="1" x="18"/>
        <item m="1" x="283"/>
        <item m="1" x="30"/>
        <item m="1" x="48"/>
        <item m="1" x="69"/>
        <item m="1" x="222"/>
        <item m="1" x="288"/>
        <item m="1" x="334"/>
        <item m="1" x="121"/>
        <item m="1" x="144"/>
        <item m="1" x="350"/>
        <item m="1" x="185"/>
        <item m="1" x="352"/>
        <item m="1" x="200"/>
        <item m="1" x="323"/>
        <item m="1" x="150"/>
        <item m="1" x="244"/>
        <item m="1" x="212"/>
        <item m="1" x="27"/>
        <item m="1" x="253"/>
        <item m="1" x="36"/>
        <item m="1" x="239"/>
        <item m="1" x="109"/>
        <item m="1" x="141"/>
        <item m="1" x="80"/>
        <item m="1" x="126"/>
        <item m="1" x="342"/>
        <item m="1" x="368"/>
        <item m="1" x="146"/>
        <item m="1" x="376"/>
        <item m="1" x="158"/>
        <item m="1" x="362"/>
        <item m="1" x="171"/>
        <item m="1" x="366"/>
        <item m="1" x="189"/>
        <item m="1" x="20"/>
        <item m="1" x="248"/>
        <item m="1" x="325"/>
        <item m="1" x="241"/>
        <item m="1" x="67"/>
        <item m="1" x="152"/>
        <item m="1" x="265"/>
        <item m="1" x="280"/>
        <item m="1" x="96"/>
        <item m="1" x="291"/>
        <item m="1" x="103"/>
        <item m="1" x="328"/>
        <item m="1" x="341"/>
        <item m="1" x="147"/>
        <item m="1" x="348"/>
        <item m="1" x="154"/>
        <item m="1" x="82"/>
        <item m="1" x="294"/>
        <item m="1" x="318"/>
        <item m="1" x="308"/>
        <item m="1" x="98"/>
        <item m="1" x="326"/>
        <item m="1" x="59"/>
        <item m="1" x="313"/>
        <item m="1" x="128"/>
        <item m="1" x="330"/>
        <item m="1" x="320"/>
        <item m="1" x="136"/>
        <item m="1" x="336"/>
        <item m="1" x="162"/>
        <item m="1" x="321"/>
        <item m="1" x="129"/>
        <item m="1" x="293"/>
        <item m="1" x="310"/>
        <item x="0"/>
      </items>
    </pivotField>
    <pivotField axis="axisRow" compact="0" outline="0" showAll="0" defaultSubtotal="0">
      <items count="619">
        <item m="1" x="472"/>
        <item m="1" x="481"/>
        <item m="1" x="591"/>
        <item m="1" x="255"/>
        <item m="1" x="542"/>
        <item m="1" x="488"/>
        <item m="1" x="269"/>
        <item m="1" x="602"/>
        <item m="1" x="123"/>
        <item m="1" x="284"/>
        <item m="1" x="439"/>
        <item m="1" x="506"/>
        <item m="1" x="531"/>
        <item m="1" x="174"/>
        <item m="1" x="108"/>
        <item m="1" x="248"/>
        <item m="1" x="239"/>
        <item m="1" x="441"/>
        <item m="1" x="598"/>
        <item m="1" x="244"/>
        <item m="1" x="559"/>
        <item m="1" x="383"/>
        <item m="1" x="133"/>
        <item m="1" x="260"/>
        <item m="1" x="369"/>
        <item m="1" x="137"/>
        <item m="1" x="290"/>
        <item m="1" x="551"/>
        <item m="1" x="36"/>
        <item m="1" x="68"/>
        <item m="1" x="293"/>
        <item m="1" x="309"/>
        <item m="1" x="564"/>
        <item m="1" x="340"/>
        <item m="1" x="563"/>
        <item m="1" x="302"/>
        <item m="1" x="148"/>
        <item m="1" x="245"/>
        <item m="1" x="525"/>
        <item m="1" x="604"/>
        <item m="1" x="549"/>
        <item m="1" x="572"/>
        <item m="1" x="125"/>
        <item m="1" x="190"/>
        <item m="1" x="70"/>
        <item m="1" x="299"/>
        <item m="1" x="454"/>
        <item m="1" x="390"/>
        <item m="1" x="529"/>
        <item m="1" x="296"/>
        <item m="1" x="311"/>
        <item m="1" x="331"/>
        <item m="1" x="102"/>
        <item m="1" x="335"/>
        <item m="1" x="538"/>
        <item m="1" x="486"/>
        <item m="1" x="416"/>
        <item m="1" x="114"/>
        <item m="1" x="209"/>
        <item m="1" x="111"/>
        <item m="1" x="212"/>
        <item m="1" x="275"/>
        <item m="1" x="393"/>
        <item m="1" x="352"/>
        <item m="1" x="156"/>
        <item m="1" x="266"/>
        <item m="1" x="339"/>
        <item m="1" x="234"/>
        <item m="1" x="536"/>
        <item m="1" x="560"/>
        <item m="1" x="616"/>
        <item m="1" x="163"/>
        <item m="1" x="140"/>
        <item m="1" x="180"/>
        <item m="1" x="273"/>
        <item m="1" x="54"/>
        <item m="1" x="607"/>
        <item m="1" x="426"/>
        <item m="1" x="272"/>
        <item m="1" x="258"/>
        <item m="1" x="374"/>
        <item m="1" x="259"/>
        <item m="1" x="341"/>
        <item m="1" x="44"/>
        <item m="1" x="508"/>
        <item m="1" x="492"/>
        <item m="1" x="94"/>
        <item m="1" x="428"/>
        <item m="1" x="314"/>
        <item m="1" x="540"/>
        <item m="1" x="268"/>
        <item m="1" x="50"/>
        <item m="1" x="580"/>
        <item m="1" x="107"/>
        <item m="1" x="240"/>
        <item m="1" x="442"/>
        <item m="1" x="518"/>
        <item m="1" x="288"/>
        <item m="1" x="153"/>
        <item m="1" x="435"/>
        <item m="1" x="147"/>
        <item m="1" x="344"/>
        <item m="1" x="227"/>
        <item m="1" x="63"/>
        <item m="1" x="583"/>
        <item m="1" x="184"/>
        <item m="1" x="101"/>
        <item m="1" x="93"/>
        <item m="1" x="584"/>
        <item m="1" x="320"/>
        <item m="1" x="241"/>
        <item m="1" x="167"/>
        <item m="1" x="80"/>
        <item m="1" x="590"/>
        <item m="1" x="72"/>
        <item m="1" x="189"/>
        <item m="1" x="104"/>
        <item m="1" x="136"/>
        <item m="1" x="97"/>
        <item m="1" x="424"/>
        <item m="1" x="157"/>
        <item m="1" x="21"/>
        <item m="1" x="29"/>
        <item m="1" x="355"/>
        <item m="1" x="109"/>
        <item m="1" x="589"/>
        <item m="1" x="65"/>
        <item m="1" x="479"/>
        <item m="1" x="159"/>
        <item m="1" x="235"/>
        <item m="1" x="318"/>
        <item m="1" x="166"/>
        <item m="1" x="323"/>
        <item m="1" x="100"/>
        <item m="1" x="453"/>
        <item m="1" x="450"/>
        <item m="1" x="237"/>
        <item m="1" x="287"/>
        <item m="1" x="91"/>
        <item m="1" x="357"/>
        <item m="1" x="338"/>
        <item m="1" x="398"/>
        <item m="1" x="172"/>
        <item m="1" x="574"/>
        <item m="1" x="364"/>
        <item m="1" x="316"/>
        <item m="1" x="75"/>
        <item m="1" x="503"/>
        <item m="1" x="55"/>
        <item m="1" x="365"/>
        <item m="1" x="448"/>
        <item m="1" x="250"/>
        <item m="1" x="149"/>
        <item m="1" x="92"/>
        <item m="1" x="89"/>
        <item m="1" x="120"/>
        <item m="1" x="379"/>
        <item m="1" x="277"/>
        <item m="1" x="527"/>
        <item m="1" x="345"/>
        <item m="1" x="207"/>
        <item m="1" x="581"/>
        <item m="1" x="500"/>
        <item m="1" x="79"/>
        <item m="1" x="18"/>
        <item m="1" x="521"/>
        <item m="1" x="543"/>
        <item m="1" x="334"/>
        <item m="1" x="144"/>
        <item m="1" x="347"/>
        <item m="1" x="466"/>
        <item m="1" x="570"/>
        <item m="1" x="382"/>
        <item m="1" x="504"/>
        <item m="1" x="425"/>
        <item m="1" x="217"/>
        <item m="1" x="597"/>
        <item m="1" x="249"/>
        <item m="1" x="415"/>
        <item m="1" x="53"/>
        <item m="1" x="20"/>
        <item m="1" x="216"/>
        <item m="1" x="84"/>
        <item m="1" x="568"/>
        <item m="1" x="69"/>
        <item m="1" x="59"/>
        <item m="1" x="103"/>
        <item m="1" x="403"/>
        <item m="1" x="28"/>
        <item m="1" x="530"/>
        <item m="1" x="617"/>
        <item m="1" x="279"/>
        <item m="1" x="51"/>
        <item m="1" x="452"/>
        <item m="1" x="319"/>
        <item m="1" x="197"/>
        <item m="1" x="297"/>
        <item m="1" x="475"/>
        <item m="1" x="106"/>
        <item m="1" x="119"/>
        <item m="1" x="7"/>
        <item m="1" x="43"/>
        <item m="1" x="99"/>
        <item m="1" x="548"/>
        <item m="1" x="497"/>
        <item m="1" x="39"/>
        <item m="1" x="317"/>
        <item m="1" x="532"/>
        <item m="1" x="233"/>
        <item m="1" x="576"/>
        <item m="1" x="386"/>
        <item m="1" x="152"/>
        <item m="1" x="85"/>
        <item m="1" x="31"/>
        <item m="1" x="303"/>
        <item m="1" x="231"/>
        <item m="1" x="118"/>
        <item m="1" x="377"/>
        <item m="1" x="58"/>
        <item m="1" x="186"/>
        <item m="1" x="223"/>
        <item m="1" x="305"/>
        <item m="1" x="6"/>
        <item m="1" x="596"/>
        <item m="1" x="274"/>
        <item m="1" x="143"/>
        <item m="1" x="554"/>
        <item m="1" x="423"/>
        <item m="1" x="201"/>
        <item m="1" x="373"/>
        <item m="1" x="618"/>
        <item m="1" x="397"/>
        <item m="1" x="478"/>
        <item m="1" x="155"/>
        <item m="1" x="141"/>
        <item m="1" x="384"/>
        <item m="1" x="187"/>
        <item m="1" x="359"/>
        <item m="1" x="215"/>
        <item m="1" x="438"/>
        <item m="1" x="301"/>
        <item m="1" x="135"/>
        <item m="1" x="151"/>
        <item m="1" x="528"/>
        <item m="1" x="173"/>
        <item m="1" x="449"/>
        <item m="1" x="211"/>
        <item m="1" x="502"/>
        <item m="1" x="325"/>
        <item m="1" x="458"/>
        <item m="1" x="322"/>
        <item m="1" x="131"/>
        <item m="1" x="281"/>
        <item m="1" x="354"/>
        <item m="1" x="534"/>
        <item m="1" x="192"/>
        <item m="1" x="552"/>
        <item m="1" x="573"/>
        <item m="1" x="280"/>
        <item m="1" x="507"/>
        <item m="1" x="276"/>
        <item m="1" x="366"/>
        <item m="1" x="462"/>
        <item m="1" x="553"/>
        <item m="1" x="464"/>
        <item m="1" x="56"/>
        <item m="1" x="350"/>
        <item m="1" x="263"/>
        <item m="1" x="195"/>
        <item m="1" x="162"/>
        <item m="1" x="10"/>
        <item m="1" x="575"/>
        <item m="1" x="353"/>
        <item m="1" x="387"/>
        <item m="1" x="183"/>
        <item m="1" x="512"/>
        <item m="1" x="178"/>
        <item m="1" x="175"/>
        <item m="1" x="483"/>
        <item m="1" x="98"/>
        <item m="1" x="605"/>
        <item m="1" x="388"/>
        <item m="1" x="252"/>
        <item m="1" x="90"/>
        <item m="1" x="52"/>
        <item m="1" x="113"/>
        <item m="1" x="420"/>
        <item m="1" x="485"/>
        <item m="1" x="328"/>
        <item m="1" x="132"/>
        <item m="1" x="251"/>
        <item m="1" x="142"/>
        <item m="1" x="292"/>
        <item m="1" x="171"/>
        <item m="1" x="105"/>
        <item m="1" x="436"/>
        <item m="1" x="60"/>
        <item m="1" x="557"/>
        <item m="1" x="1"/>
        <item m="1" x="128"/>
        <item m="1" x="461"/>
        <item m="1" x="469"/>
        <item m="1" x="351"/>
        <item m="1" x="431"/>
        <item m="1" x="230"/>
        <item m="1" x="603"/>
        <item m="1" x="270"/>
        <item m="1" x="422"/>
        <item m="1" x="232"/>
        <item m="1" x="200"/>
        <item m="1" x="199"/>
        <item m="1" x="206"/>
        <item m="1" x="417"/>
        <item m="1" x="47"/>
        <item m="1" x="312"/>
        <item m="1" x="242"/>
        <item m="1" x="520"/>
        <item m="1" x="168"/>
        <item m="1" x="434"/>
        <item m="1" x="480"/>
        <item m="1" x="381"/>
        <item m="1" x="208"/>
        <item m="1" x="343"/>
        <item m="1" x="569"/>
        <item m="1" x="179"/>
        <item m="1" x="600"/>
        <item m="1" x="421"/>
        <item m="1" x="533"/>
        <item m="1" x="124"/>
        <item m="1" x="407"/>
        <item m="1" x="588"/>
        <item m="1" x="535"/>
        <item m="1" x="498"/>
        <item m="1" x="71"/>
        <item m="1" x="371"/>
        <item m="1" x="138"/>
        <item m="1" x="408"/>
        <item m="1" x="413"/>
        <item m="1" x="489"/>
        <item m="1" x="77"/>
        <item m="1" x="358"/>
        <item m="1" x="46"/>
        <item m="1" x="613"/>
        <item m="1" x="396"/>
        <item m="1" x="78"/>
        <item m="1" x="35"/>
        <item m="1" x="457"/>
        <item m="1" x="76"/>
        <item m="1" x="126"/>
        <item m="1" x="468"/>
        <item m="1" x="592"/>
        <item m="1" x="522"/>
        <item m="1" x="460"/>
        <item m="1" x="611"/>
        <item m="1" x="487"/>
        <item m="1" x="385"/>
        <item m="1" x="48"/>
        <item m="1" x="300"/>
        <item m="1" x="367"/>
        <item m="1" x="225"/>
        <item m="1" x="243"/>
        <item m="1" x="247"/>
        <item m="1" x="409"/>
        <item m="1" x="514"/>
        <item m="1" x="495"/>
        <item m="1" x="3"/>
        <item m="1" x="430"/>
        <item m="1" x="278"/>
        <item m="1" x="313"/>
        <item m="1" x="410"/>
        <item m="1" x="196"/>
        <item m="1" x="545"/>
        <item m="1" x="329"/>
        <item m="1" x="177"/>
        <item m="1" x="440"/>
        <item m="1" x="33"/>
        <item m="1" x="87"/>
        <item m="1" x="437"/>
        <item m="1" x="226"/>
        <item m="1" x="378"/>
        <item m="1" x="511"/>
        <item m="1" x="15"/>
        <item m="1" x="265"/>
        <item m="1" x="447"/>
        <item m="1" x="26"/>
        <item m="1" x="158"/>
        <item m="1" x="25"/>
        <item m="1" x="308"/>
        <item m="1" x="414"/>
        <item m="1" x="115"/>
        <item m="1" x="517"/>
        <item m="1" x="356"/>
        <item m="1" x="363"/>
        <item m="1" x="547"/>
        <item m="1" x="595"/>
        <item m="1" x="587"/>
        <item m="1" x="513"/>
        <item m="1" x="571"/>
        <item m="1" x="19"/>
        <item m="1" x="578"/>
        <item m="1" x="194"/>
        <item m="1" x="205"/>
        <item m="1" x="556"/>
        <item m="1" x="459"/>
        <item m="1" x="406"/>
        <item m="1" x="32"/>
        <item m="1" x="473"/>
        <item m="1" x="17"/>
        <item m="1" x="612"/>
        <item m="1" x="505"/>
        <item m="1" x="282"/>
        <item m="1" x="586"/>
        <item m="1" x="224"/>
        <item m="1" x="476"/>
        <item m="1" x="579"/>
        <item m="1" x="4"/>
        <item m="1" x="405"/>
        <item m="1" x="451"/>
        <item m="1" x="214"/>
        <item m="1" x="330"/>
        <item m="1" x="291"/>
        <item m="1" x="13"/>
        <item m="1" x="523"/>
        <item m="1" x="2"/>
        <item m="1" x="389"/>
        <item m="1" x="577"/>
        <item m="1" x="333"/>
        <item m="1" x="37"/>
        <item m="1" x="490"/>
        <item m="1" x="541"/>
        <item m="1" x="164"/>
        <item m="1" x="67"/>
        <item m="1" x="516"/>
        <item m="1" x="218"/>
        <item m="1" x="62"/>
        <item m="1" x="246"/>
        <item m="1" x="524"/>
        <item m="1" x="372"/>
        <item m="1" x="491"/>
        <item m="1" x="134"/>
        <item m="1" x="376"/>
        <item m="1" x="14"/>
        <item m="1" x="127"/>
        <item m="1" x="349"/>
        <item m="1" x="229"/>
        <item m="1" x="567"/>
        <item m="1" x="271"/>
        <item m="1" x="467"/>
        <item m="1" x="433"/>
        <item m="1" x="307"/>
        <item m="1" x="370"/>
        <item m="1" x="484"/>
        <item m="1" x="73"/>
        <item m="1" x="401"/>
        <item m="1" x="446"/>
        <item m="1" x="614"/>
        <item m="1" x="327"/>
        <item m="1" x="210"/>
        <item m="1" x="496"/>
        <item m="1" x="593"/>
        <item m="1" x="30"/>
        <item m="1" x="110"/>
        <item x="0"/>
        <item m="1" x="267"/>
        <item m="1" x="368"/>
        <item m="1" x="45"/>
        <item m="1" x="510"/>
        <item m="1" x="170"/>
        <item m="1" x="82"/>
        <item m="1" x="122"/>
        <item m="1" x="96"/>
        <item m="1" x="615"/>
        <item m="1" x="375"/>
        <item m="1" x="558"/>
        <item m="1" x="609"/>
        <item m="1" x="321"/>
        <item m="1" x="289"/>
        <item m="1" x="471"/>
        <item m="1" x="117"/>
        <item m="1" x="160"/>
        <item m="1" x="16"/>
        <item m="1" x="41"/>
        <item m="1" x="262"/>
        <item m="1" x="191"/>
        <item m="1" x="11"/>
        <item m="1" x="443"/>
        <item m="1" x="456"/>
        <item m="1" x="228"/>
        <item m="1" x="169"/>
        <item m="1" x="145"/>
        <item m="1" x="295"/>
        <item m="1" x="566"/>
        <item m="1" x="380"/>
        <item m="1" x="23"/>
        <item m="1" x="346"/>
        <item m="1" x="315"/>
        <item m="1" x="474"/>
        <item m="1" x="34"/>
        <item m="1" x="332"/>
        <item m="1" x="499"/>
        <item m="1" x="429"/>
        <item m="1" x="337"/>
        <item m="1" x="66"/>
        <item m="1" x="493"/>
        <item m="1" x="256"/>
        <item m="1" x="9"/>
        <item m="1" x="392"/>
        <item m="1" x="400"/>
        <item m="1" x="391"/>
        <item m="1" x="565"/>
        <item m="1" x="526"/>
        <item m="1" x="562"/>
        <item m="1" x="402"/>
        <item m="1" x="139"/>
        <item m="1" x="264"/>
        <item m="1" x="188"/>
        <item m="1" x="181"/>
        <item m="1" x="599"/>
        <item m="1" x="283"/>
        <item m="1" x="185"/>
        <item m="1" x="64"/>
        <item m="1" x="112"/>
        <item m="1" x="594"/>
        <item m="1" x="57"/>
        <item m="1" x="444"/>
        <item m="1" x="585"/>
        <item m="1" x="150"/>
        <item m="1" x="399"/>
        <item m="1" x="306"/>
        <item m="1" x="361"/>
        <item m="1" x="81"/>
        <item m="1" x="40"/>
        <item m="1" x="348"/>
        <item m="1" x="220"/>
        <item m="1" x="129"/>
        <item m="1" x="116"/>
        <item m="1" x="286"/>
        <item m="1" x="38"/>
        <item m="1" x="482"/>
        <item m="1" x="394"/>
        <item m="1" x="294"/>
        <item m="1" x="550"/>
        <item m="1" x="601"/>
        <item m="1" x="509"/>
        <item m="1" x="22"/>
        <item m="1" x="519"/>
        <item m="1" x="182"/>
        <item m="1" x="5"/>
        <item m="1" x="213"/>
        <item m="1" x="304"/>
        <item m="1" x="477"/>
        <item m="1" x="362"/>
        <item m="1" x="555"/>
        <item m="1" x="544"/>
        <item m="1" x="221"/>
        <item m="1" x="95"/>
        <item m="1" x="463"/>
        <item m="1" x="121"/>
        <item m="1" x="582"/>
        <item m="1" x="202"/>
        <item m="1" x="326"/>
        <item m="1" x="470"/>
        <item m="1" x="88"/>
        <item m="1" x="515"/>
        <item m="1" x="198"/>
        <item m="1" x="501"/>
        <item m="1" x="561"/>
        <item m="1" x="342"/>
        <item m="1" x="285"/>
        <item m="1" x="49"/>
        <item m="1" x="427"/>
        <item m="1" x="411"/>
        <item m="1" x="432"/>
        <item m="1" x="412"/>
        <item m="1" x="455"/>
        <item m="1" x="465"/>
        <item m="1" x="610"/>
        <item m="1" x="418"/>
        <item m="1" x="608"/>
        <item m="1" x="61"/>
        <item m="1" x="42"/>
        <item m="1" x="154"/>
        <item m="1" x="539"/>
        <item m="1" x="24"/>
        <item m="1" x="165"/>
        <item m="1" x="253"/>
        <item m="1" x="176"/>
        <item m="1" x="336"/>
        <item m="1" x="254"/>
        <item m="1" x="236"/>
        <item m="1" x="360"/>
        <item m="1" x="537"/>
        <item m="1" x="222"/>
        <item m="1" x="261"/>
        <item m="1" x="324"/>
        <item m="1" x="27"/>
        <item m="1" x="204"/>
        <item m="1" x="494"/>
        <item m="1" x="238"/>
        <item m="1" x="219"/>
        <item m="1" x="161"/>
        <item m="1" x="546"/>
        <item m="1" x="404"/>
        <item m="1" x="203"/>
        <item m="1" x="83"/>
        <item m="1" x="86"/>
        <item m="1" x="130"/>
        <item m="1" x="193"/>
        <item m="1" x="445"/>
        <item m="1" x="12"/>
        <item m="1" x="257"/>
        <item m="1" x="146"/>
        <item m="1" x="310"/>
        <item m="1" x="74"/>
        <item m="1" x="606"/>
        <item m="1" x="298"/>
        <item m="1" x="419"/>
        <item m="1" x="395"/>
        <item m="1" x="8"/>
      </items>
    </pivotField>
    <pivotField compact="0" outline="0" showAll="0" defaultSubtotal="0"/>
    <pivotField axis="axisRow" compact="0" outline="0" showAll="0" defaultSubtotal="0">
      <items count="73">
        <item m="1" x="53"/>
        <item m="1" x="54"/>
        <item m="1" x="26"/>
        <item m="1" x="13"/>
        <item m="1" x="68"/>
        <item m="1" x="8"/>
        <item m="1" x="62"/>
        <item m="1" x="45"/>
        <item m="1" x="9"/>
        <item m="1" x="11"/>
        <item m="1" x="20"/>
        <item m="1" x="71"/>
        <item m="1" x="39"/>
        <item m="1" x="5"/>
        <item m="1" x="56"/>
        <item m="1" x="42"/>
        <item m="1" x="50"/>
        <item m="1" x="23"/>
        <item m="1" x="61"/>
        <item m="1" x="32"/>
        <item m="1" x="35"/>
        <item m="1" x="17"/>
        <item m="1" x="67"/>
        <item m="1" x="49"/>
        <item m="1" x="72"/>
        <item m="1" x="4"/>
        <item m="1" x="36"/>
        <item m="1" x="7"/>
        <item m="1" x="55"/>
        <item m="1" x="34"/>
        <item m="1" x="60"/>
        <item m="1" x="43"/>
        <item m="1" x="40"/>
        <item m="1" x="44"/>
        <item m="1" x="52"/>
        <item m="1" x="27"/>
        <item m="1" x="22"/>
        <item m="1" x="24"/>
        <item m="1" x="31"/>
        <item m="1" x="33"/>
        <item m="1" x="10"/>
        <item m="1" x="12"/>
        <item m="1" x="16"/>
        <item m="1" x="19"/>
        <item m="1" x="66"/>
        <item m="1" x="48"/>
        <item m="1" x="3"/>
        <item m="1" x="6"/>
        <item m="1" x="59"/>
        <item m="1" x="47"/>
        <item m="1" x="2"/>
        <item m="1" x="25"/>
        <item m="1" x="30"/>
        <item m="1" x="58"/>
        <item m="1" x="15"/>
        <item m="1" x="69"/>
        <item m="1" x="51"/>
        <item m="1" x="1"/>
        <item m="1" x="29"/>
        <item m="1" x="65"/>
        <item m="1" x="28"/>
        <item m="1" x="37"/>
        <item m="1" x="64"/>
        <item m="1" x="38"/>
        <item m="1" x="70"/>
        <item m="1" x="46"/>
        <item m="1" x="21"/>
        <item m="1" x="57"/>
        <item m="1" x="41"/>
        <item m="1" x="18"/>
        <item x="0"/>
        <item m="1" x="63"/>
        <item m="1" x="14"/>
      </items>
    </pivotField>
    <pivotField compact="0" outline="0" showAll="0"/>
    <pivotField compact="0" outline="0" showAll="0"/>
    <pivotField compact="0" outline="0" showAll="0" defaultSubtotal="0"/>
    <pivotField compact="0" outline="0" showAll="0" defaultSubtotal="0"/>
    <pivotField compact="0" outline="0" showAll="0" defaultSubtotal="0"/>
    <pivotField axis="axisRow" compact="0" outline="0" showAll="0" defaultSubtotal="0">
      <items count="7">
        <item m="1" x="6"/>
        <item m="1" x="5"/>
        <item x="0"/>
        <item m="1" x="2"/>
        <item m="1" x="3"/>
        <item m="1" x="4"/>
        <item m="1"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3">
        <item m="1" x="31"/>
        <item m="1" x="35"/>
        <item m="1" x="2"/>
        <item m="1" x="22"/>
        <item m="1" x="27"/>
        <item m="1" x="48"/>
        <item m="1" x="10"/>
        <item m="1" x="1"/>
        <item m="1" x="4"/>
        <item m="1" x="52"/>
        <item m="1" x="43"/>
        <item m="1" x="7"/>
        <item m="1" x="44"/>
        <item m="1" x="23"/>
        <item m="1" x="37"/>
        <item m="1" x="13"/>
        <item m="1" x="15"/>
        <item m="1" x="33"/>
        <item m="1" x="8"/>
        <item m="1" x="42"/>
        <item m="1" x="36"/>
        <item m="1" x="30"/>
        <item m="1" x="41"/>
        <item m="1" x="28"/>
        <item m="1" x="51"/>
        <item m="1" x="12"/>
        <item m="1" x="45"/>
        <item m="1" x="17"/>
        <item m="1" x="3"/>
        <item m="1" x="9"/>
        <item m="1" x="26"/>
        <item m="1" x="18"/>
        <item m="1" x="19"/>
        <item m="1" x="20"/>
        <item m="1" x="5"/>
        <item m="1" x="32"/>
        <item m="1" x="49"/>
        <item m="1" x="34"/>
        <item x="0"/>
        <item m="1" x="47"/>
        <item m="1" x="40"/>
        <item m="1" x="29"/>
        <item m="1" x="6"/>
        <item m="1" x="39"/>
        <item m="1" x="11"/>
        <item m="1" x="46"/>
        <item m="1" x="24"/>
        <item m="1" x="14"/>
        <item m="1" x="38"/>
        <item m="1" x="25"/>
        <item m="1" x="16"/>
        <item m="1" x="50"/>
        <item m="1" x="21"/>
      </items>
    </pivotField>
    <pivotField compact="0" outline="0" showAll="0" defaultSubtotal="0"/>
    <pivotField compact="0" numFmtId="43" outline="0" showAll="0" defaultSubtotal="0"/>
    <pivotField compact="0" numFmtId="43" outline="0" showAll="0" defaultSubtotal="0"/>
    <pivotField compact="0" outline="0" showAll="0" defaultSubtotal="0"/>
    <pivotField axis="axisRow" compact="0" outline="0" showAll="0" defaultSubtotal="0">
      <items count="15">
        <item m="1" x="5"/>
        <item m="1" x="4"/>
        <item m="1" x="1"/>
        <item m="1" x="7"/>
        <item m="1" x="10"/>
        <item m="1" x="2"/>
        <item m="1" x="8"/>
        <item m="1" x="14"/>
        <item m="1" x="12"/>
        <item m="1" x="9"/>
        <item m="1" x="3"/>
        <item m="1" x="13"/>
        <item m="1" x="6"/>
        <item x="0"/>
        <item m="1" x="11"/>
      </items>
    </pivotField>
    <pivotField axis="axisRow" compact="0" outline="0" showAll="0" defaultSubtotal="0">
      <items count="43">
        <item m="1" x="11"/>
        <item m="1" x="42"/>
        <item m="1" x="14"/>
        <item m="1" x="27"/>
        <item m="1" x="33"/>
        <item m="1" x="2"/>
        <item m="1" x="28"/>
        <item m="1" x="34"/>
        <item m="1" x="6"/>
        <item m="1" x="3"/>
        <item m="1" x="10"/>
        <item m="1" x="22"/>
        <item m="1" x="37"/>
        <item m="1" x="19"/>
        <item m="1" x="29"/>
        <item m="1" x="39"/>
        <item m="1" x="20"/>
        <item m="1" x="1"/>
        <item m="1" x="13"/>
        <item m="1" x="17"/>
        <item m="1" x="8"/>
        <item m="1" x="12"/>
        <item x="0"/>
        <item m="1" x="16"/>
        <item m="1" x="5"/>
        <item m="1" x="4"/>
        <item m="1" x="36"/>
        <item m="1" x="9"/>
        <item m="1" x="23"/>
        <item m="1" x="18"/>
        <item m="1" x="31"/>
        <item m="1" x="41"/>
        <item m="1" x="40"/>
        <item m="1" x="15"/>
        <item m="1" x="21"/>
        <item m="1" x="32"/>
        <item m="1" x="24"/>
        <item m="1" x="30"/>
        <item m="1" x="7"/>
        <item m="1" x="26"/>
        <item m="1" x="38"/>
        <item m="1" x="25"/>
        <item m="1" x="35"/>
      </items>
    </pivotField>
    <pivotField axis="axisRow" compact="0" outline="0" showAll="0" defaultSubtotal="0">
      <items count="19">
        <item m="1" x="15"/>
        <item m="1" x="5"/>
        <item m="1" x="17"/>
        <item m="1" x="11"/>
        <item m="1" x="8"/>
        <item m="1" x="13"/>
        <item m="1" x="18"/>
        <item m="1" x="3"/>
        <item m="1" x="10"/>
        <item m="1" x="2"/>
        <item m="1" x="16"/>
        <item m="1" x="12"/>
        <item m="1" x="4"/>
        <item m="1" x="6"/>
        <item m="1" x="9"/>
        <item m="1" x="14"/>
        <item m="1" x="1"/>
        <item x="0"/>
        <item m="1" x="7"/>
      </items>
    </pivotField>
    <pivotField axis="axisRow" compact="0" outline="0" showAll="0" defaultSubtotal="0">
      <items count="29">
        <item m="1" x="21"/>
        <item m="1" x="13"/>
        <item m="1" x="11"/>
        <item m="1" x="7"/>
        <item m="1" x="24"/>
        <item m="1" x="10"/>
        <item m="1" x="2"/>
        <item m="1" x="3"/>
        <item m="1" x="15"/>
        <item m="1" x="19"/>
        <item m="1" x="4"/>
        <item m="1" x="12"/>
        <item m="1" x="16"/>
        <item m="1" x="6"/>
        <item m="1" x="1"/>
        <item m="1" x="14"/>
        <item m="1" x="23"/>
        <item m="1" x="8"/>
        <item m="1" x="18"/>
        <item m="1" x="27"/>
        <item m="1" x="22"/>
        <item x="0"/>
        <item m="1" x="28"/>
        <item m="1" x="25"/>
        <item m="1" x="17"/>
        <item m="1" x="9"/>
        <item m="1" x="5"/>
        <item m="1" x="26"/>
        <item m="1" x="20"/>
      </items>
    </pivotField>
    <pivotField compact="0" outline="0" showAll="0"/>
    <pivotField axis="axisRow" compact="0" outline="0" showAll="0" defaultSubtotal="0">
      <items count="2">
        <item x="0"/>
        <item m="1" x="1"/>
      </items>
    </pivotField>
    <pivotField compact="0" outline="0" showAll="0"/>
    <pivotField compact="0" numFmtId="43" outline="0" showAl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numFmtId="43" outline="0" showAll="0" defaultSubtotal="0"/>
    <pivotField compact="0" outline="0" showAll="0" defaultSubtota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compact="0" numFmtId="43" outline="0" showAll="0" defaultSubtotal="0"/>
    <pivotField compact="0" outline="0" showAll="0" defaultSubtotal="0"/>
    <pivotField compact="0" outline="0" showAll="0" defaultSubtotal="0"/>
  </pivotFields>
  <rowFields count="11">
    <field x="0"/>
    <field x="3"/>
    <field x="24"/>
    <field x="25"/>
    <field x="26"/>
    <field x="27"/>
    <field x="12"/>
    <field x="4"/>
    <field x="19"/>
    <field x="29"/>
    <field x="6"/>
  </rowFields>
  <rowItems count="1">
    <i>
      <x v="511"/>
      <x v="384"/>
      <x v="13"/>
      <x v="22"/>
      <x v="17"/>
      <x v="21"/>
      <x v="2"/>
      <x v="462"/>
      <x v="38"/>
      <x/>
      <x v="70"/>
    </i>
  </rowItems>
  <colFields count="1">
    <field x="-2"/>
  </colFields>
  <colItems count="2">
    <i>
      <x/>
    </i>
    <i i="1">
      <x v="1"/>
    </i>
  </colItems>
  <dataFields count="2">
    <dataField name="Base Profit Costs " fld="35" baseField="6" baseItem="1"/>
    <dataField name="Disbursements " fld="45" baseField="6" baseItem="1"/>
  </dataFields>
  <formats count="2870">
    <format dxfId="6087">
      <pivotArea type="all" dataOnly="0" outline="0" fieldPosition="0"/>
    </format>
    <format dxfId="6086">
      <pivotArea type="all" dataOnly="0" outline="0" fieldPosition="0"/>
    </format>
    <format dxfId="608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084">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6083">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6082">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6081">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6080">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6079">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6078">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6077">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6076">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6075">
      <pivotArea dataOnly="0" labelOnly="1" fieldPosition="0">
        <references count="1">
          <reference field="0" count="10">
            <x v="501"/>
            <x v="502"/>
            <x v="503"/>
            <x v="504"/>
            <x v="505"/>
            <x v="506"/>
            <x v="507"/>
            <x v="508"/>
            <x v="509"/>
            <x v="510"/>
          </reference>
        </references>
      </pivotArea>
    </format>
    <format dxfId="6074">
      <pivotArea dataOnly="0" labelOnly="1" grandRow="1" outline="0" fieldPosition="0"/>
    </format>
    <format dxfId="6073">
      <pivotArea dataOnly="0" labelOnly="1" fieldPosition="0">
        <references count="2">
          <reference field="0" count="1" selected="0">
            <x v="0"/>
          </reference>
          <reference field="3" count="1">
            <x v="119"/>
          </reference>
        </references>
      </pivotArea>
    </format>
    <format dxfId="6072">
      <pivotArea dataOnly="0" labelOnly="1" fieldPosition="0">
        <references count="2">
          <reference field="0" count="1" selected="0">
            <x v="1"/>
          </reference>
          <reference field="3" count="1">
            <x v="120"/>
          </reference>
        </references>
      </pivotArea>
    </format>
    <format dxfId="6071">
      <pivotArea dataOnly="0" labelOnly="1" fieldPosition="0">
        <references count="2">
          <reference field="0" count="1" selected="0">
            <x v="2"/>
          </reference>
          <reference field="3" count="1">
            <x v="121"/>
          </reference>
        </references>
      </pivotArea>
    </format>
    <format dxfId="6070">
      <pivotArea dataOnly="0" labelOnly="1" fieldPosition="0">
        <references count="2">
          <reference field="0" count="1" selected="0">
            <x v="3"/>
          </reference>
          <reference field="3" count="1">
            <x v="125"/>
          </reference>
        </references>
      </pivotArea>
    </format>
    <format dxfId="6069">
      <pivotArea dataOnly="0" labelOnly="1" fieldPosition="0">
        <references count="2">
          <reference field="0" count="1" selected="0">
            <x v="4"/>
          </reference>
          <reference field="3" count="1">
            <x v="129"/>
          </reference>
        </references>
      </pivotArea>
    </format>
    <format dxfId="6068">
      <pivotArea dataOnly="0" labelOnly="1" fieldPosition="0">
        <references count="2">
          <reference field="0" count="1" selected="0">
            <x v="6"/>
          </reference>
          <reference field="3" count="1">
            <x v="132"/>
          </reference>
        </references>
      </pivotArea>
    </format>
    <format dxfId="6067">
      <pivotArea dataOnly="0" labelOnly="1" fieldPosition="0">
        <references count="2">
          <reference field="0" count="1" selected="0">
            <x v="7"/>
          </reference>
          <reference field="3" count="1">
            <x v="139"/>
          </reference>
        </references>
      </pivotArea>
    </format>
    <format dxfId="6066">
      <pivotArea dataOnly="0" labelOnly="1" fieldPosition="0">
        <references count="2">
          <reference field="0" count="1" selected="0">
            <x v="8"/>
          </reference>
          <reference field="3" count="1">
            <x v="145"/>
          </reference>
        </references>
      </pivotArea>
    </format>
    <format dxfId="6065">
      <pivotArea dataOnly="0" labelOnly="1" fieldPosition="0">
        <references count="2">
          <reference field="0" count="1" selected="0">
            <x v="9"/>
          </reference>
          <reference field="3" count="1">
            <x v="151"/>
          </reference>
        </references>
      </pivotArea>
    </format>
    <format dxfId="6064">
      <pivotArea dataOnly="0" labelOnly="1" fieldPosition="0">
        <references count="2">
          <reference field="0" count="1" selected="0">
            <x v="10"/>
          </reference>
          <reference field="3" count="1">
            <x v="158"/>
          </reference>
        </references>
      </pivotArea>
    </format>
    <format dxfId="6063">
      <pivotArea dataOnly="0" labelOnly="1" fieldPosition="0">
        <references count="2">
          <reference field="0" count="1" selected="0">
            <x v="11"/>
          </reference>
          <reference field="3" count="1">
            <x v="164"/>
          </reference>
        </references>
      </pivotArea>
    </format>
    <format dxfId="6062">
      <pivotArea dataOnly="0" labelOnly="1" fieldPosition="0">
        <references count="2">
          <reference field="0" count="1" selected="0">
            <x v="12"/>
          </reference>
          <reference field="3" count="1">
            <x v="166"/>
          </reference>
        </references>
      </pivotArea>
    </format>
    <format dxfId="6061">
      <pivotArea dataOnly="0" labelOnly="1" fieldPosition="0">
        <references count="2">
          <reference field="0" count="1" selected="0">
            <x v="13"/>
          </reference>
          <reference field="3" count="1">
            <x v="167"/>
          </reference>
        </references>
      </pivotArea>
    </format>
    <format dxfId="6060">
      <pivotArea dataOnly="0" labelOnly="1" fieldPosition="0">
        <references count="2">
          <reference field="0" count="1" selected="0">
            <x v="16"/>
          </reference>
          <reference field="3" count="1">
            <x v="177"/>
          </reference>
        </references>
      </pivotArea>
    </format>
    <format dxfId="6059">
      <pivotArea dataOnly="0" labelOnly="1" fieldPosition="0">
        <references count="2">
          <reference field="0" count="1" selected="0">
            <x v="17"/>
          </reference>
          <reference field="3" count="1">
            <x v="0"/>
          </reference>
        </references>
      </pivotArea>
    </format>
    <format dxfId="6058">
      <pivotArea dataOnly="0" labelOnly="1" fieldPosition="0">
        <references count="2">
          <reference field="0" count="1" selected="0">
            <x v="18"/>
          </reference>
          <reference field="3" count="1">
            <x v="1"/>
          </reference>
        </references>
      </pivotArea>
    </format>
    <format dxfId="6057">
      <pivotArea dataOnly="0" labelOnly="1" fieldPosition="0">
        <references count="2">
          <reference field="0" count="1" selected="0">
            <x v="19"/>
          </reference>
          <reference field="3" count="1">
            <x v="2"/>
          </reference>
        </references>
      </pivotArea>
    </format>
    <format dxfId="6056">
      <pivotArea dataOnly="0" labelOnly="1" fieldPosition="0">
        <references count="2">
          <reference field="0" count="1" selected="0">
            <x v="20"/>
          </reference>
          <reference field="3" count="1">
            <x v="3"/>
          </reference>
        </references>
      </pivotArea>
    </format>
    <format dxfId="6055">
      <pivotArea dataOnly="0" labelOnly="1" fieldPosition="0">
        <references count="2">
          <reference field="0" count="1" selected="0">
            <x v="21"/>
          </reference>
          <reference field="3" count="1">
            <x v="4"/>
          </reference>
        </references>
      </pivotArea>
    </format>
    <format dxfId="6054">
      <pivotArea dataOnly="0" labelOnly="1" fieldPosition="0">
        <references count="2">
          <reference field="0" count="1" selected="0">
            <x v="22"/>
          </reference>
          <reference field="3" count="1">
            <x v="123"/>
          </reference>
        </references>
      </pivotArea>
    </format>
    <format dxfId="6053">
      <pivotArea dataOnly="0" labelOnly="1" fieldPosition="0">
        <references count="2">
          <reference field="0" count="1" selected="0">
            <x v="23"/>
          </reference>
          <reference field="3" count="1">
            <x v="163"/>
          </reference>
        </references>
      </pivotArea>
    </format>
    <format dxfId="6052">
      <pivotArea dataOnly="0" labelOnly="1" fieldPosition="0">
        <references count="2">
          <reference field="0" count="1" selected="0">
            <x v="25"/>
          </reference>
          <reference field="3" count="1">
            <x v="177"/>
          </reference>
        </references>
      </pivotArea>
    </format>
    <format dxfId="6051">
      <pivotArea dataOnly="0" labelOnly="1" fieldPosition="0">
        <references count="2">
          <reference field="0" count="1" selected="0">
            <x v="26"/>
          </reference>
          <reference field="3" count="1">
            <x v="5"/>
          </reference>
        </references>
      </pivotArea>
    </format>
    <format dxfId="6050">
      <pivotArea dataOnly="0" labelOnly="1" fieldPosition="0">
        <references count="2">
          <reference field="0" count="1" selected="0">
            <x v="27"/>
          </reference>
          <reference field="3" count="1">
            <x v="83"/>
          </reference>
        </references>
      </pivotArea>
    </format>
    <format dxfId="6049">
      <pivotArea dataOnly="0" labelOnly="1" fieldPosition="0">
        <references count="2">
          <reference field="0" count="1" selected="0">
            <x v="28"/>
          </reference>
          <reference field="3" count="1">
            <x v="13"/>
          </reference>
        </references>
      </pivotArea>
    </format>
    <format dxfId="6048">
      <pivotArea dataOnly="0" labelOnly="1" fieldPosition="0">
        <references count="2">
          <reference field="0" count="1" selected="0">
            <x v="29"/>
          </reference>
          <reference field="3" count="1">
            <x v="21"/>
          </reference>
        </references>
      </pivotArea>
    </format>
    <format dxfId="6047">
      <pivotArea dataOnly="0" labelOnly="1" fieldPosition="0">
        <references count="2">
          <reference field="0" count="1" selected="0">
            <x v="30"/>
          </reference>
          <reference field="3" count="1">
            <x v="97"/>
          </reference>
        </references>
      </pivotArea>
    </format>
    <format dxfId="6046">
      <pivotArea dataOnly="0" labelOnly="1" fieldPosition="0">
        <references count="2">
          <reference field="0" count="1" selected="0">
            <x v="31"/>
          </reference>
          <reference field="3" count="1">
            <x v="61"/>
          </reference>
        </references>
      </pivotArea>
    </format>
    <format dxfId="6045">
      <pivotArea dataOnly="0" labelOnly="1" fieldPosition="0">
        <references count="2">
          <reference field="0" count="1" selected="0">
            <x v="32"/>
          </reference>
          <reference field="3" count="1">
            <x v="7"/>
          </reference>
        </references>
      </pivotArea>
    </format>
    <format dxfId="6044">
      <pivotArea dataOnly="0" labelOnly="1" fieldPosition="0">
        <references count="2">
          <reference field="0" count="1" selected="0">
            <x v="33"/>
          </reference>
          <reference field="3" count="1">
            <x v="11"/>
          </reference>
        </references>
      </pivotArea>
    </format>
    <format dxfId="6043">
      <pivotArea dataOnly="0" labelOnly="1" fieldPosition="0">
        <references count="2">
          <reference field="0" count="1" selected="0">
            <x v="34"/>
          </reference>
          <reference field="3" count="1">
            <x v="14"/>
          </reference>
        </references>
      </pivotArea>
    </format>
    <format dxfId="6042">
      <pivotArea dataOnly="0" labelOnly="1" fieldPosition="0">
        <references count="2">
          <reference field="0" count="1" selected="0">
            <x v="35"/>
          </reference>
          <reference field="3" count="1">
            <x v="21"/>
          </reference>
        </references>
      </pivotArea>
    </format>
    <format dxfId="6041">
      <pivotArea dataOnly="0" labelOnly="1" fieldPosition="0">
        <references count="2">
          <reference field="0" count="1" selected="0">
            <x v="36"/>
          </reference>
          <reference field="3" count="1">
            <x v="27"/>
          </reference>
        </references>
      </pivotArea>
    </format>
    <format dxfId="6040">
      <pivotArea dataOnly="0" labelOnly="1" fieldPosition="0">
        <references count="2">
          <reference field="0" count="1" selected="0">
            <x v="37"/>
          </reference>
          <reference field="3" count="1">
            <x v="39"/>
          </reference>
        </references>
      </pivotArea>
    </format>
    <format dxfId="6039">
      <pivotArea dataOnly="0" labelOnly="1" fieldPosition="0">
        <references count="2">
          <reference field="0" count="1" selected="0">
            <x v="38"/>
          </reference>
          <reference field="3" count="1">
            <x v="45"/>
          </reference>
        </references>
      </pivotArea>
    </format>
    <format dxfId="6038">
      <pivotArea dataOnly="0" labelOnly="1" fieldPosition="0">
        <references count="2">
          <reference field="0" count="1" selected="0">
            <x v="39"/>
          </reference>
          <reference field="3" count="1">
            <x v="66"/>
          </reference>
        </references>
      </pivotArea>
    </format>
    <format dxfId="6037">
      <pivotArea dataOnly="0" labelOnly="1" fieldPosition="0">
        <references count="2">
          <reference field="0" count="1" selected="0">
            <x v="40"/>
          </reference>
          <reference field="3" count="1">
            <x v="100"/>
          </reference>
        </references>
      </pivotArea>
    </format>
    <format dxfId="6036">
      <pivotArea dataOnly="0" labelOnly="1" fieldPosition="0">
        <references count="2">
          <reference field="0" count="1" selected="0">
            <x v="41"/>
          </reference>
          <reference field="3" count="1">
            <x v="162"/>
          </reference>
        </references>
      </pivotArea>
    </format>
    <format dxfId="6035">
      <pivotArea dataOnly="0" labelOnly="1" fieldPosition="0">
        <references count="2">
          <reference field="0" count="1" selected="0">
            <x v="42"/>
          </reference>
          <reference field="3" count="1">
            <x v="8"/>
          </reference>
        </references>
      </pivotArea>
    </format>
    <format dxfId="6034">
      <pivotArea dataOnly="0" labelOnly="1" fieldPosition="0">
        <references count="2">
          <reference field="0" count="1" selected="0">
            <x v="43"/>
          </reference>
          <reference field="3" count="1">
            <x v="10"/>
          </reference>
        </references>
      </pivotArea>
    </format>
    <format dxfId="6033">
      <pivotArea dataOnly="0" labelOnly="1" fieldPosition="0">
        <references count="2">
          <reference field="0" count="1" selected="0">
            <x v="44"/>
          </reference>
          <reference field="3" count="1">
            <x v="12"/>
          </reference>
        </references>
      </pivotArea>
    </format>
    <format dxfId="6032">
      <pivotArea dataOnly="0" labelOnly="1" fieldPosition="0">
        <references count="2">
          <reference field="0" count="1" selected="0">
            <x v="45"/>
          </reference>
          <reference field="3" count="1">
            <x v="16"/>
          </reference>
        </references>
      </pivotArea>
    </format>
    <format dxfId="6031">
      <pivotArea dataOnly="0" labelOnly="1" fieldPosition="0">
        <references count="2">
          <reference field="0" count="1" selected="0">
            <x v="46"/>
          </reference>
          <reference field="3" count="1">
            <x v="17"/>
          </reference>
        </references>
      </pivotArea>
    </format>
    <format dxfId="6030">
      <pivotArea dataOnly="0" labelOnly="1" fieldPosition="0">
        <references count="2">
          <reference field="0" count="1" selected="0">
            <x v="47"/>
          </reference>
          <reference field="3" count="1">
            <x v="19"/>
          </reference>
        </references>
      </pivotArea>
    </format>
    <format dxfId="6029">
      <pivotArea dataOnly="0" labelOnly="1" fieldPosition="0">
        <references count="2">
          <reference field="0" count="1" selected="0">
            <x v="48"/>
          </reference>
          <reference field="3" count="1">
            <x v="20"/>
          </reference>
        </references>
      </pivotArea>
    </format>
    <format dxfId="6028">
      <pivotArea dataOnly="0" labelOnly="1" fieldPosition="0">
        <references count="2">
          <reference field="0" count="1" selected="0">
            <x v="49"/>
          </reference>
          <reference field="3" count="1">
            <x v="21"/>
          </reference>
        </references>
      </pivotArea>
    </format>
    <format dxfId="6027">
      <pivotArea dataOnly="0" labelOnly="1" fieldPosition="0">
        <references count="2">
          <reference field="0" count="1" selected="0">
            <x v="52"/>
          </reference>
          <reference field="3" count="1">
            <x v="23"/>
          </reference>
        </references>
      </pivotArea>
    </format>
    <format dxfId="6026">
      <pivotArea dataOnly="0" labelOnly="1" fieldPosition="0">
        <references count="2">
          <reference field="0" count="1" selected="0">
            <x v="53"/>
          </reference>
          <reference field="3" count="1">
            <x v="28"/>
          </reference>
        </references>
      </pivotArea>
    </format>
    <format dxfId="6025">
      <pivotArea dataOnly="0" labelOnly="1" fieldPosition="0">
        <references count="2">
          <reference field="0" count="1" selected="0">
            <x v="54"/>
          </reference>
          <reference field="3" count="1">
            <x v="29"/>
          </reference>
        </references>
      </pivotArea>
    </format>
    <format dxfId="6024">
      <pivotArea dataOnly="0" labelOnly="1" fieldPosition="0">
        <references count="2">
          <reference field="0" count="1" selected="0">
            <x v="55"/>
          </reference>
          <reference field="3" count="1">
            <x v="33"/>
          </reference>
        </references>
      </pivotArea>
    </format>
    <format dxfId="6023">
      <pivotArea dataOnly="0" labelOnly="1" fieldPosition="0">
        <references count="2">
          <reference field="0" count="1" selected="0">
            <x v="56"/>
          </reference>
          <reference field="3" count="1">
            <x v="34"/>
          </reference>
        </references>
      </pivotArea>
    </format>
    <format dxfId="6022">
      <pivotArea dataOnly="0" labelOnly="1" fieldPosition="0">
        <references count="2">
          <reference field="0" count="1" selected="0">
            <x v="57"/>
          </reference>
          <reference field="3" count="1">
            <x v="36"/>
          </reference>
        </references>
      </pivotArea>
    </format>
    <format dxfId="6021">
      <pivotArea dataOnly="0" labelOnly="1" fieldPosition="0">
        <references count="2">
          <reference field="0" count="1" selected="0">
            <x v="58"/>
          </reference>
          <reference field="3" count="1">
            <x v="40"/>
          </reference>
        </references>
      </pivotArea>
    </format>
    <format dxfId="6020">
      <pivotArea dataOnly="0" labelOnly="1" fieldPosition="0">
        <references count="2">
          <reference field="0" count="1" selected="0">
            <x v="59"/>
          </reference>
          <reference field="3" count="1">
            <x v="42"/>
          </reference>
        </references>
      </pivotArea>
    </format>
    <format dxfId="6019">
      <pivotArea dataOnly="0" labelOnly="1" fieldPosition="0">
        <references count="2">
          <reference field="0" count="1" selected="0">
            <x v="60"/>
          </reference>
          <reference field="3" count="1">
            <x v="49"/>
          </reference>
        </references>
      </pivotArea>
    </format>
    <format dxfId="6018">
      <pivotArea dataOnly="0" labelOnly="1" fieldPosition="0">
        <references count="2">
          <reference field="0" count="1" selected="0">
            <x v="61"/>
          </reference>
          <reference field="3" count="1">
            <x v="50"/>
          </reference>
        </references>
      </pivotArea>
    </format>
    <format dxfId="6017">
      <pivotArea dataOnly="0" labelOnly="1" fieldPosition="0">
        <references count="2">
          <reference field="0" count="1" selected="0">
            <x v="62"/>
          </reference>
          <reference field="3" count="1">
            <x v="51"/>
          </reference>
        </references>
      </pivotArea>
    </format>
    <format dxfId="6016">
      <pivotArea dataOnly="0" labelOnly="1" fieldPosition="0">
        <references count="2">
          <reference field="0" count="1" selected="0">
            <x v="63"/>
          </reference>
          <reference field="3" count="1">
            <x v="54"/>
          </reference>
        </references>
      </pivotArea>
    </format>
    <format dxfId="6015">
      <pivotArea dataOnly="0" labelOnly="1" fieldPosition="0">
        <references count="2">
          <reference field="0" count="1" selected="0">
            <x v="64"/>
          </reference>
          <reference field="3" count="1">
            <x v="65"/>
          </reference>
        </references>
      </pivotArea>
    </format>
    <format dxfId="6014">
      <pivotArea dataOnly="0" labelOnly="1" fieldPosition="0">
        <references count="2">
          <reference field="0" count="1" selected="0">
            <x v="65"/>
          </reference>
          <reference field="3" count="1">
            <x v="67"/>
          </reference>
        </references>
      </pivotArea>
    </format>
    <format dxfId="6013">
      <pivotArea dataOnly="0" labelOnly="1" fieldPosition="0">
        <references count="2">
          <reference field="0" count="1" selected="0">
            <x v="66"/>
          </reference>
          <reference field="3" count="1">
            <x v="68"/>
          </reference>
        </references>
      </pivotArea>
    </format>
    <format dxfId="6012">
      <pivotArea dataOnly="0" labelOnly="1" fieldPosition="0">
        <references count="2">
          <reference field="0" count="1" selected="0">
            <x v="67"/>
          </reference>
          <reference field="3" count="1">
            <x v="69"/>
          </reference>
        </references>
      </pivotArea>
    </format>
    <format dxfId="6011">
      <pivotArea dataOnly="0" labelOnly="1" fieldPosition="0">
        <references count="2">
          <reference field="0" count="1" selected="0">
            <x v="68"/>
          </reference>
          <reference field="3" count="1">
            <x v="76"/>
          </reference>
        </references>
      </pivotArea>
    </format>
    <format dxfId="6010">
      <pivotArea dataOnly="0" labelOnly="1" fieldPosition="0">
        <references count="2">
          <reference field="0" count="1" selected="0">
            <x v="69"/>
          </reference>
          <reference field="3" count="1">
            <x v="79"/>
          </reference>
        </references>
      </pivotArea>
    </format>
    <format dxfId="6009">
      <pivotArea dataOnly="0" labelOnly="1" fieldPosition="0">
        <references count="2">
          <reference field="0" count="1" selected="0">
            <x v="70"/>
          </reference>
          <reference field="3" count="1">
            <x v="82"/>
          </reference>
        </references>
      </pivotArea>
    </format>
    <format dxfId="6008">
      <pivotArea dataOnly="0" labelOnly="1" fieldPosition="0">
        <references count="2">
          <reference field="0" count="1" selected="0">
            <x v="71"/>
          </reference>
          <reference field="3" count="1">
            <x v="97"/>
          </reference>
        </references>
      </pivotArea>
    </format>
    <format dxfId="6007">
      <pivotArea dataOnly="0" labelOnly="1" fieldPosition="0">
        <references count="2">
          <reference field="0" count="1" selected="0">
            <x v="72"/>
          </reference>
          <reference field="3" count="1">
            <x v="98"/>
          </reference>
        </references>
      </pivotArea>
    </format>
    <format dxfId="6006">
      <pivotArea dataOnly="0" labelOnly="1" fieldPosition="0">
        <references count="2">
          <reference field="0" count="1" selected="0">
            <x v="73"/>
          </reference>
          <reference field="3" count="1">
            <x v="99"/>
          </reference>
        </references>
      </pivotArea>
    </format>
    <format dxfId="6005">
      <pivotArea dataOnly="0" labelOnly="1" fieldPosition="0">
        <references count="2">
          <reference field="0" count="1" selected="0">
            <x v="75"/>
          </reference>
          <reference field="3" count="1">
            <x v="101"/>
          </reference>
        </references>
      </pivotArea>
    </format>
    <format dxfId="6004">
      <pivotArea dataOnly="0" labelOnly="1" fieldPosition="0">
        <references count="2">
          <reference field="0" count="1" selected="0">
            <x v="76"/>
          </reference>
          <reference field="3" count="1">
            <x v="103"/>
          </reference>
        </references>
      </pivotArea>
    </format>
    <format dxfId="6003">
      <pivotArea dataOnly="0" labelOnly="1" fieldPosition="0">
        <references count="2">
          <reference field="0" count="1" selected="0">
            <x v="77"/>
          </reference>
          <reference field="3" count="1">
            <x v="106"/>
          </reference>
        </references>
      </pivotArea>
    </format>
    <format dxfId="6002">
      <pivotArea dataOnly="0" labelOnly="1" fieldPosition="0">
        <references count="2">
          <reference field="0" count="1" selected="0">
            <x v="78"/>
          </reference>
          <reference field="3" count="1">
            <x v="108"/>
          </reference>
        </references>
      </pivotArea>
    </format>
    <format dxfId="6001">
      <pivotArea dataOnly="0" labelOnly="1" fieldPosition="0">
        <references count="2">
          <reference field="0" count="1" selected="0">
            <x v="79"/>
          </reference>
          <reference field="3" count="1">
            <x v="110"/>
          </reference>
        </references>
      </pivotArea>
    </format>
    <format dxfId="6000">
      <pivotArea dataOnly="0" labelOnly="1" fieldPosition="0">
        <references count="2">
          <reference field="0" count="1" selected="0">
            <x v="80"/>
          </reference>
          <reference field="3" count="1">
            <x v="111"/>
          </reference>
        </references>
      </pivotArea>
    </format>
    <format dxfId="5999">
      <pivotArea dataOnly="0" labelOnly="1" fieldPosition="0">
        <references count="2">
          <reference field="0" count="1" selected="0">
            <x v="81"/>
          </reference>
          <reference field="3" count="1">
            <x v="113"/>
          </reference>
        </references>
      </pivotArea>
    </format>
    <format dxfId="5998">
      <pivotArea dataOnly="0" labelOnly="1" fieldPosition="0">
        <references count="2">
          <reference field="0" count="1" selected="0">
            <x v="82"/>
          </reference>
          <reference field="3" count="1">
            <x v="114"/>
          </reference>
        </references>
      </pivotArea>
    </format>
    <format dxfId="5997">
      <pivotArea dataOnly="0" labelOnly="1" fieldPosition="0">
        <references count="2">
          <reference field="0" count="1" selected="0">
            <x v="83"/>
          </reference>
          <reference field="3" count="1">
            <x v="115"/>
          </reference>
        </references>
      </pivotArea>
    </format>
    <format dxfId="5996">
      <pivotArea dataOnly="0" labelOnly="1" fieldPosition="0">
        <references count="2">
          <reference field="0" count="1" selected="0">
            <x v="84"/>
          </reference>
          <reference field="3" count="1">
            <x v="129"/>
          </reference>
        </references>
      </pivotArea>
    </format>
    <format dxfId="5995">
      <pivotArea dataOnly="0" labelOnly="1" fieldPosition="0">
        <references count="2">
          <reference field="0" count="1" selected="0">
            <x v="85"/>
          </reference>
          <reference field="3" count="1">
            <x v="130"/>
          </reference>
        </references>
      </pivotArea>
    </format>
    <format dxfId="5994">
      <pivotArea dataOnly="0" labelOnly="1" fieldPosition="0">
        <references count="2">
          <reference field="0" count="1" selected="0">
            <x v="86"/>
          </reference>
          <reference field="3" count="1">
            <x v="131"/>
          </reference>
        </references>
      </pivotArea>
    </format>
    <format dxfId="5993">
      <pivotArea dataOnly="0" labelOnly="1" fieldPosition="0">
        <references count="2">
          <reference field="0" count="1" selected="0">
            <x v="87"/>
          </reference>
          <reference field="3" count="1">
            <x v="134"/>
          </reference>
        </references>
      </pivotArea>
    </format>
    <format dxfId="5992">
      <pivotArea dataOnly="0" labelOnly="1" fieldPosition="0">
        <references count="2">
          <reference field="0" count="1" selected="0">
            <x v="88"/>
          </reference>
          <reference field="3" count="1">
            <x v="138"/>
          </reference>
        </references>
      </pivotArea>
    </format>
    <format dxfId="5991">
      <pivotArea dataOnly="0" labelOnly="1" fieldPosition="0">
        <references count="2">
          <reference field="0" count="1" selected="0">
            <x v="89"/>
          </reference>
          <reference field="3" count="1">
            <x v="139"/>
          </reference>
        </references>
      </pivotArea>
    </format>
    <format dxfId="5990">
      <pivotArea dataOnly="0" labelOnly="1" fieldPosition="0">
        <references count="2">
          <reference field="0" count="1" selected="0">
            <x v="90"/>
          </reference>
          <reference field="3" count="1">
            <x v="144"/>
          </reference>
        </references>
      </pivotArea>
    </format>
    <format dxfId="5989">
      <pivotArea dataOnly="0" labelOnly="1" fieldPosition="0">
        <references count="2">
          <reference field="0" count="1" selected="0">
            <x v="91"/>
          </reference>
          <reference field="3" count="1">
            <x v="145"/>
          </reference>
        </references>
      </pivotArea>
    </format>
    <format dxfId="5988">
      <pivotArea dataOnly="0" labelOnly="1" fieldPosition="0">
        <references count="2">
          <reference field="0" count="1" selected="0">
            <x v="92"/>
          </reference>
          <reference field="3" count="1">
            <x v="146"/>
          </reference>
        </references>
      </pivotArea>
    </format>
    <format dxfId="5987">
      <pivotArea dataOnly="0" labelOnly="1" fieldPosition="0">
        <references count="2">
          <reference field="0" count="1" selected="0">
            <x v="93"/>
          </reference>
          <reference field="3" count="1">
            <x v="147"/>
          </reference>
        </references>
      </pivotArea>
    </format>
    <format dxfId="5986">
      <pivotArea dataOnly="0" labelOnly="1" fieldPosition="0">
        <references count="2">
          <reference field="0" count="1" selected="0">
            <x v="94"/>
          </reference>
          <reference field="3" count="1">
            <x v="149"/>
          </reference>
        </references>
      </pivotArea>
    </format>
    <format dxfId="5985">
      <pivotArea dataOnly="0" labelOnly="1" fieldPosition="0">
        <references count="2">
          <reference field="0" count="1" selected="0">
            <x v="95"/>
          </reference>
          <reference field="3" count="1">
            <x v="150"/>
          </reference>
        </references>
      </pivotArea>
    </format>
    <format dxfId="5984">
      <pivotArea dataOnly="0" labelOnly="1" fieldPosition="0">
        <references count="2">
          <reference field="0" count="1" selected="0">
            <x v="98"/>
          </reference>
          <reference field="3" count="1">
            <x v="151"/>
          </reference>
        </references>
      </pivotArea>
    </format>
    <format dxfId="5983">
      <pivotArea dataOnly="0" labelOnly="1" fieldPosition="0">
        <references count="2">
          <reference field="0" count="1" selected="0">
            <x v="99"/>
          </reference>
          <reference field="3" count="1">
            <x v="152"/>
          </reference>
        </references>
      </pivotArea>
    </format>
    <format dxfId="5982">
      <pivotArea dataOnly="0" labelOnly="1" fieldPosition="0">
        <references count="2">
          <reference field="0" count="1" selected="0">
            <x v="100"/>
          </reference>
          <reference field="3" count="1">
            <x v="156"/>
          </reference>
        </references>
      </pivotArea>
    </format>
    <format dxfId="5981">
      <pivotArea dataOnly="0" labelOnly="1" fieldPosition="0">
        <references count="2">
          <reference field="0" count="1" selected="0">
            <x v="103"/>
          </reference>
          <reference field="3" count="1">
            <x v="157"/>
          </reference>
        </references>
      </pivotArea>
    </format>
    <format dxfId="5980">
      <pivotArea dataOnly="0" labelOnly="1" fieldPosition="0">
        <references count="2">
          <reference field="0" count="1" selected="0">
            <x v="104"/>
          </reference>
          <reference field="3" count="1">
            <x v="159"/>
          </reference>
        </references>
      </pivotArea>
    </format>
    <format dxfId="5979">
      <pivotArea dataOnly="0" labelOnly="1" fieldPosition="0">
        <references count="2">
          <reference field="0" count="1" selected="0">
            <x v="106"/>
          </reference>
          <reference field="3" count="1">
            <x v="162"/>
          </reference>
        </references>
      </pivotArea>
    </format>
    <format dxfId="5978">
      <pivotArea dataOnly="0" labelOnly="1" fieldPosition="0">
        <references count="2">
          <reference field="0" count="1" selected="0">
            <x v="107"/>
          </reference>
          <reference field="3" count="1">
            <x v="25"/>
          </reference>
        </references>
      </pivotArea>
    </format>
    <format dxfId="5977">
      <pivotArea dataOnly="0" labelOnly="1" fieldPosition="0">
        <references count="2">
          <reference field="0" count="1" selected="0">
            <x v="108"/>
          </reference>
          <reference field="3" count="1">
            <x v="30"/>
          </reference>
        </references>
      </pivotArea>
    </format>
    <format dxfId="5976">
      <pivotArea dataOnly="0" labelOnly="1" fieldPosition="0">
        <references count="2">
          <reference field="0" count="1" selected="0">
            <x v="109"/>
          </reference>
          <reference field="3" count="1">
            <x v="31"/>
          </reference>
        </references>
      </pivotArea>
    </format>
    <format dxfId="5975">
      <pivotArea dataOnly="0" labelOnly="1" fieldPosition="0">
        <references count="2">
          <reference field="0" count="1" selected="0">
            <x v="110"/>
          </reference>
          <reference field="3" count="1">
            <x v="35"/>
          </reference>
        </references>
      </pivotArea>
    </format>
    <format dxfId="5974">
      <pivotArea dataOnly="0" labelOnly="1" fieldPosition="0">
        <references count="2">
          <reference field="0" count="1" selected="0">
            <x v="111"/>
          </reference>
          <reference field="3" count="1">
            <x v="41"/>
          </reference>
        </references>
      </pivotArea>
    </format>
    <format dxfId="5973">
      <pivotArea dataOnly="0" labelOnly="1" fieldPosition="0">
        <references count="2">
          <reference field="0" count="1" selected="0">
            <x v="112"/>
          </reference>
          <reference field="3" count="1">
            <x v="46"/>
          </reference>
        </references>
      </pivotArea>
    </format>
    <format dxfId="5972">
      <pivotArea dataOnly="0" labelOnly="1" fieldPosition="0">
        <references count="2">
          <reference field="0" count="1" selected="0">
            <x v="113"/>
          </reference>
          <reference field="3" count="1">
            <x v="52"/>
          </reference>
        </references>
      </pivotArea>
    </format>
    <format dxfId="5971">
      <pivotArea dataOnly="0" labelOnly="1" fieldPosition="0">
        <references count="2">
          <reference field="0" count="1" selected="0">
            <x v="114"/>
          </reference>
          <reference field="3" count="1">
            <x v="53"/>
          </reference>
        </references>
      </pivotArea>
    </format>
    <format dxfId="5970">
      <pivotArea dataOnly="0" labelOnly="1" fieldPosition="0">
        <references count="2">
          <reference field="0" count="1" selected="0">
            <x v="115"/>
          </reference>
          <reference field="3" count="1">
            <x v="60"/>
          </reference>
        </references>
      </pivotArea>
    </format>
    <format dxfId="5969">
      <pivotArea dataOnly="0" labelOnly="1" fieldPosition="0">
        <references count="2">
          <reference field="0" count="1" selected="0">
            <x v="116"/>
          </reference>
          <reference field="3" count="1">
            <x v="105"/>
          </reference>
        </references>
      </pivotArea>
    </format>
    <format dxfId="5968">
      <pivotArea dataOnly="0" labelOnly="1" fieldPosition="0">
        <references count="2">
          <reference field="0" count="1" selected="0">
            <x v="117"/>
          </reference>
          <reference field="3" count="1">
            <x v="32"/>
          </reference>
        </references>
      </pivotArea>
    </format>
    <format dxfId="5967">
      <pivotArea dataOnly="0" labelOnly="1" fieldPosition="0">
        <references count="2">
          <reference field="0" count="1" selected="0">
            <x v="118"/>
          </reference>
          <reference field="3" count="1">
            <x v="43"/>
          </reference>
        </references>
      </pivotArea>
    </format>
    <format dxfId="5966">
      <pivotArea dataOnly="0" labelOnly="1" fieldPosition="0">
        <references count="2">
          <reference field="0" count="1" selected="0">
            <x v="119"/>
          </reference>
          <reference field="3" count="1">
            <x v="80"/>
          </reference>
        </references>
      </pivotArea>
    </format>
    <format dxfId="5965">
      <pivotArea dataOnly="0" labelOnly="1" fieldPosition="0">
        <references count="2">
          <reference field="0" count="1" selected="0">
            <x v="120"/>
          </reference>
          <reference field="3" count="1">
            <x v="81"/>
          </reference>
        </references>
      </pivotArea>
    </format>
    <format dxfId="5964">
      <pivotArea dataOnly="0" labelOnly="1" fieldPosition="0">
        <references count="2">
          <reference field="0" count="1" selected="0">
            <x v="121"/>
          </reference>
          <reference field="3" count="1">
            <x v="106"/>
          </reference>
        </references>
      </pivotArea>
    </format>
    <format dxfId="5963">
      <pivotArea dataOnly="0" labelOnly="1" fieldPosition="0">
        <references count="2">
          <reference field="0" count="1" selected="0">
            <x v="122"/>
          </reference>
          <reference field="3" count="1">
            <x v="113"/>
          </reference>
        </references>
      </pivotArea>
    </format>
    <format dxfId="5962">
      <pivotArea dataOnly="0" labelOnly="1" fieldPosition="0">
        <references count="2">
          <reference field="0" count="1" selected="0">
            <x v="123"/>
          </reference>
          <reference field="3" count="1">
            <x v="163"/>
          </reference>
        </references>
      </pivotArea>
    </format>
    <format dxfId="5961">
      <pivotArea dataOnly="0" labelOnly="1" fieldPosition="0">
        <references count="2">
          <reference field="0" count="1" selected="0">
            <x v="125"/>
          </reference>
          <reference field="3" count="1">
            <x v="165"/>
          </reference>
        </references>
      </pivotArea>
    </format>
    <format dxfId="5960">
      <pivotArea dataOnly="0" labelOnly="1" fieldPosition="0">
        <references count="2">
          <reference field="0" count="1" selected="0">
            <x v="126"/>
          </reference>
          <reference field="3" count="1">
            <x v="166"/>
          </reference>
        </references>
      </pivotArea>
    </format>
    <format dxfId="5959">
      <pivotArea dataOnly="0" labelOnly="1" fieldPosition="0">
        <references count="2">
          <reference field="0" count="1" selected="0">
            <x v="129"/>
          </reference>
          <reference field="3" count="1">
            <x v="167"/>
          </reference>
        </references>
      </pivotArea>
    </format>
    <format dxfId="5958">
      <pivotArea dataOnly="0" labelOnly="1" fieldPosition="0">
        <references count="2">
          <reference field="0" count="1" selected="0">
            <x v="130"/>
          </reference>
          <reference field="3" count="1">
            <x v="168"/>
          </reference>
        </references>
      </pivotArea>
    </format>
    <format dxfId="5957">
      <pivotArea dataOnly="0" labelOnly="1" fieldPosition="0">
        <references count="2">
          <reference field="0" count="1" selected="0">
            <x v="132"/>
          </reference>
          <reference field="3" count="1">
            <x v="169"/>
          </reference>
        </references>
      </pivotArea>
    </format>
    <format dxfId="5956">
      <pivotArea dataOnly="0" labelOnly="1" fieldPosition="0">
        <references count="2">
          <reference field="0" count="1" selected="0">
            <x v="133"/>
          </reference>
          <reference field="3" count="1">
            <x v="171"/>
          </reference>
        </references>
      </pivotArea>
    </format>
    <format dxfId="5955">
      <pivotArea dataOnly="0" labelOnly="1" fieldPosition="0">
        <references count="2">
          <reference field="0" count="1" selected="0">
            <x v="135"/>
          </reference>
          <reference field="3" count="1">
            <x v="172"/>
          </reference>
        </references>
      </pivotArea>
    </format>
    <format dxfId="5954">
      <pivotArea dataOnly="0" labelOnly="1" fieldPosition="0">
        <references count="2">
          <reference field="0" count="1" selected="0">
            <x v="138"/>
          </reference>
          <reference field="3" count="1">
            <x v="173"/>
          </reference>
        </references>
      </pivotArea>
    </format>
    <format dxfId="5953">
      <pivotArea dataOnly="0" labelOnly="1" fieldPosition="0">
        <references count="2">
          <reference field="0" count="1" selected="0">
            <x v="139"/>
          </reference>
          <reference field="3" count="1">
            <x v="176"/>
          </reference>
        </references>
      </pivotArea>
    </format>
    <format dxfId="5952">
      <pivotArea dataOnly="0" labelOnly="1" fieldPosition="0">
        <references count="2">
          <reference field="0" count="1" selected="0">
            <x v="140"/>
          </reference>
          <reference field="3" count="1">
            <x v="177"/>
          </reference>
        </references>
      </pivotArea>
    </format>
    <format dxfId="5951">
      <pivotArea dataOnly="0" labelOnly="1" fieldPosition="0">
        <references count="2">
          <reference field="0" count="1" selected="0">
            <x v="141"/>
          </reference>
          <reference field="3" count="1">
            <x v="178"/>
          </reference>
        </references>
      </pivotArea>
    </format>
    <format dxfId="5950">
      <pivotArea dataOnly="0" labelOnly="1" fieldPosition="0">
        <references count="2">
          <reference field="0" count="1" selected="0">
            <x v="143"/>
          </reference>
          <reference field="3" count="1">
            <x v="180"/>
          </reference>
        </references>
      </pivotArea>
    </format>
    <format dxfId="5949">
      <pivotArea dataOnly="0" labelOnly="1" fieldPosition="0">
        <references count="2">
          <reference field="0" count="1" selected="0">
            <x v="144"/>
          </reference>
          <reference field="3" count="1">
            <x v="181"/>
          </reference>
        </references>
      </pivotArea>
    </format>
    <format dxfId="5948">
      <pivotArea dataOnly="0" labelOnly="1" fieldPosition="0">
        <references count="2">
          <reference field="0" count="1" selected="0">
            <x v="147"/>
          </reference>
          <reference field="3" count="1">
            <x v="182"/>
          </reference>
        </references>
      </pivotArea>
    </format>
    <format dxfId="5947">
      <pivotArea dataOnly="0" labelOnly="1" fieldPosition="0">
        <references count="2">
          <reference field="0" count="1" selected="0">
            <x v="148"/>
          </reference>
          <reference field="3" count="1">
            <x v="183"/>
          </reference>
        </references>
      </pivotArea>
    </format>
    <format dxfId="5946">
      <pivotArea dataOnly="0" labelOnly="1" fieldPosition="0">
        <references count="2">
          <reference field="0" count="1" selected="0">
            <x v="149"/>
          </reference>
          <reference field="3" count="1">
            <x v="185"/>
          </reference>
        </references>
      </pivotArea>
    </format>
    <format dxfId="5945">
      <pivotArea dataOnly="0" labelOnly="1" fieldPosition="0">
        <references count="2">
          <reference field="0" count="1" selected="0">
            <x v="150"/>
          </reference>
          <reference field="3" count="1">
            <x v="195"/>
          </reference>
        </references>
      </pivotArea>
    </format>
    <format dxfId="5944">
      <pivotArea dataOnly="0" labelOnly="1" fieldPosition="0">
        <references count="2">
          <reference field="0" count="1" selected="0">
            <x v="154"/>
          </reference>
          <reference field="3" count="1">
            <x v="196"/>
          </reference>
        </references>
      </pivotArea>
    </format>
    <format dxfId="5943">
      <pivotArea dataOnly="0" labelOnly="1" fieldPosition="0">
        <references count="2">
          <reference field="0" count="1" selected="0">
            <x v="157"/>
          </reference>
          <reference field="3" count="1">
            <x v="199"/>
          </reference>
        </references>
      </pivotArea>
    </format>
    <format dxfId="5942">
      <pivotArea dataOnly="0" labelOnly="1" fieldPosition="0">
        <references count="2">
          <reference field="0" count="1" selected="0">
            <x v="158"/>
          </reference>
          <reference field="3" count="1">
            <x v="201"/>
          </reference>
        </references>
      </pivotArea>
    </format>
    <format dxfId="5941">
      <pivotArea dataOnly="0" labelOnly="1" fieldPosition="0">
        <references count="2">
          <reference field="0" count="1" selected="0">
            <x v="159"/>
          </reference>
          <reference field="3" count="1">
            <x v="225"/>
          </reference>
        </references>
      </pivotArea>
    </format>
    <format dxfId="5940">
      <pivotArea dataOnly="0" labelOnly="1" fieldPosition="0">
        <references count="2">
          <reference field="0" count="1" selected="0">
            <x v="160"/>
          </reference>
          <reference field="3" count="1">
            <x v="237"/>
          </reference>
        </references>
      </pivotArea>
    </format>
    <format dxfId="5939">
      <pivotArea dataOnly="0" labelOnly="1" fieldPosition="0">
        <references count="2">
          <reference field="0" count="1" selected="0">
            <x v="161"/>
          </reference>
          <reference field="3" count="1">
            <x v="239"/>
          </reference>
        </references>
      </pivotArea>
    </format>
    <format dxfId="5938">
      <pivotArea dataOnly="0" labelOnly="1" fieldPosition="0">
        <references count="2">
          <reference field="0" count="1" selected="0">
            <x v="162"/>
          </reference>
          <reference field="3" count="1">
            <x v="169"/>
          </reference>
        </references>
      </pivotArea>
    </format>
    <format dxfId="5937">
      <pivotArea dataOnly="0" labelOnly="1" fieldPosition="0">
        <references count="2">
          <reference field="0" count="1" selected="0">
            <x v="163"/>
          </reference>
          <reference field="3" count="1">
            <x v="9"/>
          </reference>
        </references>
      </pivotArea>
    </format>
    <format dxfId="5936">
      <pivotArea dataOnly="0" labelOnly="1" fieldPosition="0">
        <references count="2">
          <reference field="0" count="1" selected="0">
            <x v="164"/>
          </reference>
          <reference field="3" count="1">
            <x v="15"/>
          </reference>
        </references>
      </pivotArea>
    </format>
    <format dxfId="5935">
      <pivotArea dataOnly="0" labelOnly="1" fieldPosition="0">
        <references count="2">
          <reference field="0" count="1" selected="0">
            <x v="165"/>
          </reference>
          <reference field="3" count="1">
            <x v="24"/>
          </reference>
        </references>
      </pivotArea>
    </format>
    <format dxfId="5934">
      <pivotArea dataOnly="0" labelOnly="1" fieldPosition="0">
        <references count="2">
          <reference field="0" count="1" selected="0">
            <x v="166"/>
          </reference>
          <reference field="3" count="1">
            <x v="26"/>
          </reference>
        </references>
      </pivotArea>
    </format>
    <format dxfId="5933">
      <pivotArea dataOnly="0" labelOnly="1" fieldPosition="0">
        <references count="2">
          <reference field="0" count="1" selected="0">
            <x v="167"/>
          </reference>
          <reference field="3" count="1">
            <x v="37"/>
          </reference>
        </references>
      </pivotArea>
    </format>
    <format dxfId="5932">
      <pivotArea dataOnly="0" labelOnly="1" fieldPosition="0">
        <references count="2">
          <reference field="0" count="1" selected="0">
            <x v="168"/>
          </reference>
          <reference field="3" count="1">
            <x v="38"/>
          </reference>
        </references>
      </pivotArea>
    </format>
    <format dxfId="5931">
      <pivotArea dataOnly="0" labelOnly="1" fieldPosition="0">
        <references count="2">
          <reference field="0" count="1" selected="0">
            <x v="169"/>
          </reference>
          <reference field="3" count="1">
            <x v="77"/>
          </reference>
        </references>
      </pivotArea>
    </format>
    <format dxfId="5930">
      <pivotArea dataOnly="0" labelOnly="1" fieldPosition="0">
        <references count="2">
          <reference field="0" count="1" selected="0">
            <x v="170"/>
          </reference>
          <reference field="3" count="1">
            <x v="96"/>
          </reference>
        </references>
      </pivotArea>
    </format>
    <format dxfId="5929">
      <pivotArea dataOnly="0" labelOnly="1" fieldPosition="0">
        <references count="2">
          <reference field="0" count="1" selected="0">
            <x v="172"/>
          </reference>
          <reference field="3" count="1">
            <x v="99"/>
          </reference>
        </references>
      </pivotArea>
    </format>
    <format dxfId="5928">
      <pivotArea dataOnly="0" labelOnly="1" fieldPosition="0">
        <references count="2">
          <reference field="0" count="1" selected="0">
            <x v="173"/>
          </reference>
          <reference field="3" count="1">
            <x v="101"/>
          </reference>
        </references>
      </pivotArea>
    </format>
    <format dxfId="5927">
      <pivotArea dataOnly="0" labelOnly="1" fieldPosition="0">
        <references count="2">
          <reference field="0" count="1" selected="0">
            <x v="175"/>
          </reference>
          <reference field="3" count="1">
            <x v="104"/>
          </reference>
        </references>
      </pivotArea>
    </format>
    <format dxfId="5926">
      <pivotArea dataOnly="0" labelOnly="1" fieldPosition="0">
        <references count="2">
          <reference field="0" count="1" selected="0">
            <x v="176"/>
          </reference>
          <reference field="3" count="1">
            <x v="106"/>
          </reference>
        </references>
      </pivotArea>
    </format>
    <format dxfId="5925">
      <pivotArea dataOnly="0" labelOnly="1" fieldPosition="0">
        <references count="2">
          <reference field="0" count="1" selected="0">
            <x v="177"/>
          </reference>
          <reference field="3" count="1">
            <x v="107"/>
          </reference>
        </references>
      </pivotArea>
    </format>
    <format dxfId="5924">
      <pivotArea dataOnly="0" labelOnly="1" fieldPosition="0">
        <references count="2">
          <reference field="0" count="1" selected="0">
            <x v="178"/>
          </reference>
          <reference field="3" count="1">
            <x v="112"/>
          </reference>
        </references>
      </pivotArea>
    </format>
    <format dxfId="5923">
      <pivotArea dataOnly="0" labelOnly="1" fieldPosition="0">
        <references count="2">
          <reference field="0" count="1" selected="0">
            <x v="179"/>
          </reference>
          <reference field="3" count="1">
            <x v="114"/>
          </reference>
        </references>
      </pivotArea>
    </format>
    <format dxfId="5922">
      <pivotArea dataOnly="0" labelOnly="1" fieldPosition="0">
        <references count="2">
          <reference field="0" count="1" selected="0">
            <x v="180"/>
          </reference>
          <reference field="3" count="1">
            <x v="124"/>
          </reference>
        </references>
      </pivotArea>
    </format>
    <format dxfId="5921">
      <pivotArea dataOnly="0" labelOnly="1" fieldPosition="0">
        <references count="2">
          <reference field="0" count="1" selected="0">
            <x v="182"/>
          </reference>
          <reference field="3" count="1">
            <x v="125"/>
          </reference>
        </references>
      </pivotArea>
    </format>
    <format dxfId="5920">
      <pivotArea dataOnly="0" labelOnly="1" fieldPosition="0">
        <references count="2">
          <reference field="0" count="1" selected="0">
            <x v="183"/>
          </reference>
          <reference field="3" count="1">
            <x v="126"/>
          </reference>
        </references>
      </pivotArea>
    </format>
    <format dxfId="5919">
      <pivotArea dataOnly="0" labelOnly="1" fieldPosition="0">
        <references count="2">
          <reference field="0" count="1" selected="0">
            <x v="185"/>
          </reference>
          <reference field="3" count="1">
            <x v="127"/>
          </reference>
        </references>
      </pivotArea>
    </format>
    <format dxfId="5918">
      <pivotArea dataOnly="0" labelOnly="1" fieldPosition="0">
        <references count="2">
          <reference field="0" count="1" selected="0">
            <x v="186"/>
          </reference>
          <reference field="3" count="1">
            <x v="136"/>
          </reference>
        </references>
      </pivotArea>
    </format>
    <format dxfId="5917">
      <pivotArea dataOnly="0" labelOnly="1" fieldPosition="0">
        <references count="2">
          <reference field="0" count="1" selected="0">
            <x v="187"/>
          </reference>
          <reference field="3" count="1">
            <x v="137"/>
          </reference>
        </references>
      </pivotArea>
    </format>
    <format dxfId="5916">
      <pivotArea dataOnly="0" labelOnly="1" fieldPosition="0">
        <references count="2">
          <reference field="0" count="1" selected="0">
            <x v="189"/>
          </reference>
          <reference field="3" count="1">
            <x v="138"/>
          </reference>
        </references>
      </pivotArea>
    </format>
    <format dxfId="5915">
      <pivotArea dataOnly="0" labelOnly="1" fieldPosition="0">
        <references count="2">
          <reference field="0" count="1" selected="0">
            <x v="190"/>
          </reference>
          <reference field="3" count="1">
            <x v="139"/>
          </reference>
        </references>
      </pivotArea>
    </format>
    <format dxfId="5914">
      <pivotArea dataOnly="0" labelOnly="1" fieldPosition="0">
        <references count="2">
          <reference field="0" count="1" selected="0">
            <x v="192"/>
          </reference>
          <reference field="3" count="1">
            <x v="140"/>
          </reference>
        </references>
      </pivotArea>
    </format>
    <format dxfId="5913">
      <pivotArea dataOnly="0" labelOnly="1" fieldPosition="0">
        <references count="2">
          <reference field="0" count="1" selected="0">
            <x v="193"/>
          </reference>
          <reference field="3" count="1">
            <x v="142"/>
          </reference>
        </references>
      </pivotArea>
    </format>
    <format dxfId="5912">
      <pivotArea dataOnly="0" labelOnly="1" fieldPosition="0">
        <references count="2">
          <reference field="0" count="1" selected="0">
            <x v="195"/>
          </reference>
          <reference field="3" count="1">
            <x v="143"/>
          </reference>
        </references>
      </pivotArea>
    </format>
    <format dxfId="5911">
      <pivotArea dataOnly="0" labelOnly="1" fieldPosition="0">
        <references count="2">
          <reference field="0" count="1" selected="0">
            <x v="197"/>
          </reference>
          <reference field="3" count="1">
            <x v="144"/>
          </reference>
        </references>
      </pivotArea>
    </format>
    <format dxfId="5910">
      <pivotArea dataOnly="0" labelOnly="1" fieldPosition="0">
        <references count="2">
          <reference field="0" count="1" selected="0">
            <x v="198"/>
          </reference>
          <reference field="3" count="1">
            <x v="145"/>
          </reference>
        </references>
      </pivotArea>
    </format>
    <format dxfId="5909">
      <pivotArea dataOnly="0" labelOnly="1" fieldPosition="0">
        <references count="2">
          <reference field="0" count="1" selected="0">
            <x v="200"/>
          </reference>
          <reference field="3" count="1">
            <x v="147"/>
          </reference>
        </references>
      </pivotArea>
    </format>
    <format dxfId="5908">
      <pivotArea dataOnly="0" labelOnly="1" fieldPosition="0">
        <references count="2">
          <reference field="0" count="1" selected="0">
            <x v="203"/>
          </reference>
          <reference field="3" count="1">
            <x v="148"/>
          </reference>
        </references>
      </pivotArea>
    </format>
    <format dxfId="5907">
      <pivotArea dataOnly="0" labelOnly="1" fieldPosition="0">
        <references count="2">
          <reference field="0" count="1" selected="0">
            <x v="205"/>
          </reference>
          <reference field="3" count="1">
            <x v="151"/>
          </reference>
        </references>
      </pivotArea>
    </format>
    <format dxfId="5906">
      <pivotArea dataOnly="0" labelOnly="1" fieldPosition="0">
        <references count="2">
          <reference field="0" count="1" selected="0">
            <x v="206"/>
          </reference>
          <reference field="3" count="1">
            <x v="153"/>
          </reference>
        </references>
      </pivotArea>
    </format>
    <format dxfId="5905">
      <pivotArea dataOnly="0" labelOnly="1" fieldPosition="0">
        <references count="2">
          <reference field="0" count="1" selected="0">
            <x v="207"/>
          </reference>
          <reference field="3" count="1">
            <x v="154"/>
          </reference>
        </references>
      </pivotArea>
    </format>
    <format dxfId="5904">
      <pivotArea dataOnly="0" labelOnly="1" fieldPosition="0">
        <references count="2">
          <reference field="0" count="1" selected="0">
            <x v="209"/>
          </reference>
          <reference field="3" count="1">
            <x v="155"/>
          </reference>
        </references>
      </pivotArea>
    </format>
    <format dxfId="5903">
      <pivotArea dataOnly="0" labelOnly="1" fieldPosition="0">
        <references count="2">
          <reference field="0" count="1" selected="0">
            <x v="212"/>
          </reference>
          <reference field="3" count="1">
            <x v="156"/>
          </reference>
        </references>
      </pivotArea>
    </format>
    <format dxfId="5902">
      <pivotArea dataOnly="0" labelOnly="1" fieldPosition="0">
        <references count="2">
          <reference field="0" count="1" selected="0">
            <x v="214"/>
          </reference>
          <reference field="3" count="1">
            <x v="157"/>
          </reference>
        </references>
      </pivotArea>
    </format>
    <format dxfId="5901">
      <pivotArea dataOnly="0" labelOnly="1" fieldPosition="0">
        <references count="2">
          <reference field="0" count="1" selected="0">
            <x v="215"/>
          </reference>
          <reference field="3" count="1">
            <x v="158"/>
          </reference>
        </references>
      </pivotArea>
    </format>
    <format dxfId="5900">
      <pivotArea dataOnly="0" labelOnly="1" fieldPosition="0">
        <references count="2">
          <reference field="0" count="1" selected="0">
            <x v="216"/>
          </reference>
          <reference field="3" count="1">
            <x v="159"/>
          </reference>
        </references>
      </pivotArea>
    </format>
    <format dxfId="5899">
      <pivotArea dataOnly="0" labelOnly="1" fieldPosition="0">
        <references count="2">
          <reference field="0" count="1" selected="0">
            <x v="218"/>
          </reference>
          <reference field="3" count="1">
            <x v="161"/>
          </reference>
        </references>
      </pivotArea>
    </format>
    <format dxfId="5898">
      <pivotArea dataOnly="0" labelOnly="1" fieldPosition="0">
        <references count="2">
          <reference field="0" count="1" selected="0">
            <x v="219"/>
          </reference>
          <reference field="3" count="1">
            <x v="162"/>
          </reference>
        </references>
      </pivotArea>
    </format>
    <format dxfId="5897">
      <pivotArea dataOnly="0" labelOnly="1" fieldPosition="0">
        <references count="2">
          <reference field="0" count="1" selected="0">
            <x v="221"/>
          </reference>
          <reference field="3" count="1">
            <x v="163"/>
          </reference>
        </references>
      </pivotArea>
    </format>
    <format dxfId="5896">
      <pivotArea dataOnly="0" labelOnly="1" fieldPosition="0">
        <references count="2">
          <reference field="0" count="1" selected="0">
            <x v="223"/>
          </reference>
          <reference field="3" count="1">
            <x v="165"/>
          </reference>
        </references>
      </pivotArea>
    </format>
    <format dxfId="5895">
      <pivotArea dataOnly="0" labelOnly="1" fieldPosition="0">
        <references count="2">
          <reference field="0" count="1" selected="0">
            <x v="225"/>
          </reference>
          <reference field="3" count="1">
            <x v="169"/>
          </reference>
        </references>
      </pivotArea>
    </format>
    <format dxfId="5894">
      <pivotArea dataOnly="0" labelOnly="1" fieldPosition="0">
        <references count="2">
          <reference field="0" count="1" selected="0">
            <x v="226"/>
          </reference>
          <reference field="3" count="1">
            <x v="170"/>
          </reference>
        </references>
      </pivotArea>
    </format>
    <format dxfId="5893">
      <pivotArea dataOnly="0" labelOnly="1" fieldPosition="0">
        <references count="2">
          <reference field="0" count="1" selected="0">
            <x v="227"/>
          </reference>
          <reference field="3" count="1">
            <x v="172"/>
          </reference>
        </references>
      </pivotArea>
    </format>
    <format dxfId="5892">
      <pivotArea dataOnly="0" labelOnly="1" fieldPosition="0">
        <references count="2">
          <reference field="0" count="1" selected="0">
            <x v="228"/>
          </reference>
          <reference field="3" count="1">
            <x v="173"/>
          </reference>
        </references>
      </pivotArea>
    </format>
    <format dxfId="5891">
      <pivotArea dataOnly="0" labelOnly="1" fieldPosition="0">
        <references count="2">
          <reference field="0" count="1" selected="0">
            <x v="231"/>
          </reference>
          <reference field="3" count="1">
            <x v="174"/>
          </reference>
        </references>
      </pivotArea>
    </format>
    <format dxfId="5890">
      <pivotArea dataOnly="0" labelOnly="1" fieldPosition="0">
        <references count="2">
          <reference field="0" count="1" selected="0">
            <x v="234"/>
          </reference>
          <reference field="3" count="1">
            <x v="175"/>
          </reference>
        </references>
      </pivotArea>
    </format>
    <format dxfId="5889">
      <pivotArea dataOnly="0" labelOnly="1" fieldPosition="0">
        <references count="2">
          <reference field="0" count="1" selected="0">
            <x v="238"/>
          </reference>
          <reference field="3" count="1">
            <x v="179"/>
          </reference>
        </references>
      </pivotArea>
    </format>
    <format dxfId="5888">
      <pivotArea dataOnly="0" labelOnly="1" fieldPosition="0">
        <references count="2">
          <reference field="0" count="1" selected="0">
            <x v="239"/>
          </reference>
          <reference field="3" count="1">
            <x v="181"/>
          </reference>
        </references>
      </pivotArea>
    </format>
    <format dxfId="5887">
      <pivotArea dataOnly="0" labelOnly="1" fieldPosition="0">
        <references count="2">
          <reference field="0" count="1" selected="0">
            <x v="241"/>
          </reference>
          <reference field="3" count="1">
            <x v="185"/>
          </reference>
        </references>
      </pivotArea>
    </format>
    <format dxfId="5886">
      <pivotArea dataOnly="0" labelOnly="1" fieldPosition="0">
        <references count="2">
          <reference field="0" count="1" selected="0">
            <x v="242"/>
          </reference>
          <reference field="3" count="1">
            <x v="186"/>
          </reference>
        </references>
      </pivotArea>
    </format>
    <format dxfId="5885">
      <pivotArea dataOnly="0" labelOnly="1" fieldPosition="0">
        <references count="2">
          <reference field="0" count="1" selected="0">
            <x v="243"/>
          </reference>
          <reference field="3" count="1">
            <x v="188"/>
          </reference>
        </references>
      </pivotArea>
    </format>
    <format dxfId="5884">
      <pivotArea dataOnly="0" labelOnly="1" fieldPosition="0">
        <references count="2">
          <reference field="0" count="1" selected="0">
            <x v="244"/>
          </reference>
          <reference field="3" count="1">
            <x v="190"/>
          </reference>
        </references>
      </pivotArea>
    </format>
    <format dxfId="5883">
      <pivotArea dataOnly="0" labelOnly="1" fieldPosition="0">
        <references count="2">
          <reference field="0" count="1" selected="0">
            <x v="245"/>
          </reference>
          <reference field="3" count="1">
            <x v="192"/>
          </reference>
        </references>
      </pivotArea>
    </format>
    <format dxfId="5882">
      <pivotArea dataOnly="0" labelOnly="1" fieldPosition="0">
        <references count="2">
          <reference field="0" count="1" selected="0">
            <x v="246"/>
          </reference>
          <reference field="3" count="1">
            <x v="194"/>
          </reference>
        </references>
      </pivotArea>
    </format>
    <format dxfId="5881">
      <pivotArea dataOnly="0" labelOnly="1" fieldPosition="0">
        <references count="2">
          <reference field="0" count="1" selected="0">
            <x v="248"/>
          </reference>
          <reference field="3" count="1">
            <x v="195"/>
          </reference>
        </references>
      </pivotArea>
    </format>
    <format dxfId="5880">
      <pivotArea dataOnly="0" labelOnly="1" fieldPosition="0">
        <references count="2">
          <reference field="0" count="1" selected="0">
            <x v="249"/>
          </reference>
          <reference field="3" count="1">
            <x v="199"/>
          </reference>
        </references>
      </pivotArea>
    </format>
    <format dxfId="5879">
      <pivotArea dataOnly="0" labelOnly="1" fieldPosition="0">
        <references count="2">
          <reference field="0" count="1" selected="0">
            <x v="250"/>
          </reference>
          <reference field="3" count="1">
            <x v="213"/>
          </reference>
        </references>
      </pivotArea>
    </format>
    <format dxfId="5878">
      <pivotArea dataOnly="0" labelOnly="1" fieldPosition="0">
        <references count="2">
          <reference field="0" count="1" selected="0">
            <x v="251"/>
          </reference>
          <reference field="3" count="1">
            <x v="216"/>
          </reference>
        </references>
      </pivotArea>
    </format>
    <format dxfId="5877">
      <pivotArea dataOnly="0" labelOnly="1" fieldPosition="0">
        <references count="2">
          <reference field="0" count="1" selected="0">
            <x v="252"/>
          </reference>
          <reference field="3" count="1">
            <x v="217"/>
          </reference>
        </references>
      </pivotArea>
    </format>
    <format dxfId="5876">
      <pivotArea dataOnly="0" labelOnly="1" fieldPosition="0">
        <references count="2">
          <reference field="0" count="1" selected="0">
            <x v="253"/>
          </reference>
          <reference field="3" count="1">
            <x v="221"/>
          </reference>
        </references>
      </pivotArea>
    </format>
    <format dxfId="5875">
      <pivotArea dataOnly="0" labelOnly="1" fieldPosition="0">
        <references count="2">
          <reference field="0" count="1" selected="0">
            <x v="254"/>
          </reference>
          <reference field="3" count="1">
            <x v="176"/>
          </reference>
        </references>
      </pivotArea>
    </format>
    <format dxfId="5874">
      <pivotArea dataOnly="0" labelOnly="1" fieldPosition="0">
        <references count="2">
          <reference field="0" count="1" selected="0">
            <x v="255"/>
          </reference>
          <reference field="3" count="1">
            <x v="6"/>
          </reference>
        </references>
      </pivotArea>
    </format>
    <format dxfId="5873">
      <pivotArea dataOnly="0" labelOnly="1" fieldPosition="0">
        <references count="2">
          <reference field="0" count="1" selected="0">
            <x v="256"/>
          </reference>
          <reference field="3" count="1">
            <x v="18"/>
          </reference>
        </references>
      </pivotArea>
    </format>
    <format dxfId="5872">
      <pivotArea dataOnly="0" labelOnly="1" fieldPosition="0">
        <references count="2">
          <reference field="0" count="1" selected="0">
            <x v="257"/>
          </reference>
          <reference field="3" count="1">
            <x v="47"/>
          </reference>
        </references>
      </pivotArea>
    </format>
    <format dxfId="5871">
      <pivotArea dataOnly="0" labelOnly="1" fieldPosition="0">
        <references count="2">
          <reference field="0" count="1" selected="0">
            <x v="258"/>
          </reference>
          <reference field="3" count="1">
            <x v="48"/>
          </reference>
        </references>
      </pivotArea>
    </format>
    <format dxfId="5870">
      <pivotArea dataOnly="0" labelOnly="1" fieldPosition="0">
        <references count="2">
          <reference field="0" count="1" selected="0">
            <x v="259"/>
          </reference>
          <reference field="3" count="1">
            <x v="55"/>
          </reference>
        </references>
      </pivotArea>
    </format>
    <format dxfId="5869">
      <pivotArea dataOnly="0" labelOnly="1" fieldPosition="0">
        <references count="2">
          <reference field="0" count="1" selected="0">
            <x v="260"/>
          </reference>
          <reference field="3" count="1">
            <x v="124"/>
          </reference>
        </references>
      </pivotArea>
    </format>
    <format dxfId="5868">
      <pivotArea dataOnly="0" labelOnly="1" fieldPosition="0">
        <references count="2">
          <reference field="0" count="1" selected="0">
            <x v="261"/>
          </reference>
          <reference field="3" count="1">
            <x v="132"/>
          </reference>
        </references>
      </pivotArea>
    </format>
    <format dxfId="5867">
      <pivotArea dataOnly="0" labelOnly="1" fieldPosition="0">
        <references count="2">
          <reference field="0" count="1" selected="0">
            <x v="262"/>
          </reference>
          <reference field="3" count="1">
            <x v="133"/>
          </reference>
        </references>
      </pivotArea>
    </format>
    <format dxfId="5866">
      <pivotArea dataOnly="0" labelOnly="1" fieldPosition="0">
        <references count="2">
          <reference field="0" count="1" selected="0">
            <x v="263"/>
          </reference>
          <reference field="3" count="1">
            <x v="120"/>
          </reference>
        </references>
      </pivotArea>
    </format>
    <format dxfId="5865">
      <pivotArea dataOnly="0" labelOnly="1" fieldPosition="0">
        <references count="2">
          <reference field="0" count="1" selected="0">
            <x v="264"/>
          </reference>
          <reference field="3" count="1">
            <x v="84"/>
          </reference>
        </references>
      </pivotArea>
    </format>
    <format dxfId="5864">
      <pivotArea dataOnly="0" labelOnly="1" fieldPosition="0">
        <references count="2">
          <reference field="0" count="1" selected="0">
            <x v="266"/>
          </reference>
          <reference field="3" count="1">
            <x v="90"/>
          </reference>
        </references>
      </pivotArea>
    </format>
    <format dxfId="5863">
      <pivotArea dataOnly="0" labelOnly="1" fieldPosition="0">
        <references count="2">
          <reference field="0" count="1" selected="0">
            <x v="267"/>
          </reference>
          <reference field="3" count="1">
            <x v="91"/>
          </reference>
        </references>
      </pivotArea>
    </format>
    <format dxfId="5862">
      <pivotArea dataOnly="0" labelOnly="1" fieldPosition="0">
        <references count="2">
          <reference field="0" count="1" selected="0">
            <x v="268"/>
          </reference>
          <reference field="3" count="1">
            <x v="92"/>
          </reference>
        </references>
      </pivotArea>
    </format>
    <format dxfId="5861">
      <pivotArea dataOnly="0" labelOnly="1" fieldPosition="0">
        <references count="2">
          <reference field="0" count="1" selected="0">
            <x v="269"/>
          </reference>
          <reference field="3" count="1">
            <x v="93"/>
          </reference>
        </references>
      </pivotArea>
    </format>
    <format dxfId="5860">
      <pivotArea dataOnly="0" labelOnly="1" fieldPosition="0">
        <references count="2">
          <reference field="0" count="1" selected="0">
            <x v="270"/>
          </reference>
          <reference field="3" count="1">
            <x v="135"/>
          </reference>
        </references>
      </pivotArea>
    </format>
    <format dxfId="5859">
      <pivotArea dataOnly="0" labelOnly="1" fieldPosition="0">
        <references count="2">
          <reference field="0" count="1" selected="0">
            <x v="271"/>
          </reference>
          <reference field="3" count="1">
            <x v="23"/>
          </reference>
        </references>
      </pivotArea>
    </format>
    <format dxfId="5858">
      <pivotArea dataOnly="0" labelOnly="1" fieldPosition="0">
        <references count="2">
          <reference field="0" count="1" selected="0">
            <x v="272"/>
          </reference>
          <reference field="3" count="1">
            <x v="44"/>
          </reference>
        </references>
      </pivotArea>
    </format>
    <format dxfId="5857">
      <pivotArea dataOnly="0" labelOnly="1" fieldPosition="0">
        <references count="2">
          <reference field="0" count="1" selected="0">
            <x v="273"/>
          </reference>
          <reference field="3" count="1">
            <x v="56"/>
          </reference>
        </references>
      </pivotArea>
    </format>
    <format dxfId="5856">
      <pivotArea dataOnly="0" labelOnly="1" fieldPosition="0">
        <references count="2">
          <reference field="0" count="1" selected="0">
            <x v="274"/>
          </reference>
          <reference field="3" count="1">
            <x v="57"/>
          </reference>
        </references>
      </pivotArea>
    </format>
    <format dxfId="5855">
      <pivotArea dataOnly="0" labelOnly="1" fieldPosition="0">
        <references count="2">
          <reference field="0" count="1" selected="0">
            <x v="275"/>
          </reference>
          <reference field="3" count="1">
            <x v="58"/>
          </reference>
        </references>
      </pivotArea>
    </format>
    <format dxfId="5854">
      <pivotArea dataOnly="0" labelOnly="1" fieldPosition="0">
        <references count="2">
          <reference field="0" count="1" selected="0">
            <x v="276"/>
          </reference>
          <reference field="3" count="1">
            <x v="59"/>
          </reference>
        </references>
      </pivotArea>
    </format>
    <format dxfId="5853">
      <pivotArea dataOnly="0" labelOnly="1" fieldPosition="0">
        <references count="2">
          <reference field="0" count="1" selected="0">
            <x v="277"/>
          </reference>
          <reference field="3" count="1">
            <x v="62"/>
          </reference>
        </references>
      </pivotArea>
    </format>
    <format dxfId="5852">
      <pivotArea dataOnly="0" labelOnly="1" fieldPosition="0">
        <references count="2">
          <reference field="0" count="1" selected="0">
            <x v="278"/>
          </reference>
          <reference field="3" count="1">
            <x v="63"/>
          </reference>
        </references>
      </pivotArea>
    </format>
    <format dxfId="5851">
      <pivotArea dataOnly="0" labelOnly="1" fieldPosition="0">
        <references count="2">
          <reference field="0" count="1" selected="0">
            <x v="279"/>
          </reference>
          <reference field="3" count="1">
            <x v="64"/>
          </reference>
        </references>
      </pivotArea>
    </format>
    <format dxfId="5850">
      <pivotArea dataOnly="0" labelOnly="1" fieldPosition="0">
        <references count="2">
          <reference field="0" count="1" selected="0">
            <x v="280"/>
          </reference>
          <reference field="3" count="1">
            <x v="70"/>
          </reference>
        </references>
      </pivotArea>
    </format>
    <format dxfId="5849">
      <pivotArea dataOnly="0" labelOnly="1" fieldPosition="0">
        <references count="2">
          <reference field="0" count="1" selected="0">
            <x v="281"/>
          </reference>
          <reference field="3" count="1">
            <x v="71"/>
          </reference>
        </references>
      </pivotArea>
    </format>
    <format dxfId="5848">
      <pivotArea dataOnly="0" labelOnly="1" fieldPosition="0">
        <references count="2">
          <reference field="0" count="1" selected="0">
            <x v="282"/>
          </reference>
          <reference field="3" count="1">
            <x v="72"/>
          </reference>
        </references>
      </pivotArea>
    </format>
    <format dxfId="5847">
      <pivotArea dataOnly="0" labelOnly="1" fieldPosition="0">
        <references count="2">
          <reference field="0" count="1" selected="0">
            <x v="283"/>
          </reference>
          <reference field="3" count="1">
            <x v="73"/>
          </reference>
        </references>
      </pivotArea>
    </format>
    <format dxfId="5846">
      <pivotArea dataOnly="0" labelOnly="1" fieldPosition="0">
        <references count="2">
          <reference field="0" count="1" selected="0">
            <x v="284"/>
          </reference>
          <reference field="3" count="1">
            <x v="74"/>
          </reference>
        </references>
      </pivotArea>
    </format>
    <format dxfId="5845">
      <pivotArea dataOnly="0" labelOnly="1" fieldPosition="0">
        <references count="2">
          <reference field="0" count="1" selected="0">
            <x v="285"/>
          </reference>
          <reference field="3" count="1">
            <x v="75"/>
          </reference>
        </references>
      </pivotArea>
    </format>
    <format dxfId="5844">
      <pivotArea dataOnly="0" labelOnly="1" fieldPosition="0">
        <references count="2">
          <reference field="0" count="1" selected="0">
            <x v="286"/>
          </reference>
          <reference field="3" count="1">
            <x v="78"/>
          </reference>
        </references>
      </pivotArea>
    </format>
    <format dxfId="5843">
      <pivotArea dataOnly="0" labelOnly="1" fieldPosition="0">
        <references count="2">
          <reference field="0" count="1" selected="0">
            <x v="287"/>
          </reference>
          <reference field="3" count="1">
            <x v="84"/>
          </reference>
        </references>
      </pivotArea>
    </format>
    <format dxfId="5842">
      <pivotArea dataOnly="0" labelOnly="1" fieldPosition="0">
        <references count="2">
          <reference field="0" count="1" selected="0">
            <x v="288"/>
          </reference>
          <reference field="3" count="1">
            <x v="86"/>
          </reference>
        </references>
      </pivotArea>
    </format>
    <format dxfId="5841">
      <pivotArea dataOnly="0" labelOnly="1" fieldPosition="0">
        <references count="2">
          <reference field="0" count="1" selected="0">
            <x v="290"/>
          </reference>
          <reference field="3" count="1">
            <x v="87"/>
          </reference>
        </references>
      </pivotArea>
    </format>
    <format dxfId="5840">
      <pivotArea dataOnly="0" labelOnly="1" fieldPosition="0">
        <references count="2">
          <reference field="0" count="1" selected="0">
            <x v="291"/>
          </reference>
          <reference field="3" count="1">
            <x v="88"/>
          </reference>
        </references>
      </pivotArea>
    </format>
    <format dxfId="5839">
      <pivotArea dataOnly="0" labelOnly="1" fieldPosition="0">
        <references count="2">
          <reference field="0" count="1" selected="0">
            <x v="293"/>
          </reference>
          <reference field="3" count="1">
            <x v="89"/>
          </reference>
        </references>
      </pivotArea>
    </format>
    <format dxfId="5838">
      <pivotArea dataOnly="0" labelOnly="1" fieldPosition="0">
        <references count="2">
          <reference field="0" count="1" selected="0">
            <x v="294"/>
          </reference>
          <reference field="3" count="1">
            <x v="94"/>
          </reference>
        </references>
      </pivotArea>
    </format>
    <format dxfId="5837">
      <pivotArea dataOnly="0" labelOnly="1" fieldPosition="0">
        <references count="2">
          <reference field="0" count="1" selected="0">
            <x v="295"/>
          </reference>
          <reference field="3" count="1">
            <x v="95"/>
          </reference>
        </references>
      </pivotArea>
    </format>
    <format dxfId="5836">
      <pivotArea dataOnly="0" labelOnly="1" fieldPosition="0">
        <references count="2">
          <reference field="0" count="1" selected="0">
            <x v="296"/>
          </reference>
          <reference field="3" count="1">
            <x v="101"/>
          </reference>
        </references>
      </pivotArea>
    </format>
    <format dxfId="5835">
      <pivotArea dataOnly="0" labelOnly="1" fieldPosition="0">
        <references count="2">
          <reference field="0" count="1" selected="0">
            <x v="297"/>
          </reference>
          <reference field="3" count="1">
            <x v="102"/>
          </reference>
        </references>
      </pivotArea>
    </format>
    <format dxfId="5834">
      <pivotArea dataOnly="0" labelOnly="1" fieldPosition="0">
        <references count="2">
          <reference field="0" count="1" selected="0">
            <x v="298"/>
          </reference>
          <reference field="3" count="1">
            <x v="105"/>
          </reference>
        </references>
      </pivotArea>
    </format>
    <format dxfId="5833">
      <pivotArea dataOnly="0" labelOnly="1" fieldPosition="0">
        <references count="2">
          <reference field="0" count="1" selected="0">
            <x v="299"/>
          </reference>
          <reference field="3" count="1">
            <x v="109"/>
          </reference>
        </references>
      </pivotArea>
    </format>
    <format dxfId="5832">
      <pivotArea dataOnly="0" labelOnly="1" fieldPosition="0">
        <references count="2">
          <reference field="0" count="1" selected="0">
            <x v="300"/>
          </reference>
          <reference field="3" count="1">
            <x v="111"/>
          </reference>
        </references>
      </pivotArea>
    </format>
    <format dxfId="5831">
      <pivotArea dataOnly="0" labelOnly="1" fieldPosition="0">
        <references count="2">
          <reference field="0" count="1" selected="0">
            <x v="301"/>
          </reference>
          <reference field="3" count="1">
            <x v="114"/>
          </reference>
        </references>
      </pivotArea>
    </format>
    <format dxfId="5830">
      <pivotArea dataOnly="0" labelOnly="1" fieldPosition="0">
        <references count="2">
          <reference field="0" count="1" selected="0">
            <x v="302"/>
          </reference>
          <reference field="3" count="1">
            <x v="115"/>
          </reference>
        </references>
      </pivotArea>
    </format>
    <format dxfId="5829">
      <pivotArea dataOnly="0" labelOnly="1" fieldPosition="0">
        <references count="2">
          <reference field="0" count="1" selected="0">
            <x v="303"/>
          </reference>
          <reference field="3" count="1">
            <x v="116"/>
          </reference>
        </references>
      </pivotArea>
    </format>
    <format dxfId="5828">
      <pivotArea dataOnly="0" labelOnly="1" fieldPosition="0">
        <references count="2">
          <reference field="0" count="1" selected="0">
            <x v="304"/>
          </reference>
          <reference field="3" count="1">
            <x v="117"/>
          </reference>
        </references>
      </pivotArea>
    </format>
    <format dxfId="5827">
      <pivotArea dataOnly="0" labelOnly="1" fieldPosition="0">
        <references count="2">
          <reference field="0" count="1" selected="0">
            <x v="305"/>
          </reference>
          <reference field="3" count="1">
            <x v="118"/>
          </reference>
        </references>
      </pivotArea>
    </format>
    <format dxfId="5826">
      <pivotArea dataOnly="0" labelOnly="1" fieldPosition="0">
        <references count="2">
          <reference field="0" count="1" selected="0">
            <x v="307"/>
          </reference>
          <reference field="3" count="1">
            <x v="122"/>
          </reference>
        </references>
      </pivotArea>
    </format>
    <format dxfId="5825">
      <pivotArea dataOnly="0" labelOnly="1" fieldPosition="0">
        <references count="2">
          <reference field="0" count="1" selected="0">
            <x v="308"/>
          </reference>
          <reference field="3" count="1">
            <x v="127"/>
          </reference>
        </references>
      </pivotArea>
    </format>
    <format dxfId="5824">
      <pivotArea dataOnly="0" labelOnly="1" fieldPosition="0">
        <references count="2">
          <reference field="0" count="1" selected="0">
            <x v="310"/>
          </reference>
          <reference field="3" count="1">
            <x v="128"/>
          </reference>
        </references>
      </pivotArea>
    </format>
    <format dxfId="5823">
      <pivotArea dataOnly="0" labelOnly="1" fieldPosition="0">
        <references count="2">
          <reference field="0" count="1" selected="0">
            <x v="311"/>
          </reference>
          <reference field="3" count="1">
            <x v="129"/>
          </reference>
        </references>
      </pivotArea>
    </format>
    <format dxfId="5822">
      <pivotArea dataOnly="0" labelOnly="1" fieldPosition="0">
        <references count="2">
          <reference field="0" count="1" selected="0">
            <x v="313"/>
          </reference>
          <reference field="3" count="1">
            <x v="131"/>
          </reference>
        </references>
      </pivotArea>
    </format>
    <format dxfId="5821">
      <pivotArea dataOnly="0" labelOnly="1" fieldPosition="0">
        <references count="2">
          <reference field="0" count="1" selected="0">
            <x v="314"/>
          </reference>
          <reference field="3" count="1">
            <x v="132"/>
          </reference>
        </references>
      </pivotArea>
    </format>
    <format dxfId="5820">
      <pivotArea dataOnly="0" labelOnly="1" fieldPosition="0">
        <references count="2">
          <reference field="0" count="1" selected="0">
            <x v="315"/>
          </reference>
          <reference field="3" count="1">
            <x v="133"/>
          </reference>
        </references>
      </pivotArea>
    </format>
    <format dxfId="5819">
      <pivotArea dataOnly="0" labelOnly="1" fieldPosition="0">
        <references count="2">
          <reference field="0" count="1" selected="0">
            <x v="317"/>
          </reference>
          <reference field="3" count="1">
            <x v="134"/>
          </reference>
        </references>
      </pivotArea>
    </format>
    <format dxfId="5818">
      <pivotArea dataOnly="0" labelOnly="1" fieldPosition="0">
        <references count="2">
          <reference field="0" count="1" selected="0">
            <x v="319"/>
          </reference>
          <reference field="3" count="1">
            <x v="136"/>
          </reference>
        </references>
      </pivotArea>
    </format>
    <format dxfId="5817">
      <pivotArea dataOnly="0" labelOnly="1" fieldPosition="0">
        <references count="2">
          <reference field="0" count="1" selected="0">
            <x v="320"/>
          </reference>
          <reference field="3" count="1">
            <x v="137"/>
          </reference>
        </references>
      </pivotArea>
    </format>
    <format dxfId="5816">
      <pivotArea dataOnly="0" labelOnly="1" fieldPosition="0">
        <references count="2">
          <reference field="0" count="1" selected="0">
            <x v="321"/>
          </reference>
          <reference field="3" count="1">
            <x v="138"/>
          </reference>
        </references>
      </pivotArea>
    </format>
    <format dxfId="5815">
      <pivotArea dataOnly="0" labelOnly="1" fieldPosition="0">
        <references count="2">
          <reference field="0" count="1" selected="0">
            <x v="322"/>
          </reference>
          <reference field="3" count="1">
            <x v="139"/>
          </reference>
        </references>
      </pivotArea>
    </format>
    <format dxfId="5814">
      <pivotArea dataOnly="0" labelOnly="1" fieldPosition="0">
        <references count="2">
          <reference field="0" count="1" selected="0">
            <x v="323"/>
          </reference>
          <reference field="3" count="1">
            <x v="140"/>
          </reference>
        </references>
      </pivotArea>
    </format>
    <format dxfId="5813">
      <pivotArea dataOnly="0" labelOnly="1" fieldPosition="0">
        <references count="2">
          <reference field="0" count="1" selected="0">
            <x v="324"/>
          </reference>
          <reference field="3" count="1">
            <x v="141"/>
          </reference>
        </references>
      </pivotArea>
    </format>
    <format dxfId="5812">
      <pivotArea dataOnly="0" labelOnly="1" fieldPosition="0">
        <references count="2">
          <reference field="0" count="1" selected="0">
            <x v="325"/>
          </reference>
          <reference field="3" count="1">
            <x v="142"/>
          </reference>
        </references>
      </pivotArea>
    </format>
    <format dxfId="5811">
      <pivotArea dataOnly="0" labelOnly="1" fieldPosition="0">
        <references count="2">
          <reference field="0" count="1" selected="0">
            <x v="326"/>
          </reference>
          <reference field="3" count="1">
            <x v="144"/>
          </reference>
        </references>
      </pivotArea>
    </format>
    <format dxfId="5810">
      <pivotArea dataOnly="0" labelOnly="1" fieldPosition="0">
        <references count="2">
          <reference field="0" count="1" selected="0">
            <x v="327"/>
          </reference>
          <reference field="3" count="1">
            <x v="145"/>
          </reference>
        </references>
      </pivotArea>
    </format>
    <format dxfId="5809">
      <pivotArea dataOnly="0" labelOnly="1" fieldPosition="0">
        <references count="2">
          <reference field="0" count="1" selected="0">
            <x v="328"/>
          </reference>
          <reference field="3" count="1">
            <x v="147"/>
          </reference>
        </references>
      </pivotArea>
    </format>
    <format dxfId="5808">
      <pivotArea dataOnly="0" labelOnly="1" fieldPosition="0">
        <references count="2">
          <reference field="0" count="1" selected="0">
            <x v="329"/>
          </reference>
          <reference field="3" count="1">
            <x v="149"/>
          </reference>
        </references>
      </pivotArea>
    </format>
    <format dxfId="5807">
      <pivotArea dataOnly="0" labelOnly="1" fieldPosition="0">
        <references count="2">
          <reference field="0" count="1" selected="0">
            <x v="330"/>
          </reference>
          <reference field="3" count="1">
            <x v="152"/>
          </reference>
        </references>
      </pivotArea>
    </format>
    <format dxfId="5806">
      <pivotArea dataOnly="0" labelOnly="1" fieldPosition="0">
        <references count="2">
          <reference field="0" count="1" selected="0">
            <x v="331"/>
          </reference>
          <reference field="3" count="1">
            <x v="156"/>
          </reference>
        </references>
      </pivotArea>
    </format>
    <format dxfId="5805">
      <pivotArea dataOnly="0" labelOnly="1" fieldPosition="0">
        <references count="2">
          <reference field="0" count="1" selected="0">
            <x v="332"/>
          </reference>
          <reference field="3" count="1">
            <x v="161"/>
          </reference>
        </references>
      </pivotArea>
    </format>
    <format dxfId="5804">
      <pivotArea dataOnly="0" labelOnly="1" fieldPosition="0">
        <references count="2">
          <reference field="0" count="1" selected="0">
            <x v="333"/>
          </reference>
          <reference field="3" count="1">
            <x v="162"/>
          </reference>
        </references>
      </pivotArea>
    </format>
    <format dxfId="5803">
      <pivotArea dataOnly="0" labelOnly="1" fieldPosition="0">
        <references count="2">
          <reference field="0" count="1" selected="0">
            <x v="334"/>
          </reference>
          <reference field="3" count="1">
            <x v="90"/>
          </reference>
        </references>
      </pivotArea>
    </format>
    <format dxfId="5802">
      <pivotArea dataOnly="0" labelOnly="1" fieldPosition="0">
        <references count="2">
          <reference field="0" count="1" selected="0">
            <x v="336"/>
          </reference>
          <reference field="3" count="1">
            <x v="157"/>
          </reference>
        </references>
      </pivotArea>
    </format>
    <format dxfId="5801">
      <pivotArea dataOnly="0" labelOnly="1" fieldPosition="0">
        <references count="2">
          <reference field="0" count="1" selected="0">
            <x v="337"/>
          </reference>
          <reference field="3" count="1">
            <x v="165"/>
          </reference>
        </references>
      </pivotArea>
    </format>
    <format dxfId="5800">
      <pivotArea dataOnly="0" labelOnly="1" fieldPosition="0">
        <references count="2">
          <reference field="0" count="1" selected="0">
            <x v="338"/>
          </reference>
          <reference field="3" count="1">
            <x v="166"/>
          </reference>
        </references>
      </pivotArea>
    </format>
    <format dxfId="5799">
      <pivotArea dataOnly="0" labelOnly="1" fieldPosition="0">
        <references count="2">
          <reference field="0" count="1" selected="0">
            <x v="339"/>
          </reference>
          <reference field="3" count="1">
            <x v="167"/>
          </reference>
        </references>
      </pivotArea>
    </format>
    <format dxfId="5798">
      <pivotArea dataOnly="0" labelOnly="1" fieldPosition="0">
        <references count="2">
          <reference field="0" count="1" selected="0">
            <x v="340"/>
          </reference>
          <reference field="3" count="1">
            <x v="189"/>
          </reference>
        </references>
      </pivotArea>
    </format>
    <format dxfId="5797">
      <pivotArea dataOnly="0" labelOnly="1" fieldPosition="0">
        <references count="2">
          <reference field="0" count="1" selected="0">
            <x v="342"/>
          </reference>
          <reference field="3" count="1">
            <x v="190"/>
          </reference>
        </references>
      </pivotArea>
    </format>
    <format dxfId="5796">
      <pivotArea dataOnly="0" labelOnly="1" fieldPosition="0">
        <references count="2">
          <reference field="0" count="1" selected="0">
            <x v="344"/>
          </reference>
          <reference field="3" count="1">
            <x v="192"/>
          </reference>
        </references>
      </pivotArea>
    </format>
    <format dxfId="5795">
      <pivotArea dataOnly="0" labelOnly="1" fieldPosition="0">
        <references count="2">
          <reference field="0" count="1" selected="0">
            <x v="345"/>
          </reference>
          <reference field="3" count="1">
            <x v="193"/>
          </reference>
        </references>
      </pivotArea>
    </format>
    <format dxfId="5794">
      <pivotArea dataOnly="0" labelOnly="1" fieldPosition="0">
        <references count="2">
          <reference field="0" count="1" selected="0">
            <x v="346"/>
          </reference>
          <reference field="3" count="1">
            <x v="201"/>
          </reference>
        </references>
      </pivotArea>
    </format>
    <format dxfId="5793">
      <pivotArea dataOnly="0" labelOnly="1" fieldPosition="0">
        <references count="2">
          <reference field="0" count="1" selected="0">
            <x v="347"/>
          </reference>
          <reference field="3" count="1">
            <x v="164"/>
          </reference>
        </references>
      </pivotArea>
    </format>
    <format dxfId="5792">
      <pivotArea dataOnly="0" labelOnly="1" fieldPosition="0">
        <references count="2">
          <reference field="0" count="1" selected="0">
            <x v="348"/>
          </reference>
          <reference field="3" count="1">
            <x v="172"/>
          </reference>
        </references>
      </pivotArea>
    </format>
    <format dxfId="5791">
      <pivotArea dataOnly="0" labelOnly="1" fieldPosition="0">
        <references count="2">
          <reference field="0" count="1" selected="0">
            <x v="349"/>
          </reference>
          <reference field="3" count="1">
            <x v="180"/>
          </reference>
        </references>
      </pivotArea>
    </format>
    <format dxfId="5790">
      <pivotArea dataOnly="0" labelOnly="1" fieldPosition="0">
        <references count="2">
          <reference field="0" count="1" selected="0">
            <x v="350"/>
          </reference>
          <reference field="3" count="1">
            <x v="181"/>
          </reference>
        </references>
      </pivotArea>
    </format>
    <format dxfId="5789">
      <pivotArea dataOnly="0" labelOnly="1" fieldPosition="0">
        <references count="2">
          <reference field="0" count="1" selected="0">
            <x v="351"/>
          </reference>
          <reference field="3" count="1">
            <x v="182"/>
          </reference>
        </references>
      </pivotArea>
    </format>
    <format dxfId="5788">
      <pivotArea dataOnly="0" labelOnly="1" fieldPosition="0">
        <references count="2">
          <reference field="0" count="1" selected="0">
            <x v="352"/>
          </reference>
          <reference field="3" count="1">
            <x v="190"/>
          </reference>
        </references>
      </pivotArea>
    </format>
    <format dxfId="5787">
      <pivotArea dataOnly="0" labelOnly="1" fieldPosition="0">
        <references count="2">
          <reference field="0" count="1" selected="0">
            <x v="353"/>
          </reference>
          <reference field="3" count="1">
            <x v="180"/>
          </reference>
        </references>
      </pivotArea>
    </format>
    <format dxfId="5786">
      <pivotArea dataOnly="0" labelOnly="1" fieldPosition="0">
        <references count="2">
          <reference field="0" count="1" selected="0">
            <x v="354"/>
          </reference>
          <reference field="3" count="1">
            <x v="178"/>
          </reference>
        </references>
      </pivotArea>
    </format>
    <format dxfId="5785">
      <pivotArea dataOnly="0" labelOnly="1" fieldPosition="0">
        <references count="2">
          <reference field="0" count="1" selected="0">
            <x v="356"/>
          </reference>
          <reference field="3" count="1">
            <x v="179"/>
          </reference>
        </references>
      </pivotArea>
    </format>
    <format dxfId="5784">
      <pivotArea dataOnly="0" labelOnly="1" fieldPosition="0">
        <references count="2">
          <reference field="0" count="1" selected="0">
            <x v="358"/>
          </reference>
          <reference field="3" count="1">
            <x v="180"/>
          </reference>
        </references>
      </pivotArea>
    </format>
    <format dxfId="5783">
      <pivotArea dataOnly="0" labelOnly="1" fieldPosition="0">
        <references count="2">
          <reference field="0" count="1" selected="0">
            <x v="359"/>
          </reference>
          <reference field="3" count="1">
            <x v="181"/>
          </reference>
        </references>
      </pivotArea>
    </format>
    <format dxfId="5782">
      <pivotArea dataOnly="0" labelOnly="1" fieldPosition="0">
        <references count="2">
          <reference field="0" count="1" selected="0">
            <x v="360"/>
          </reference>
          <reference field="3" count="1">
            <x v="182"/>
          </reference>
        </references>
      </pivotArea>
    </format>
    <format dxfId="5781">
      <pivotArea dataOnly="0" labelOnly="1" fieldPosition="0">
        <references count="2">
          <reference field="0" count="1" selected="0">
            <x v="361"/>
          </reference>
          <reference field="3" count="1">
            <x v="195"/>
          </reference>
        </references>
      </pivotArea>
    </format>
    <format dxfId="5780">
      <pivotArea dataOnly="0" labelOnly="1" fieldPosition="0">
        <references count="2">
          <reference field="0" count="1" selected="0">
            <x v="362"/>
          </reference>
          <reference field="3" count="1">
            <x v="199"/>
          </reference>
        </references>
      </pivotArea>
    </format>
    <format dxfId="5779">
      <pivotArea dataOnly="0" labelOnly="1" fieldPosition="0">
        <references count="2">
          <reference field="0" count="1" selected="0">
            <x v="363"/>
          </reference>
          <reference field="3" count="1">
            <x v="209"/>
          </reference>
        </references>
      </pivotArea>
    </format>
    <format dxfId="5778">
      <pivotArea dataOnly="0" labelOnly="1" fieldPosition="0">
        <references count="2">
          <reference field="0" count="1" selected="0">
            <x v="364"/>
          </reference>
          <reference field="3" count="1">
            <x v="212"/>
          </reference>
        </references>
      </pivotArea>
    </format>
    <format dxfId="5777">
      <pivotArea dataOnly="0" labelOnly="1" fieldPosition="0">
        <references count="2">
          <reference field="0" count="1" selected="0">
            <x v="365"/>
          </reference>
          <reference field="3" count="1">
            <x v="222"/>
          </reference>
        </references>
      </pivotArea>
    </format>
    <format dxfId="5776">
      <pivotArea dataOnly="0" labelOnly="1" fieldPosition="0">
        <references count="2">
          <reference field="0" count="1" selected="0">
            <x v="366"/>
          </reference>
          <reference field="3" count="1">
            <x v="223"/>
          </reference>
        </references>
      </pivotArea>
    </format>
    <format dxfId="5775">
      <pivotArea dataOnly="0" labelOnly="1" fieldPosition="0">
        <references count="2">
          <reference field="0" count="1" selected="0">
            <x v="367"/>
          </reference>
          <reference field="3" count="1">
            <x v="224"/>
          </reference>
        </references>
      </pivotArea>
    </format>
    <format dxfId="5774">
      <pivotArea dataOnly="0" labelOnly="1" fieldPosition="0">
        <references count="2">
          <reference field="0" count="1" selected="0">
            <x v="368"/>
          </reference>
          <reference field="3" count="1">
            <x v="86"/>
          </reference>
        </references>
      </pivotArea>
    </format>
    <format dxfId="5773">
      <pivotArea dataOnly="0" labelOnly="1" fieldPosition="0">
        <references count="2">
          <reference field="0" count="1" selected="0">
            <x v="369"/>
          </reference>
          <reference field="3" count="1">
            <x v="22"/>
          </reference>
        </references>
      </pivotArea>
    </format>
    <format dxfId="5772">
      <pivotArea dataOnly="0" labelOnly="1" fieldPosition="0">
        <references count="2">
          <reference field="0" count="1" selected="0">
            <x v="370"/>
          </reference>
          <reference field="3" count="1">
            <x v="84"/>
          </reference>
        </references>
      </pivotArea>
    </format>
    <format dxfId="5771">
      <pivotArea dataOnly="0" labelOnly="1" fieldPosition="0">
        <references count="2">
          <reference field="0" count="1" selected="0">
            <x v="371"/>
          </reference>
          <reference field="3" count="1">
            <x v="85"/>
          </reference>
        </references>
      </pivotArea>
    </format>
    <format dxfId="5770">
      <pivotArea dataOnly="0" labelOnly="1" fieldPosition="0">
        <references count="2">
          <reference field="0" count="1" selected="0">
            <x v="372"/>
          </reference>
          <reference field="3" count="1">
            <x v="123"/>
          </reference>
        </references>
      </pivotArea>
    </format>
    <format dxfId="5769">
      <pivotArea dataOnly="0" labelOnly="1" fieldPosition="0">
        <references count="2">
          <reference field="0" count="1" selected="0">
            <x v="373"/>
          </reference>
          <reference field="3" count="1">
            <x v="155"/>
          </reference>
        </references>
      </pivotArea>
    </format>
    <format dxfId="5768">
      <pivotArea dataOnly="0" labelOnly="1" fieldPosition="0">
        <references count="2">
          <reference field="0" count="1" selected="0">
            <x v="374"/>
          </reference>
          <reference field="3" count="1">
            <x v="156"/>
          </reference>
        </references>
      </pivotArea>
    </format>
    <format dxfId="5767">
      <pivotArea dataOnly="0" labelOnly="1" fieldPosition="0">
        <references count="2">
          <reference field="0" count="1" selected="0">
            <x v="375"/>
          </reference>
          <reference field="3" count="1">
            <x v="157"/>
          </reference>
        </references>
      </pivotArea>
    </format>
    <format dxfId="5766">
      <pivotArea dataOnly="0" labelOnly="1" fieldPosition="0">
        <references count="2">
          <reference field="0" count="1" selected="0">
            <x v="376"/>
          </reference>
          <reference field="3" count="1">
            <x v="160"/>
          </reference>
        </references>
      </pivotArea>
    </format>
    <format dxfId="5765">
      <pivotArea dataOnly="0" labelOnly="1" fieldPosition="0">
        <references count="2">
          <reference field="0" count="1" selected="0">
            <x v="377"/>
          </reference>
          <reference field="3" count="1">
            <x v="161"/>
          </reference>
        </references>
      </pivotArea>
    </format>
    <format dxfId="5764">
      <pivotArea dataOnly="0" labelOnly="1" fieldPosition="0">
        <references count="2">
          <reference field="0" count="1" selected="0">
            <x v="378"/>
          </reference>
          <reference field="3" count="1">
            <x v="162"/>
          </reference>
        </references>
      </pivotArea>
    </format>
    <format dxfId="5763">
      <pivotArea dataOnly="0" labelOnly="1" fieldPosition="0">
        <references count="2">
          <reference field="0" count="1" selected="0">
            <x v="379"/>
          </reference>
          <reference field="3" count="1">
            <x v="238"/>
          </reference>
        </references>
      </pivotArea>
    </format>
    <format dxfId="5762">
      <pivotArea dataOnly="0" labelOnly="1" fieldPosition="0">
        <references count="2">
          <reference field="0" count="1" selected="0">
            <x v="380"/>
          </reference>
          <reference field="3" count="1">
            <x v="189"/>
          </reference>
        </references>
      </pivotArea>
    </format>
    <format dxfId="5761">
      <pivotArea dataOnly="0" labelOnly="1" fieldPosition="0">
        <references count="2">
          <reference field="0" count="1" selected="0">
            <x v="381"/>
          </reference>
          <reference field="3" count="1">
            <x v="193"/>
          </reference>
        </references>
      </pivotArea>
    </format>
    <format dxfId="5760">
      <pivotArea dataOnly="0" labelOnly="1" fieldPosition="0">
        <references count="2">
          <reference field="0" count="1" selected="0">
            <x v="382"/>
          </reference>
          <reference field="3" count="1">
            <x v="196"/>
          </reference>
        </references>
      </pivotArea>
    </format>
    <format dxfId="5759">
      <pivotArea dataOnly="0" labelOnly="1" fieldPosition="0">
        <references count="2">
          <reference field="0" count="1" selected="0">
            <x v="383"/>
          </reference>
          <reference field="3" count="1">
            <x v="197"/>
          </reference>
        </references>
      </pivotArea>
    </format>
    <format dxfId="5758">
      <pivotArea dataOnly="0" labelOnly="1" fieldPosition="0">
        <references count="2">
          <reference field="0" count="1" selected="0">
            <x v="384"/>
          </reference>
          <reference field="3" count="1">
            <x v="198"/>
          </reference>
        </references>
      </pivotArea>
    </format>
    <format dxfId="5757">
      <pivotArea dataOnly="0" labelOnly="1" fieldPosition="0">
        <references count="2">
          <reference field="0" count="1" selected="0">
            <x v="385"/>
          </reference>
          <reference field="3" count="1">
            <x v="163"/>
          </reference>
        </references>
      </pivotArea>
    </format>
    <format dxfId="5756">
      <pivotArea dataOnly="0" labelOnly="1" fieldPosition="0">
        <references count="2">
          <reference field="0" count="1" selected="0">
            <x v="387"/>
          </reference>
          <reference field="3" count="1">
            <x v="164"/>
          </reference>
        </references>
      </pivotArea>
    </format>
    <format dxfId="5755">
      <pivotArea dataOnly="0" labelOnly="1" fieldPosition="0">
        <references count="2">
          <reference field="0" count="1" selected="0">
            <x v="389"/>
          </reference>
          <reference field="3" count="1">
            <x v="165"/>
          </reference>
        </references>
      </pivotArea>
    </format>
    <format dxfId="5754">
      <pivotArea dataOnly="0" labelOnly="1" fieldPosition="0">
        <references count="2">
          <reference field="0" count="1" selected="0">
            <x v="390"/>
          </reference>
          <reference field="3" count="1">
            <x v="166"/>
          </reference>
        </references>
      </pivotArea>
    </format>
    <format dxfId="5753">
      <pivotArea dataOnly="0" labelOnly="1" fieldPosition="0">
        <references count="2">
          <reference field="0" count="1" selected="0">
            <x v="391"/>
          </reference>
          <reference field="3" count="1">
            <x v="168"/>
          </reference>
        </references>
      </pivotArea>
    </format>
    <format dxfId="5752">
      <pivotArea dataOnly="0" labelOnly="1" fieldPosition="0">
        <references count="2">
          <reference field="0" count="1" selected="0">
            <x v="392"/>
          </reference>
          <reference field="3" count="1">
            <x v="169"/>
          </reference>
        </references>
      </pivotArea>
    </format>
    <format dxfId="5751">
      <pivotArea dataOnly="0" labelOnly="1" fieldPosition="0">
        <references count="2">
          <reference field="0" count="1" selected="0">
            <x v="393"/>
          </reference>
          <reference field="3" count="1">
            <x v="170"/>
          </reference>
        </references>
      </pivotArea>
    </format>
    <format dxfId="5750">
      <pivotArea dataOnly="0" labelOnly="1" fieldPosition="0">
        <references count="2">
          <reference field="0" count="1" selected="0">
            <x v="394"/>
          </reference>
          <reference field="3" count="1">
            <x v="171"/>
          </reference>
        </references>
      </pivotArea>
    </format>
    <format dxfId="5749">
      <pivotArea dataOnly="0" labelOnly="1" fieldPosition="0">
        <references count="2">
          <reference field="0" count="1" selected="0">
            <x v="395"/>
          </reference>
          <reference field="3" count="1">
            <x v="172"/>
          </reference>
        </references>
      </pivotArea>
    </format>
    <format dxfId="5748">
      <pivotArea dataOnly="0" labelOnly="1" fieldPosition="0">
        <references count="2">
          <reference field="0" count="1" selected="0">
            <x v="396"/>
          </reference>
          <reference field="3" count="1">
            <x v="175"/>
          </reference>
        </references>
      </pivotArea>
    </format>
    <format dxfId="5747">
      <pivotArea dataOnly="0" labelOnly="1" fieldPosition="0">
        <references count="2">
          <reference field="0" count="1" selected="0">
            <x v="398"/>
          </reference>
          <reference field="3" count="1">
            <x v="176"/>
          </reference>
        </references>
      </pivotArea>
    </format>
    <format dxfId="5746">
      <pivotArea dataOnly="0" labelOnly="1" fieldPosition="0">
        <references count="2">
          <reference field="0" count="1" selected="0">
            <x v="399"/>
          </reference>
          <reference field="3" count="1">
            <x v="177"/>
          </reference>
        </references>
      </pivotArea>
    </format>
    <format dxfId="5745">
      <pivotArea dataOnly="0" labelOnly="1" fieldPosition="0">
        <references count="2">
          <reference field="0" count="1" selected="0">
            <x v="400"/>
          </reference>
          <reference field="3" count="1">
            <x v="178"/>
          </reference>
        </references>
      </pivotArea>
    </format>
    <format dxfId="5744">
      <pivotArea dataOnly="0" labelOnly="1" fieldPosition="0">
        <references count="2">
          <reference field="0" count="1" selected="0">
            <x v="402"/>
          </reference>
          <reference field="3" count="1">
            <x v="179"/>
          </reference>
        </references>
      </pivotArea>
    </format>
    <format dxfId="5743">
      <pivotArea dataOnly="0" labelOnly="1" fieldPosition="0">
        <references count="2">
          <reference field="0" count="1" selected="0">
            <x v="405"/>
          </reference>
          <reference field="3" count="1">
            <x v="180"/>
          </reference>
        </references>
      </pivotArea>
    </format>
    <format dxfId="5742">
      <pivotArea dataOnly="0" labelOnly="1" fieldPosition="0">
        <references count="2">
          <reference field="0" count="1" selected="0">
            <x v="406"/>
          </reference>
          <reference field="3" count="1">
            <x v="185"/>
          </reference>
        </references>
      </pivotArea>
    </format>
    <format dxfId="5741">
      <pivotArea dataOnly="0" labelOnly="1" fieldPosition="0">
        <references count="2">
          <reference field="0" count="1" selected="0">
            <x v="408"/>
          </reference>
          <reference field="3" count="1">
            <x v="186"/>
          </reference>
        </references>
      </pivotArea>
    </format>
    <format dxfId="5740">
      <pivotArea dataOnly="0" labelOnly="1" fieldPosition="0">
        <references count="2">
          <reference field="0" count="1" selected="0">
            <x v="411"/>
          </reference>
          <reference field="3" count="1">
            <x v="187"/>
          </reference>
        </references>
      </pivotArea>
    </format>
    <format dxfId="5739">
      <pivotArea dataOnly="0" labelOnly="1" fieldPosition="0">
        <references count="2">
          <reference field="0" count="1" selected="0">
            <x v="412"/>
          </reference>
          <reference field="3" count="1">
            <x v="188"/>
          </reference>
        </references>
      </pivotArea>
    </format>
    <format dxfId="5738">
      <pivotArea dataOnly="0" labelOnly="1" fieldPosition="0">
        <references count="2">
          <reference field="0" count="1" selected="0">
            <x v="417"/>
          </reference>
          <reference field="3" count="1">
            <x v="189"/>
          </reference>
        </references>
      </pivotArea>
    </format>
    <format dxfId="5737">
      <pivotArea dataOnly="0" labelOnly="1" fieldPosition="0">
        <references count="2">
          <reference field="0" count="1" selected="0">
            <x v="418"/>
          </reference>
          <reference field="3" count="1">
            <x v="191"/>
          </reference>
        </references>
      </pivotArea>
    </format>
    <format dxfId="5736">
      <pivotArea dataOnly="0" labelOnly="1" fieldPosition="0">
        <references count="2">
          <reference field="0" count="1" selected="0">
            <x v="419"/>
          </reference>
          <reference field="3" count="1">
            <x v="192"/>
          </reference>
        </references>
      </pivotArea>
    </format>
    <format dxfId="5735">
      <pivotArea dataOnly="0" labelOnly="1" fieldPosition="0">
        <references count="2">
          <reference field="0" count="1" selected="0">
            <x v="421"/>
          </reference>
          <reference field="3" count="1">
            <x v="194"/>
          </reference>
        </references>
      </pivotArea>
    </format>
    <format dxfId="5734">
      <pivotArea dataOnly="0" labelOnly="1" fieldPosition="0">
        <references count="2">
          <reference field="0" count="1" selected="0">
            <x v="425"/>
          </reference>
          <reference field="3" count="1">
            <x v="196"/>
          </reference>
        </references>
      </pivotArea>
    </format>
    <format dxfId="5733">
      <pivotArea dataOnly="0" labelOnly="1" fieldPosition="0">
        <references count="2">
          <reference field="0" count="1" selected="0">
            <x v="428"/>
          </reference>
          <reference field="3" count="1">
            <x v="199"/>
          </reference>
        </references>
      </pivotArea>
    </format>
    <format dxfId="5732">
      <pivotArea dataOnly="0" labelOnly="1" fieldPosition="0">
        <references count="2">
          <reference field="0" count="1" selected="0">
            <x v="429"/>
          </reference>
          <reference field="3" count="1">
            <x v="200"/>
          </reference>
        </references>
      </pivotArea>
    </format>
    <format dxfId="5731">
      <pivotArea dataOnly="0" labelOnly="1" fieldPosition="0">
        <references count="2">
          <reference field="0" count="1" selected="0">
            <x v="434"/>
          </reference>
          <reference field="3" count="1">
            <x v="201"/>
          </reference>
        </references>
      </pivotArea>
    </format>
    <format dxfId="5730">
      <pivotArea dataOnly="0" labelOnly="1" fieldPosition="0">
        <references count="2">
          <reference field="0" count="1" selected="0">
            <x v="435"/>
          </reference>
          <reference field="3" count="1">
            <x v="202"/>
          </reference>
        </references>
      </pivotArea>
    </format>
    <format dxfId="5729">
      <pivotArea dataOnly="0" labelOnly="1" fieldPosition="0">
        <references count="2">
          <reference field="0" count="1" selected="0">
            <x v="436"/>
          </reference>
          <reference field="3" count="1">
            <x v="203"/>
          </reference>
        </references>
      </pivotArea>
    </format>
    <format dxfId="5728">
      <pivotArea dataOnly="0" labelOnly="1" fieldPosition="0">
        <references count="2">
          <reference field="0" count="1" selected="0">
            <x v="437"/>
          </reference>
          <reference field="3" count="1">
            <x v="204"/>
          </reference>
        </references>
      </pivotArea>
    </format>
    <format dxfId="5727">
      <pivotArea dataOnly="0" labelOnly="1" fieldPosition="0">
        <references count="2">
          <reference field="0" count="1" selected="0">
            <x v="438"/>
          </reference>
          <reference field="3" count="1">
            <x v="205"/>
          </reference>
        </references>
      </pivotArea>
    </format>
    <format dxfId="5726">
      <pivotArea dataOnly="0" labelOnly="1" fieldPosition="0">
        <references count="2">
          <reference field="0" count="1" selected="0">
            <x v="439"/>
          </reference>
          <reference field="3" count="1">
            <x v="207"/>
          </reference>
        </references>
      </pivotArea>
    </format>
    <format dxfId="5725">
      <pivotArea dataOnly="0" labelOnly="1" fieldPosition="0">
        <references count="2">
          <reference field="0" count="1" selected="0">
            <x v="440"/>
          </reference>
          <reference field="3" count="1">
            <x v="210"/>
          </reference>
        </references>
      </pivotArea>
    </format>
    <format dxfId="5724">
      <pivotArea dataOnly="0" labelOnly="1" fieldPosition="0">
        <references count="2">
          <reference field="0" count="1" selected="0">
            <x v="441"/>
          </reference>
          <reference field="3" count="1">
            <x v="214"/>
          </reference>
        </references>
      </pivotArea>
    </format>
    <format dxfId="5723">
      <pivotArea dataOnly="0" labelOnly="1" fieldPosition="0">
        <references count="2">
          <reference field="0" count="1" selected="0">
            <x v="442"/>
          </reference>
          <reference field="3" count="1">
            <x v="216"/>
          </reference>
        </references>
      </pivotArea>
    </format>
    <format dxfId="5722">
      <pivotArea dataOnly="0" labelOnly="1" fieldPosition="0">
        <references count="2">
          <reference field="0" count="1" selected="0">
            <x v="444"/>
          </reference>
          <reference field="3" count="1">
            <x v="217"/>
          </reference>
        </references>
      </pivotArea>
    </format>
    <format dxfId="5721">
      <pivotArea dataOnly="0" labelOnly="1" fieldPosition="0">
        <references count="2">
          <reference field="0" count="1" selected="0">
            <x v="445"/>
          </reference>
          <reference field="3" count="1">
            <x v="226"/>
          </reference>
        </references>
      </pivotArea>
    </format>
    <format dxfId="5720">
      <pivotArea dataOnly="0" labelOnly="1" fieldPosition="0">
        <references count="2">
          <reference field="0" count="1" selected="0">
            <x v="446"/>
          </reference>
          <reference field="3" count="1">
            <x v="232"/>
          </reference>
        </references>
      </pivotArea>
    </format>
    <format dxfId="5719">
      <pivotArea dataOnly="0" labelOnly="1" fieldPosition="0">
        <references count="2">
          <reference field="0" count="1" selected="0">
            <x v="447"/>
          </reference>
          <reference field="3" count="1">
            <x v="184"/>
          </reference>
        </references>
      </pivotArea>
    </format>
    <format dxfId="5718">
      <pivotArea dataOnly="0" labelOnly="1" fieldPosition="0">
        <references count="2">
          <reference field="0" count="1" selected="0">
            <x v="449"/>
          </reference>
          <reference field="3" count="1">
            <x v="206"/>
          </reference>
        </references>
      </pivotArea>
    </format>
    <format dxfId="5717">
      <pivotArea dataOnly="0" labelOnly="1" fieldPosition="0">
        <references count="2">
          <reference field="0" count="1" selected="0">
            <x v="450"/>
          </reference>
          <reference field="3" count="1">
            <x v="207"/>
          </reference>
        </references>
      </pivotArea>
    </format>
    <format dxfId="5716">
      <pivotArea dataOnly="0" labelOnly="1" fieldPosition="0">
        <references count="2">
          <reference field="0" count="1" selected="0">
            <x v="451"/>
          </reference>
          <reference field="3" count="1">
            <x v="209"/>
          </reference>
        </references>
      </pivotArea>
    </format>
    <format dxfId="5715">
      <pivotArea dataOnly="0" labelOnly="1" fieldPosition="0">
        <references count="2">
          <reference field="0" count="1" selected="0">
            <x v="452"/>
          </reference>
          <reference field="3" count="1">
            <x v="210"/>
          </reference>
        </references>
      </pivotArea>
    </format>
    <format dxfId="5714">
      <pivotArea dataOnly="0" labelOnly="1" fieldPosition="0">
        <references count="2">
          <reference field="0" count="1" selected="0">
            <x v="453"/>
          </reference>
          <reference field="3" count="1">
            <x v="212"/>
          </reference>
        </references>
      </pivotArea>
    </format>
    <format dxfId="5713">
      <pivotArea dataOnly="0" labelOnly="1" fieldPosition="0">
        <references count="2">
          <reference field="0" count="1" selected="0">
            <x v="454"/>
          </reference>
          <reference field="3" count="1">
            <x v="216"/>
          </reference>
        </references>
      </pivotArea>
    </format>
    <format dxfId="5712">
      <pivotArea dataOnly="0" labelOnly="1" fieldPosition="0">
        <references count="2">
          <reference field="0" count="1" selected="0">
            <x v="455"/>
          </reference>
          <reference field="3" count="1">
            <x v="218"/>
          </reference>
        </references>
      </pivotArea>
    </format>
    <format dxfId="5711">
      <pivotArea dataOnly="0" labelOnly="1" fieldPosition="0">
        <references count="2">
          <reference field="0" count="1" selected="0">
            <x v="456"/>
          </reference>
          <reference field="3" count="1">
            <x v="191"/>
          </reference>
        </references>
      </pivotArea>
    </format>
    <format dxfId="5710">
      <pivotArea dataOnly="0" labelOnly="1" fieldPosition="0">
        <references count="2">
          <reference field="0" count="1" selected="0">
            <x v="457"/>
          </reference>
          <reference field="3" count="1">
            <x v="205"/>
          </reference>
        </references>
      </pivotArea>
    </format>
    <format dxfId="5709">
      <pivotArea dataOnly="0" labelOnly="1" fieldPosition="0">
        <references count="2">
          <reference field="0" count="1" selected="0">
            <x v="460"/>
          </reference>
          <reference field="3" count="1">
            <x v="206"/>
          </reference>
        </references>
      </pivotArea>
    </format>
    <format dxfId="5708">
      <pivotArea dataOnly="0" labelOnly="1" fieldPosition="0">
        <references count="2">
          <reference field="0" count="1" selected="0">
            <x v="462"/>
          </reference>
          <reference field="3" count="1">
            <x v="207"/>
          </reference>
        </references>
      </pivotArea>
    </format>
    <format dxfId="5707">
      <pivotArea dataOnly="0" labelOnly="1" fieldPosition="0">
        <references count="2">
          <reference field="0" count="1" selected="0">
            <x v="465"/>
          </reference>
          <reference field="3" count="1">
            <x v="208"/>
          </reference>
        </references>
      </pivotArea>
    </format>
    <format dxfId="5706">
      <pivotArea dataOnly="0" labelOnly="1" fieldPosition="0">
        <references count="2">
          <reference field="0" count="1" selected="0">
            <x v="469"/>
          </reference>
          <reference field="3" count="1">
            <x v="209"/>
          </reference>
        </references>
      </pivotArea>
    </format>
    <format dxfId="5705">
      <pivotArea dataOnly="0" labelOnly="1" fieldPosition="0">
        <references count="2">
          <reference field="0" count="1" selected="0">
            <x v="472"/>
          </reference>
          <reference field="3" count="1">
            <x v="210"/>
          </reference>
        </references>
      </pivotArea>
    </format>
    <format dxfId="5704">
      <pivotArea dataOnly="0" labelOnly="1" fieldPosition="0">
        <references count="2">
          <reference field="0" count="1" selected="0">
            <x v="476"/>
          </reference>
          <reference field="3" count="1">
            <x v="211"/>
          </reference>
        </references>
      </pivotArea>
    </format>
    <format dxfId="5703">
      <pivotArea dataOnly="0" labelOnly="1" fieldPosition="0">
        <references count="2">
          <reference field="0" count="1" selected="0">
            <x v="478"/>
          </reference>
          <reference field="3" count="1">
            <x v="212"/>
          </reference>
        </references>
      </pivotArea>
    </format>
    <format dxfId="5702">
      <pivotArea dataOnly="0" labelOnly="1" fieldPosition="0">
        <references count="2">
          <reference field="0" count="1" selected="0">
            <x v="479"/>
          </reference>
          <reference field="3" count="1">
            <x v="213"/>
          </reference>
        </references>
      </pivotArea>
    </format>
    <format dxfId="5701">
      <pivotArea dataOnly="0" labelOnly="1" fieldPosition="0">
        <references count="2">
          <reference field="0" count="1" selected="0">
            <x v="481"/>
          </reference>
          <reference field="3" count="1">
            <x v="215"/>
          </reference>
        </references>
      </pivotArea>
    </format>
    <format dxfId="5700">
      <pivotArea dataOnly="0" labelOnly="1" fieldPosition="0">
        <references count="2">
          <reference field="0" count="1" selected="0">
            <x v="485"/>
          </reference>
          <reference field="3" count="1">
            <x v="217"/>
          </reference>
        </references>
      </pivotArea>
    </format>
    <format dxfId="5699">
      <pivotArea dataOnly="0" labelOnly="1" fieldPosition="0">
        <references count="2">
          <reference field="0" count="1" selected="0">
            <x v="486"/>
          </reference>
          <reference field="3" count="1">
            <x v="218"/>
          </reference>
        </references>
      </pivotArea>
    </format>
    <format dxfId="5698">
      <pivotArea dataOnly="0" labelOnly="1" fieldPosition="0">
        <references count="2">
          <reference field="0" count="1" selected="0">
            <x v="488"/>
          </reference>
          <reference field="3" count="1">
            <x v="219"/>
          </reference>
        </references>
      </pivotArea>
    </format>
    <format dxfId="5697">
      <pivotArea dataOnly="0" labelOnly="1" fieldPosition="0">
        <references count="2">
          <reference field="0" count="1" selected="0">
            <x v="489"/>
          </reference>
          <reference field="3" count="1">
            <x v="220"/>
          </reference>
        </references>
      </pivotArea>
    </format>
    <format dxfId="5696">
      <pivotArea dataOnly="0" labelOnly="1" fieldPosition="0">
        <references count="2">
          <reference field="0" count="1" selected="0">
            <x v="490"/>
          </reference>
          <reference field="3" count="1">
            <x v="223"/>
          </reference>
        </references>
      </pivotArea>
    </format>
    <format dxfId="5695">
      <pivotArea dataOnly="0" labelOnly="1" fieldPosition="0">
        <references count="2">
          <reference field="0" count="1" selected="0">
            <x v="491"/>
          </reference>
          <reference field="3" count="1">
            <x v="235"/>
          </reference>
        </references>
      </pivotArea>
    </format>
    <format dxfId="5694">
      <pivotArea dataOnly="0" labelOnly="1" fieldPosition="0">
        <references count="2">
          <reference field="0" count="1" selected="0">
            <x v="492"/>
          </reference>
          <reference field="3" count="1">
            <x v="222"/>
          </reference>
        </references>
      </pivotArea>
    </format>
    <format dxfId="5693">
      <pivotArea dataOnly="0" labelOnly="1" fieldPosition="0">
        <references count="2">
          <reference field="0" count="1" selected="0">
            <x v="493"/>
          </reference>
          <reference field="3" count="1">
            <x v="226"/>
          </reference>
        </references>
      </pivotArea>
    </format>
    <format dxfId="5692">
      <pivotArea dataOnly="0" labelOnly="1" fieldPosition="0">
        <references count="2">
          <reference field="0" count="1" selected="0">
            <x v="495"/>
          </reference>
          <reference field="3" count="1">
            <x v="227"/>
          </reference>
        </references>
      </pivotArea>
    </format>
    <format dxfId="5691">
      <pivotArea dataOnly="0" labelOnly="1" fieldPosition="0">
        <references count="2">
          <reference field="0" count="1" selected="0">
            <x v="496"/>
          </reference>
          <reference field="3" count="1">
            <x v="228"/>
          </reference>
        </references>
      </pivotArea>
    </format>
    <format dxfId="5690">
      <pivotArea dataOnly="0" labelOnly="1" fieldPosition="0">
        <references count="2">
          <reference field="0" count="1" selected="0">
            <x v="497"/>
          </reference>
          <reference field="3" count="1">
            <x v="229"/>
          </reference>
        </references>
      </pivotArea>
    </format>
    <format dxfId="5689">
      <pivotArea dataOnly="0" labelOnly="1" fieldPosition="0">
        <references count="2">
          <reference field="0" count="1" selected="0">
            <x v="498"/>
          </reference>
          <reference field="3" count="1">
            <x v="230"/>
          </reference>
        </references>
      </pivotArea>
    </format>
    <format dxfId="5688">
      <pivotArea dataOnly="0" labelOnly="1" fieldPosition="0">
        <references count="2">
          <reference field="0" count="1" selected="0">
            <x v="500"/>
          </reference>
          <reference field="3" count="1">
            <x v="231"/>
          </reference>
        </references>
      </pivotArea>
    </format>
    <format dxfId="5687">
      <pivotArea dataOnly="0" labelOnly="1" fieldPosition="0">
        <references count="2">
          <reference field="0" count="1" selected="0">
            <x v="501"/>
          </reference>
          <reference field="3" count="1">
            <x v="232"/>
          </reference>
        </references>
      </pivotArea>
    </format>
    <format dxfId="5686">
      <pivotArea dataOnly="0" labelOnly="1" fieldPosition="0">
        <references count="2">
          <reference field="0" count="1" selected="0">
            <x v="503"/>
          </reference>
          <reference field="3" count="1">
            <x v="233"/>
          </reference>
        </references>
      </pivotArea>
    </format>
    <format dxfId="5685">
      <pivotArea dataOnly="0" labelOnly="1" fieldPosition="0">
        <references count="2">
          <reference field="0" count="1" selected="0">
            <x v="504"/>
          </reference>
          <reference field="3" count="1">
            <x v="234"/>
          </reference>
        </references>
      </pivotArea>
    </format>
    <format dxfId="5684">
      <pivotArea dataOnly="0" labelOnly="1" fieldPosition="0">
        <references count="2">
          <reference field="0" count="1" selected="0">
            <x v="505"/>
          </reference>
          <reference field="3" count="1">
            <x v="236"/>
          </reference>
        </references>
      </pivotArea>
    </format>
    <format dxfId="5683">
      <pivotArea type="all" dataOnly="0" outline="0" fieldPosition="0"/>
    </format>
    <format dxfId="568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681">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5680">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5679">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5678">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5677">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5676">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5675">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5674">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5673">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5672">
      <pivotArea dataOnly="0" labelOnly="1" fieldPosition="0">
        <references count="1">
          <reference field="0" count="10">
            <x v="501"/>
            <x v="502"/>
            <x v="503"/>
            <x v="504"/>
            <x v="505"/>
            <x v="506"/>
            <x v="507"/>
            <x v="508"/>
            <x v="509"/>
            <x v="510"/>
          </reference>
        </references>
      </pivotArea>
    </format>
    <format dxfId="5671">
      <pivotArea dataOnly="0" labelOnly="1" grandRow="1" outline="0" fieldPosition="0"/>
    </format>
    <format dxfId="5670">
      <pivotArea dataOnly="0" labelOnly="1" fieldPosition="0">
        <references count="2">
          <reference field="0" count="1" selected="0">
            <x v="0"/>
          </reference>
          <reference field="3" count="1">
            <x v="119"/>
          </reference>
        </references>
      </pivotArea>
    </format>
    <format dxfId="5669">
      <pivotArea dataOnly="0" labelOnly="1" fieldPosition="0">
        <references count="2">
          <reference field="0" count="1" selected="0">
            <x v="1"/>
          </reference>
          <reference field="3" count="1">
            <x v="120"/>
          </reference>
        </references>
      </pivotArea>
    </format>
    <format dxfId="5668">
      <pivotArea dataOnly="0" labelOnly="1" fieldPosition="0">
        <references count="2">
          <reference field="0" count="1" selected="0">
            <x v="2"/>
          </reference>
          <reference field="3" count="1">
            <x v="121"/>
          </reference>
        </references>
      </pivotArea>
    </format>
    <format dxfId="5667">
      <pivotArea dataOnly="0" labelOnly="1" fieldPosition="0">
        <references count="2">
          <reference field="0" count="1" selected="0">
            <x v="3"/>
          </reference>
          <reference field="3" count="1">
            <x v="125"/>
          </reference>
        </references>
      </pivotArea>
    </format>
    <format dxfId="5666">
      <pivotArea dataOnly="0" labelOnly="1" fieldPosition="0">
        <references count="2">
          <reference field="0" count="1" selected="0">
            <x v="4"/>
          </reference>
          <reference field="3" count="1">
            <x v="129"/>
          </reference>
        </references>
      </pivotArea>
    </format>
    <format dxfId="5665">
      <pivotArea dataOnly="0" labelOnly="1" fieldPosition="0">
        <references count="2">
          <reference field="0" count="1" selected="0">
            <x v="6"/>
          </reference>
          <reference field="3" count="1">
            <x v="132"/>
          </reference>
        </references>
      </pivotArea>
    </format>
    <format dxfId="5664">
      <pivotArea dataOnly="0" labelOnly="1" fieldPosition="0">
        <references count="2">
          <reference field="0" count="1" selected="0">
            <x v="7"/>
          </reference>
          <reference field="3" count="1">
            <x v="139"/>
          </reference>
        </references>
      </pivotArea>
    </format>
    <format dxfId="5663">
      <pivotArea dataOnly="0" labelOnly="1" fieldPosition="0">
        <references count="2">
          <reference field="0" count="1" selected="0">
            <x v="8"/>
          </reference>
          <reference field="3" count="1">
            <x v="145"/>
          </reference>
        </references>
      </pivotArea>
    </format>
    <format dxfId="5662">
      <pivotArea dataOnly="0" labelOnly="1" fieldPosition="0">
        <references count="2">
          <reference field="0" count="1" selected="0">
            <x v="9"/>
          </reference>
          <reference field="3" count="1">
            <x v="151"/>
          </reference>
        </references>
      </pivotArea>
    </format>
    <format dxfId="5661">
      <pivotArea dataOnly="0" labelOnly="1" fieldPosition="0">
        <references count="2">
          <reference field="0" count="1" selected="0">
            <x v="10"/>
          </reference>
          <reference field="3" count="1">
            <x v="158"/>
          </reference>
        </references>
      </pivotArea>
    </format>
    <format dxfId="5660">
      <pivotArea dataOnly="0" labelOnly="1" fieldPosition="0">
        <references count="2">
          <reference field="0" count="1" selected="0">
            <x v="11"/>
          </reference>
          <reference field="3" count="1">
            <x v="164"/>
          </reference>
        </references>
      </pivotArea>
    </format>
    <format dxfId="5659">
      <pivotArea dataOnly="0" labelOnly="1" fieldPosition="0">
        <references count="2">
          <reference field="0" count="1" selected="0">
            <x v="12"/>
          </reference>
          <reference field="3" count="1">
            <x v="166"/>
          </reference>
        </references>
      </pivotArea>
    </format>
    <format dxfId="5658">
      <pivotArea dataOnly="0" labelOnly="1" fieldPosition="0">
        <references count="2">
          <reference field="0" count="1" selected="0">
            <x v="13"/>
          </reference>
          <reference field="3" count="1">
            <x v="167"/>
          </reference>
        </references>
      </pivotArea>
    </format>
    <format dxfId="5657">
      <pivotArea dataOnly="0" labelOnly="1" fieldPosition="0">
        <references count="2">
          <reference field="0" count="1" selected="0">
            <x v="16"/>
          </reference>
          <reference field="3" count="1">
            <x v="177"/>
          </reference>
        </references>
      </pivotArea>
    </format>
    <format dxfId="5656">
      <pivotArea dataOnly="0" labelOnly="1" fieldPosition="0">
        <references count="2">
          <reference field="0" count="1" selected="0">
            <x v="17"/>
          </reference>
          <reference field="3" count="1">
            <x v="0"/>
          </reference>
        </references>
      </pivotArea>
    </format>
    <format dxfId="5655">
      <pivotArea dataOnly="0" labelOnly="1" fieldPosition="0">
        <references count="2">
          <reference field="0" count="1" selected="0">
            <x v="18"/>
          </reference>
          <reference field="3" count="1">
            <x v="1"/>
          </reference>
        </references>
      </pivotArea>
    </format>
    <format dxfId="5654">
      <pivotArea dataOnly="0" labelOnly="1" fieldPosition="0">
        <references count="2">
          <reference field="0" count="1" selected="0">
            <x v="19"/>
          </reference>
          <reference field="3" count="1">
            <x v="2"/>
          </reference>
        </references>
      </pivotArea>
    </format>
    <format dxfId="5653">
      <pivotArea dataOnly="0" labelOnly="1" fieldPosition="0">
        <references count="2">
          <reference field="0" count="1" selected="0">
            <x v="20"/>
          </reference>
          <reference field="3" count="1">
            <x v="3"/>
          </reference>
        </references>
      </pivotArea>
    </format>
    <format dxfId="5652">
      <pivotArea dataOnly="0" labelOnly="1" fieldPosition="0">
        <references count="2">
          <reference field="0" count="1" selected="0">
            <x v="21"/>
          </reference>
          <reference field="3" count="1">
            <x v="4"/>
          </reference>
        </references>
      </pivotArea>
    </format>
    <format dxfId="5651">
      <pivotArea dataOnly="0" labelOnly="1" fieldPosition="0">
        <references count="2">
          <reference field="0" count="1" selected="0">
            <x v="22"/>
          </reference>
          <reference field="3" count="1">
            <x v="123"/>
          </reference>
        </references>
      </pivotArea>
    </format>
    <format dxfId="5650">
      <pivotArea dataOnly="0" labelOnly="1" fieldPosition="0">
        <references count="2">
          <reference field="0" count="1" selected="0">
            <x v="23"/>
          </reference>
          <reference field="3" count="1">
            <x v="163"/>
          </reference>
        </references>
      </pivotArea>
    </format>
    <format dxfId="5649">
      <pivotArea dataOnly="0" labelOnly="1" fieldPosition="0">
        <references count="2">
          <reference field="0" count="1" selected="0">
            <x v="25"/>
          </reference>
          <reference field="3" count="1">
            <x v="177"/>
          </reference>
        </references>
      </pivotArea>
    </format>
    <format dxfId="5648">
      <pivotArea dataOnly="0" labelOnly="1" fieldPosition="0">
        <references count="2">
          <reference field="0" count="1" selected="0">
            <x v="26"/>
          </reference>
          <reference field="3" count="1">
            <x v="5"/>
          </reference>
        </references>
      </pivotArea>
    </format>
    <format dxfId="5647">
      <pivotArea dataOnly="0" labelOnly="1" fieldPosition="0">
        <references count="2">
          <reference field="0" count="1" selected="0">
            <x v="27"/>
          </reference>
          <reference field="3" count="1">
            <x v="83"/>
          </reference>
        </references>
      </pivotArea>
    </format>
    <format dxfId="5646">
      <pivotArea dataOnly="0" labelOnly="1" fieldPosition="0">
        <references count="2">
          <reference field="0" count="1" selected="0">
            <x v="28"/>
          </reference>
          <reference field="3" count="1">
            <x v="13"/>
          </reference>
        </references>
      </pivotArea>
    </format>
    <format dxfId="5645">
      <pivotArea dataOnly="0" labelOnly="1" fieldPosition="0">
        <references count="2">
          <reference field="0" count="1" selected="0">
            <x v="29"/>
          </reference>
          <reference field="3" count="1">
            <x v="21"/>
          </reference>
        </references>
      </pivotArea>
    </format>
    <format dxfId="5644">
      <pivotArea dataOnly="0" labelOnly="1" fieldPosition="0">
        <references count="2">
          <reference field="0" count="1" selected="0">
            <x v="30"/>
          </reference>
          <reference field="3" count="1">
            <x v="97"/>
          </reference>
        </references>
      </pivotArea>
    </format>
    <format dxfId="5643">
      <pivotArea dataOnly="0" labelOnly="1" fieldPosition="0">
        <references count="2">
          <reference field="0" count="1" selected="0">
            <x v="31"/>
          </reference>
          <reference field="3" count="1">
            <x v="61"/>
          </reference>
        </references>
      </pivotArea>
    </format>
    <format dxfId="5642">
      <pivotArea dataOnly="0" labelOnly="1" fieldPosition="0">
        <references count="2">
          <reference field="0" count="1" selected="0">
            <x v="32"/>
          </reference>
          <reference field="3" count="1">
            <x v="7"/>
          </reference>
        </references>
      </pivotArea>
    </format>
    <format dxfId="5641">
      <pivotArea dataOnly="0" labelOnly="1" fieldPosition="0">
        <references count="2">
          <reference field="0" count="1" selected="0">
            <x v="33"/>
          </reference>
          <reference field="3" count="1">
            <x v="11"/>
          </reference>
        </references>
      </pivotArea>
    </format>
    <format dxfId="5640">
      <pivotArea dataOnly="0" labelOnly="1" fieldPosition="0">
        <references count="2">
          <reference field="0" count="1" selected="0">
            <x v="34"/>
          </reference>
          <reference field="3" count="1">
            <x v="14"/>
          </reference>
        </references>
      </pivotArea>
    </format>
    <format dxfId="5639">
      <pivotArea dataOnly="0" labelOnly="1" fieldPosition="0">
        <references count="2">
          <reference field="0" count="1" selected="0">
            <x v="35"/>
          </reference>
          <reference field="3" count="1">
            <x v="21"/>
          </reference>
        </references>
      </pivotArea>
    </format>
    <format dxfId="5638">
      <pivotArea dataOnly="0" labelOnly="1" fieldPosition="0">
        <references count="2">
          <reference field="0" count="1" selected="0">
            <x v="36"/>
          </reference>
          <reference field="3" count="1">
            <x v="27"/>
          </reference>
        </references>
      </pivotArea>
    </format>
    <format dxfId="5637">
      <pivotArea dataOnly="0" labelOnly="1" fieldPosition="0">
        <references count="2">
          <reference field="0" count="1" selected="0">
            <x v="37"/>
          </reference>
          <reference field="3" count="1">
            <x v="39"/>
          </reference>
        </references>
      </pivotArea>
    </format>
    <format dxfId="5636">
      <pivotArea dataOnly="0" labelOnly="1" fieldPosition="0">
        <references count="2">
          <reference field="0" count="1" selected="0">
            <x v="38"/>
          </reference>
          <reference field="3" count="1">
            <x v="45"/>
          </reference>
        </references>
      </pivotArea>
    </format>
    <format dxfId="5635">
      <pivotArea dataOnly="0" labelOnly="1" fieldPosition="0">
        <references count="2">
          <reference field="0" count="1" selected="0">
            <x v="39"/>
          </reference>
          <reference field="3" count="1">
            <x v="66"/>
          </reference>
        </references>
      </pivotArea>
    </format>
    <format dxfId="5634">
      <pivotArea dataOnly="0" labelOnly="1" fieldPosition="0">
        <references count="2">
          <reference field="0" count="1" selected="0">
            <x v="40"/>
          </reference>
          <reference field="3" count="1">
            <x v="100"/>
          </reference>
        </references>
      </pivotArea>
    </format>
    <format dxfId="5633">
      <pivotArea dataOnly="0" labelOnly="1" fieldPosition="0">
        <references count="2">
          <reference field="0" count="1" selected="0">
            <x v="41"/>
          </reference>
          <reference field="3" count="1">
            <x v="162"/>
          </reference>
        </references>
      </pivotArea>
    </format>
    <format dxfId="5632">
      <pivotArea dataOnly="0" labelOnly="1" fieldPosition="0">
        <references count="2">
          <reference field="0" count="1" selected="0">
            <x v="42"/>
          </reference>
          <reference field="3" count="1">
            <x v="8"/>
          </reference>
        </references>
      </pivotArea>
    </format>
    <format dxfId="5631">
      <pivotArea dataOnly="0" labelOnly="1" fieldPosition="0">
        <references count="2">
          <reference field="0" count="1" selected="0">
            <x v="43"/>
          </reference>
          <reference field="3" count="1">
            <x v="10"/>
          </reference>
        </references>
      </pivotArea>
    </format>
    <format dxfId="5630">
      <pivotArea dataOnly="0" labelOnly="1" fieldPosition="0">
        <references count="2">
          <reference field="0" count="1" selected="0">
            <x v="44"/>
          </reference>
          <reference field="3" count="1">
            <x v="12"/>
          </reference>
        </references>
      </pivotArea>
    </format>
    <format dxfId="5629">
      <pivotArea dataOnly="0" labelOnly="1" fieldPosition="0">
        <references count="2">
          <reference field="0" count="1" selected="0">
            <x v="45"/>
          </reference>
          <reference field="3" count="1">
            <x v="16"/>
          </reference>
        </references>
      </pivotArea>
    </format>
    <format dxfId="5628">
      <pivotArea dataOnly="0" labelOnly="1" fieldPosition="0">
        <references count="2">
          <reference field="0" count="1" selected="0">
            <x v="46"/>
          </reference>
          <reference field="3" count="1">
            <x v="17"/>
          </reference>
        </references>
      </pivotArea>
    </format>
    <format dxfId="5627">
      <pivotArea dataOnly="0" labelOnly="1" fieldPosition="0">
        <references count="2">
          <reference field="0" count="1" selected="0">
            <x v="47"/>
          </reference>
          <reference field="3" count="1">
            <x v="19"/>
          </reference>
        </references>
      </pivotArea>
    </format>
    <format dxfId="5626">
      <pivotArea dataOnly="0" labelOnly="1" fieldPosition="0">
        <references count="2">
          <reference field="0" count="1" selected="0">
            <x v="48"/>
          </reference>
          <reference field="3" count="1">
            <x v="20"/>
          </reference>
        </references>
      </pivotArea>
    </format>
    <format dxfId="5625">
      <pivotArea dataOnly="0" labelOnly="1" fieldPosition="0">
        <references count="2">
          <reference field="0" count="1" selected="0">
            <x v="49"/>
          </reference>
          <reference field="3" count="1">
            <x v="21"/>
          </reference>
        </references>
      </pivotArea>
    </format>
    <format dxfId="5624">
      <pivotArea dataOnly="0" labelOnly="1" fieldPosition="0">
        <references count="2">
          <reference field="0" count="1" selected="0">
            <x v="52"/>
          </reference>
          <reference field="3" count="1">
            <x v="23"/>
          </reference>
        </references>
      </pivotArea>
    </format>
    <format dxfId="5623">
      <pivotArea dataOnly="0" labelOnly="1" fieldPosition="0">
        <references count="2">
          <reference field="0" count="1" selected="0">
            <x v="53"/>
          </reference>
          <reference field="3" count="1">
            <x v="28"/>
          </reference>
        </references>
      </pivotArea>
    </format>
    <format dxfId="5622">
      <pivotArea dataOnly="0" labelOnly="1" fieldPosition="0">
        <references count="2">
          <reference field="0" count="1" selected="0">
            <x v="54"/>
          </reference>
          <reference field="3" count="1">
            <x v="29"/>
          </reference>
        </references>
      </pivotArea>
    </format>
    <format dxfId="5621">
      <pivotArea dataOnly="0" labelOnly="1" fieldPosition="0">
        <references count="2">
          <reference field="0" count="1" selected="0">
            <x v="55"/>
          </reference>
          <reference field="3" count="1">
            <x v="33"/>
          </reference>
        </references>
      </pivotArea>
    </format>
    <format dxfId="5620">
      <pivotArea dataOnly="0" labelOnly="1" fieldPosition="0">
        <references count="2">
          <reference field="0" count="1" selected="0">
            <x v="56"/>
          </reference>
          <reference field="3" count="1">
            <x v="34"/>
          </reference>
        </references>
      </pivotArea>
    </format>
    <format dxfId="5619">
      <pivotArea dataOnly="0" labelOnly="1" fieldPosition="0">
        <references count="2">
          <reference field="0" count="1" selected="0">
            <x v="57"/>
          </reference>
          <reference field="3" count="1">
            <x v="36"/>
          </reference>
        </references>
      </pivotArea>
    </format>
    <format dxfId="5618">
      <pivotArea dataOnly="0" labelOnly="1" fieldPosition="0">
        <references count="2">
          <reference field="0" count="1" selected="0">
            <x v="58"/>
          </reference>
          <reference field="3" count="1">
            <x v="40"/>
          </reference>
        </references>
      </pivotArea>
    </format>
    <format dxfId="5617">
      <pivotArea dataOnly="0" labelOnly="1" fieldPosition="0">
        <references count="2">
          <reference field="0" count="1" selected="0">
            <x v="59"/>
          </reference>
          <reference field="3" count="1">
            <x v="42"/>
          </reference>
        </references>
      </pivotArea>
    </format>
    <format dxfId="5616">
      <pivotArea dataOnly="0" labelOnly="1" fieldPosition="0">
        <references count="2">
          <reference field="0" count="1" selected="0">
            <x v="60"/>
          </reference>
          <reference field="3" count="1">
            <x v="49"/>
          </reference>
        </references>
      </pivotArea>
    </format>
    <format dxfId="5615">
      <pivotArea dataOnly="0" labelOnly="1" fieldPosition="0">
        <references count="2">
          <reference field="0" count="1" selected="0">
            <x v="61"/>
          </reference>
          <reference field="3" count="1">
            <x v="50"/>
          </reference>
        </references>
      </pivotArea>
    </format>
    <format dxfId="5614">
      <pivotArea dataOnly="0" labelOnly="1" fieldPosition="0">
        <references count="2">
          <reference field="0" count="1" selected="0">
            <x v="62"/>
          </reference>
          <reference field="3" count="1">
            <x v="51"/>
          </reference>
        </references>
      </pivotArea>
    </format>
    <format dxfId="5613">
      <pivotArea dataOnly="0" labelOnly="1" fieldPosition="0">
        <references count="2">
          <reference field="0" count="1" selected="0">
            <x v="63"/>
          </reference>
          <reference field="3" count="1">
            <x v="54"/>
          </reference>
        </references>
      </pivotArea>
    </format>
    <format dxfId="5612">
      <pivotArea dataOnly="0" labelOnly="1" fieldPosition="0">
        <references count="2">
          <reference field="0" count="1" selected="0">
            <x v="64"/>
          </reference>
          <reference field="3" count="1">
            <x v="65"/>
          </reference>
        </references>
      </pivotArea>
    </format>
    <format dxfId="5611">
      <pivotArea dataOnly="0" labelOnly="1" fieldPosition="0">
        <references count="2">
          <reference field="0" count="1" selected="0">
            <x v="65"/>
          </reference>
          <reference field="3" count="1">
            <x v="67"/>
          </reference>
        </references>
      </pivotArea>
    </format>
    <format dxfId="5610">
      <pivotArea dataOnly="0" labelOnly="1" fieldPosition="0">
        <references count="2">
          <reference field="0" count="1" selected="0">
            <x v="66"/>
          </reference>
          <reference field="3" count="1">
            <x v="68"/>
          </reference>
        </references>
      </pivotArea>
    </format>
    <format dxfId="5609">
      <pivotArea dataOnly="0" labelOnly="1" fieldPosition="0">
        <references count="2">
          <reference field="0" count="1" selected="0">
            <x v="67"/>
          </reference>
          <reference field="3" count="1">
            <x v="69"/>
          </reference>
        </references>
      </pivotArea>
    </format>
    <format dxfId="5608">
      <pivotArea dataOnly="0" labelOnly="1" fieldPosition="0">
        <references count="2">
          <reference field="0" count="1" selected="0">
            <x v="68"/>
          </reference>
          <reference field="3" count="1">
            <x v="76"/>
          </reference>
        </references>
      </pivotArea>
    </format>
    <format dxfId="5607">
      <pivotArea dataOnly="0" labelOnly="1" fieldPosition="0">
        <references count="2">
          <reference field="0" count="1" selected="0">
            <x v="69"/>
          </reference>
          <reference field="3" count="1">
            <x v="79"/>
          </reference>
        </references>
      </pivotArea>
    </format>
    <format dxfId="5606">
      <pivotArea dataOnly="0" labelOnly="1" fieldPosition="0">
        <references count="2">
          <reference field="0" count="1" selected="0">
            <x v="70"/>
          </reference>
          <reference field="3" count="1">
            <x v="82"/>
          </reference>
        </references>
      </pivotArea>
    </format>
    <format dxfId="5605">
      <pivotArea dataOnly="0" labelOnly="1" fieldPosition="0">
        <references count="2">
          <reference field="0" count="1" selected="0">
            <x v="71"/>
          </reference>
          <reference field="3" count="1">
            <x v="97"/>
          </reference>
        </references>
      </pivotArea>
    </format>
    <format dxfId="5604">
      <pivotArea dataOnly="0" labelOnly="1" fieldPosition="0">
        <references count="2">
          <reference field="0" count="1" selected="0">
            <x v="72"/>
          </reference>
          <reference field="3" count="1">
            <x v="98"/>
          </reference>
        </references>
      </pivotArea>
    </format>
    <format dxfId="5603">
      <pivotArea dataOnly="0" labelOnly="1" fieldPosition="0">
        <references count="2">
          <reference field="0" count="1" selected="0">
            <x v="73"/>
          </reference>
          <reference field="3" count="1">
            <x v="99"/>
          </reference>
        </references>
      </pivotArea>
    </format>
    <format dxfId="5602">
      <pivotArea dataOnly="0" labelOnly="1" fieldPosition="0">
        <references count="2">
          <reference field="0" count="1" selected="0">
            <x v="75"/>
          </reference>
          <reference field="3" count="1">
            <x v="101"/>
          </reference>
        </references>
      </pivotArea>
    </format>
    <format dxfId="5601">
      <pivotArea dataOnly="0" labelOnly="1" fieldPosition="0">
        <references count="2">
          <reference field="0" count="1" selected="0">
            <x v="76"/>
          </reference>
          <reference field="3" count="1">
            <x v="103"/>
          </reference>
        </references>
      </pivotArea>
    </format>
    <format dxfId="5600">
      <pivotArea dataOnly="0" labelOnly="1" fieldPosition="0">
        <references count="2">
          <reference field="0" count="1" selected="0">
            <x v="77"/>
          </reference>
          <reference field="3" count="1">
            <x v="106"/>
          </reference>
        </references>
      </pivotArea>
    </format>
    <format dxfId="5599">
      <pivotArea dataOnly="0" labelOnly="1" fieldPosition="0">
        <references count="2">
          <reference field="0" count="1" selected="0">
            <x v="78"/>
          </reference>
          <reference field="3" count="1">
            <x v="108"/>
          </reference>
        </references>
      </pivotArea>
    </format>
    <format dxfId="5598">
      <pivotArea dataOnly="0" labelOnly="1" fieldPosition="0">
        <references count="2">
          <reference field="0" count="1" selected="0">
            <x v="79"/>
          </reference>
          <reference field="3" count="1">
            <x v="110"/>
          </reference>
        </references>
      </pivotArea>
    </format>
    <format dxfId="5597">
      <pivotArea dataOnly="0" labelOnly="1" fieldPosition="0">
        <references count="2">
          <reference field="0" count="1" selected="0">
            <x v="80"/>
          </reference>
          <reference field="3" count="1">
            <x v="111"/>
          </reference>
        </references>
      </pivotArea>
    </format>
    <format dxfId="5596">
      <pivotArea dataOnly="0" labelOnly="1" fieldPosition="0">
        <references count="2">
          <reference field="0" count="1" selected="0">
            <x v="81"/>
          </reference>
          <reference field="3" count="1">
            <x v="113"/>
          </reference>
        </references>
      </pivotArea>
    </format>
    <format dxfId="5595">
      <pivotArea dataOnly="0" labelOnly="1" fieldPosition="0">
        <references count="2">
          <reference field="0" count="1" selected="0">
            <x v="82"/>
          </reference>
          <reference field="3" count="1">
            <x v="114"/>
          </reference>
        </references>
      </pivotArea>
    </format>
    <format dxfId="5594">
      <pivotArea dataOnly="0" labelOnly="1" fieldPosition="0">
        <references count="2">
          <reference field="0" count="1" selected="0">
            <x v="83"/>
          </reference>
          <reference field="3" count="1">
            <x v="115"/>
          </reference>
        </references>
      </pivotArea>
    </format>
    <format dxfId="5593">
      <pivotArea dataOnly="0" labelOnly="1" fieldPosition="0">
        <references count="2">
          <reference field="0" count="1" selected="0">
            <x v="84"/>
          </reference>
          <reference field="3" count="1">
            <x v="129"/>
          </reference>
        </references>
      </pivotArea>
    </format>
    <format dxfId="5592">
      <pivotArea dataOnly="0" labelOnly="1" fieldPosition="0">
        <references count="2">
          <reference field="0" count="1" selected="0">
            <x v="85"/>
          </reference>
          <reference field="3" count="1">
            <x v="130"/>
          </reference>
        </references>
      </pivotArea>
    </format>
    <format dxfId="5591">
      <pivotArea dataOnly="0" labelOnly="1" fieldPosition="0">
        <references count="2">
          <reference field="0" count="1" selected="0">
            <x v="86"/>
          </reference>
          <reference field="3" count="1">
            <x v="131"/>
          </reference>
        </references>
      </pivotArea>
    </format>
    <format dxfId="5590">
      <pivotArea dataOnly="0" labelOnly="1" fieldPosition="0">
        <references count="2">
          <reference field="0" count="1" selected="0">
            <x v="87"/>
          </reference>
          <reference field="3" count="1">
            <x v="134"/>
          </reference>
        </references>
      </pivotArea>
    </format>
    <format dxfId="5589">
      <pivotArea dataOnly="0" labelOnly="1" fieldPosition="0">
        <references count="2">
          <reference field="0" count="1" selected="0">
            <x v="88"/>
          </reference>
          <reference field="3" count="1">
            <x v="138"/>
          </reference>
        </references>
      </pivotArea>
    </format>
    <format dxfId="5588">
      <pivotArea dataOnly="0" labelOnly="1" fieldPosition="0">
        <references count="2">
          <reference field="0" count="1" selected="0">
            <x v="89"/>
          </reference>
          <reference field="3" count="1">
            <x v="139"/>
          </reference>
        </references>
      </pivotArea>
    </format>
    <format dxfId="5587">
      <pivotArea dataOnly="0" labelOnly="1" fieldPosition="0">
        <references count="2">
          <reference field="0" count="1" selected="0">
            <x v="90"/>
          </reference>
          <reference field="3" count="1">
            <x v="144"/>
          </reference>
        </references>
      </pivotArea>
    </format>
    <format dxfId="5586">
      <pivotArea dataOnly="0" labelOnly="1" fieldPosition="0">
        <references count="2">
          <reference field="0" count="1" selected="0">
            <x v="91"/>
          </reference>
          <reference field="3" count="1">
            <x v="145"/>
          </reference>
        </references>
      </pivotArea>
    </format>
    <format dxfId="5585">
      <pivotArea dataOnly="0" labelOnly="1" fieldPosition="0">
        <references count="2">
          <reference field="0" count="1" selected="0">
            <x v="92"/>
          </reference>
          <reference field="3" count="1">
            <x v="146"/>
          </reference>
        </references>
      </pivotArea>
    </format>
    <format dxfId="5584">
      <pivotArea dataOnly="0" labelOnly="1" fieldPosition="0">
        <references count="2">
          <reference field="0" count="1" selected="0">
            <x v="93"/>
          </reference>
          <reference field="3" count="1">
            <x v="147"/>
          </reference>
        </references>
      </pivotArea>
    </format>
    <format dxfId="5583">
      <pivotArea dataOnly="0" labelOnly="1" fieldPosition="0">
        <references count="2">
          <reference field="0" count="1" selected="0">
            <x v="94"/>
          </reference>
          <reference field="3" count="1">
            <x v="149"/>
          </reference>
        </references>
      </pivotArea>
    </format>
    <format dxfId="5582">
      <pivotArea dataOnly="0" labelOnly="1" fieldPosition="0">
        <references count="2">
          <reference field="0" count="1" selected="0">
            <x v="95"/>
          </reference>
          <reference field="3" count="1">
            <x v="150"/>
          </reference>
        </references>
      </pivotArea>
    </format>
    <format dxfId="5581">
      <pivotArea dataOnly="0" labelOnly="1" fieldPosition="0">
        <references count="2">
          <reference field="0" count="1" selected="0">
            <x v="98"/>
          </reference>
          <reference field="3" count="1">
            <x v="151"/>
          </reference>
        </references>
      </pivotArea>
    </format>
    <format dxfId="5580">
      <pivotArea dataOnly="0" labelOnly="1" fieldPosition="0">
        <references count="2">
          <reference field="0" count="1" selected="0">
            <x v="99"/>
          </reference>
          <reference field="3" count="1">
            <x v="152"/>
          </reference>
        </references>
      </pivotArea>
    </format>
    <format dxfId="5579">
      <pivotArea dataOnly="0" labelOnly="1" fieldPosition="0">
        <references count="2">
          <reference field="0" count="1" selected="0">
            <x v="100"/>
          </reference>
          <reference field="3" count="1">
            <x v="156"/>
          </reference>
        </references>
      </pivotArea>
    </format>
    <format dxfId="5578">
      <pivotArea dataOnly="0" labelOnly="1" fieldPosition="0">
        <references count="2">
          <reference field="0" count="1" selected="0">
            <x v="103"/>
          </reference>
          <reference field="3" count="1">
            <x v="157"/>
          </reference>
        </references>
      </pivotArea>
    </format>
    <format dxfId="5577">
      <pivotArea dataOnly="0" labelOnly="1" fieldPosition="0">
        <references count="2">
          <reference field="0" count="1" selected="0">
            <x v="104"/>
          </reference>
          <reference field="3" count="1">
            <x v="159"/>
          </reference>
        </references>
      </pivotArea>
    </format>
    <format dxfId="5576">
      <pivotArea dataOnly="0" labelOnly="1" fieldPosition="0">
        <references count="2">
          <reference field="0" count="1" selected="0">
            <x v="106"/>
          </reference>
          <reference field="3" count="1">
            <x v="162"/>
          </reference>
        </references>
      </pivotArea>
    </format>
    <format dxfId="5575">
      <pivotArea dataOnly="0" labelOnly="1" fieldPosition="0">
        <references count="2">
          <reference field="0" count="1" selected="0">
            <x v="107"/>
          </reference>
          <reference field="3" count="1">
            <x v="25"/>
          </reference>
        </references>
      </pivotArea>
    </format>
    <format dxfId="5574">
      <pivotArea dataOnly="0" labelOnly="1" fieldPosition="0">
        <references count="2">
          <reference field="0" count="1" selected="0">
            <x v="108"/>
          </reference>
          <reference field="3" count="1">
            <x v="30"/>
          </reference>
        </references>
      </pivotArea>
    </format>
    <format dxfId="5573">
      <pivotArea dataOnly="0" labelOnly="1" fieldPosition="0">
        <references count="2">
          <reference field="0" count="1" selected="0">
            <x v="109"/>
          </reference>
          <reference field="3" count="1">
            <x v="31"/>
          </reference>
        </references>
      </pivotArea>
    </format>
    <format dxfId="5572">
      <pivotArea dataOnly="0" labelOnly="1" fieldPosition="0">
        <references count="2">
          <reference field="0" count="1" selected="0">
            <x v="110"/>
          </reference>
          <reference field="3" count="1">
            <x v="35"/>
          </reference>
        </references>
      </pivotArea>
    </format>
    <format dxfId="5571">
      <pivotArea dataOnly="0" labelOnly="1" fieldPosition="0">
        <references count="2">
          <reference field="0" count="1" selected="0">
            <x v="111"/>
          </reference>
          <reference field="3" count="1">
            <x v="41"/>
          </reference>
        </references>
      </pivotArea>
    </format>
    <format dxfId="5570">
      <pivotArea dataOnly="0" labelOnly="1" fieldPosition="0">
        <references count="2">
          <reference field="0" count="1" selected="0">
            <x v="112"/>
          </reference>
          <reference field="3" count="1">
            <x v="46"/>
          </reference>
        </references>
      </pivotArea>
    </format>
    <format dxfId="5569">
      <pivotArea dataOnly="0" labelOnly="1" fieldPosition="0">
        <references count="2">
          <reference field="0" count="1" selected="0">
            <x v="113"/>
          </reference>
          <reference field="3" count="1">
            <x v="52"/>
          </reference>
        </references>
      </pivotArea>
    </format>
    <format dxfId="5568">
      <pivotArea dataOnly="0" labelOnly="1" fieldPosition="0">
        <references count="2">
          <reference field="0" count="1" selected="0">
            <x v="114"/>
          </reference>
          <reference field="3" count="1">
            <x v="53"/>
          </reference>
        </references>
      </pivotArea>
    </format>
    <format dxfId="5567">
      <pivotArea dataOnly="0" labelOnly="1" fieldPosition="0">
        <references count="2">
          <reference field="0" count="1" selected="0">
            <x v="115"/>
          </reference>
          <reference field="3" count="1">
            <x v="60"/>
          </reference>
        </references>
      </pivotArea>
    </format>
    <format dxfId="5566">
      <pivotArea dataOnly="0" labelOnly="1" fieldPosition="0">
        <references count="2">
          <reference field="0" count="1" selected="0">
            <x v="116"/>
          </reference>
          <reference field="3" count="1">
            <x v="105"/>
          </reference>
        </references>
      </pivotArea>
    </format>
    <format dxfId="5565">
      <pivotArea dataOnly="0" labelOnly="1" fieldPosition="0">
        <references count="2">
          <reference field="0" count="1" selected="0">
            <x v="117"/>
          </reference>
          <reference field="3" count="1">
            <x v="32"/>
          </reference>
        </references>
      </pivotArea>
    </format>
    <format dxfId="5564">
      <pivotArea dataOnly="0" labelOnly="1" fieldPosition="0">
        <references count="2">
          <reference field="0" count="1" selected="0">
            <x v="118"/>
          </reference>
          <reference field="3" count="1">
            <x v="43"/>
          </reference>
        </references>
      </pivotArea>
    </format>
    <format dxfId="5563">
      <pivotArea dataOnly="0" labelOnly="1" fieldPosition="0">
        <references count="2">
          <reference field="0" count="1" selected="0">
            <x v="119"/>
          </reference>
          <reference field="3" count="1">
            <x v="80"/>
          </reference>
        </references>
      </pivotArea>
    </format>
    <format dxfId="5562">
      <pivotArea dataOnly="0" labelOnly="1" fieldPosition="0">
        <references count="2">
          <reference field="0" count="1" selected="0">
            <x v="120"/>
          </reference>
          <reference field="3" count="1">
            <x v="81"/>
          </reference>
        </references>
      </pivotArea>
    </format>
    <format dxfId="5561">
      <pivotArea dataOnly="0" labelOnly="1" fieldPosition="0">
        <references count="2">
          <reference field="0" count="1" selected="0">
            <x v="121"/>
          </reference>
          <reference field="3" count="1">
            <x v="106"/>
          </reference>
        </references>
      </pivotArea>
    </format>
    <format dxfId="5560">
      <pivotArea dataOnly="0" labelOnly="1" fieldPosition="0">
        <references count="2">
          <reference field="0" count="1" selected="0">
            <x v="122"/>
          </reference>
          <reference field="3" count="1">
            <x v="113"/>
          </reference>
        </references>
      </pivotArea>
    </format>
    <format dxfId="5559">
      <pivotArea dataOnly="0" labelOnly="1" fieldPosition="0">
        <references count="2">
          <reference field="0" count="1" selected="0">
            <x v="123"/>
          </reference>
          <reference field="3" count="1">
            <x v="163"/>
          </reference>
        </references>
      </pivotArea>
    </format>
    <format dxfId="5558">
      <pivotArea dataOnly="0" labelOnly="1" fieldPosition="0">
        <references count="2">
          <reference field="0" count="1" selected="0">
            <x v="125"/>
          </reference>
          <reference field="3" count="1">
            <x v="165"/>
          </reference>
        </references>
      </pivotArea>
    </format>
    <format dxfId="5557">
      <pivotArea dataOnly="0" labelOnly="1" fieldPosition="0">
        <references count="2">
          <reference field="0" count="1" selected="0">
            <x v="126"/>
          </reference>
          <reference field="3" count="1">
            <x v="166"/>
          </reference>
        </references>
      </pivotArea>
    </format>
    <format dxfId="5556">
      <pivotArea dataOnly="0" labelOnly="1" fieldPosition="0">
        <references count="2">
          <reference field="0" count="1" selected="0">
            <x v="129"/>
          </reference>
          <reference field="3" count="1">
            <x v="167"/>
          </reference>
        </references>
      </pivotArea>
    </format>
    <format dxfId="5555">
      <pivotArea dataOnly="0" labelOnly="1" fieldPosition="0">
        <references count="2">
          <reference field="0" count="1" selected="0">
            <x v="130"/>
          </reference>
          <reference field="3" count="1">
            <x v="168"/>
          </reference>
        </references>
      </pivotArea>
    </format>
    <format dxfId="5554">
      <pivotArea dataOnly="0" labelOnly="1" fieldPosition="0">
        <references count="2">
          <reference field="0" count="1" selected="0">
            <x v="132"/>
          </reference>
          <reference field="3" count="1">
            <x v="169"/>
          </reference>
        </references>
      </pivotArea>
    </format>
    <format dxfId="5553">
      <pivotArea dataOnly="0" labelOnly="1" fieldPosition="0">
        <references count="2">
          <reference field="0" count="1" selected="0">
            <x v="133"/>
          </reference>
          <reference field="3" count="1">
            <x v="171"/>
          </reference>
        </references>
      </pivotArea>
    </format>
    <format dxfId="5552">
      <pivotArea dataOnly="0" labelOnly="1" fieldPosition="0">
        <references count="2">
          <reference field="0" count="1" selected="0">
            <x v="135"/>
          </reference>
          <reference field="3" count="1">
            <x v="172"/>
          </reference>
        </references>
      </pivotArea>
    </format>
    <format dxfId="5551">
      <pivotArea dataOnly="0" labelOnly="1" fieldPosition="0">
        <references count="2">
          <reference field="0" count="1" selected="0">
            <x v="138"/>
          </reference>
          <reference field="3" count="1">
            <x v="173"/>
          </reference>
        </references>
      </pivotArea>
    </format>
    <format dxfId="5550">
      <pivotArea dataOnly="0" labelOnly="1" fieldPosition="0">
        <references count="2">
          <reference field="0" count="1" selected="0">
            <x v="139"/>
          </reference>
          <reference field="3" count="1">
            <x v="176"/>
          </reference>
        </references>
      </pivotArea>
    </format>
    <format dxfId="5549">
      <pivotArea dataOnly="0" labelOnly="1" fieldPosition="0">
        <references count="2">
          <reference field="0" count="1" selected="0">
            <x v="140"/>
          </reference>
          <reference field="3" count="1">
            <x v="177"/>
          </reference>
        </references>
      </pivotArea>
    </format>
    <format dxfId="5548">
      <pivotArea dataOnly="0" labelOnly="1" fieldPosition="0">
        <references count="2">
          <reference field="0" count="1" selected="0">
            <x v="141"/>
          </reference>
          <reference field="3" count="1">
            <x v="178"/>
          </reference>
        </references>
      </pivotArea>
    </format>
    <format dxfId="5547">
      <pivotArea dataOnly="0" labelOnly="1" fieldPosition="0">
        <references count="2">
          <reference field="0" count="1" selected="0">
            <x v="143"/>
          </reference>
          <reference field="3" count="1">
            <x v="180"/>
          </reference>
        </references>
      </pivotArea>
    </format>
    <format dxfId="5546">
      <pivotArea dataOnly="0" labelOnly="1" fieldPosition="0">
        <references count="2">
          <reference field="0" count="1" selected="0">
            <x v="144"/>
          </reference>
          <reference field="3" count="1">
            <x v="181"/>
          </reference>
        </references>
      </pivotArea>
    </format>
    <format dxfId="5545">
      <pivotArea dataOnly="0" labelOnly="1" fieldPosition="0">
        <references count="2">
          <reference field="0" count="1" selected="0">
            <x v="147"/>
          </reference>
          <reference field="3" count="1">
            <x v="182"/>
          </reference>
        </references>
      </pivotArea>
    </format>
    <format dxfId="5544">
      <pivotArea dataOnly="0" labelOnly="1" fieldPosition="0">
        <references count="2">
          <reference field="0" count="1" selected="0">
            <x v="148"/>
          </reference>
          <reference field="3" count="1">
            <x v="183"/>
          </reference>
        </references>
      </pivotArea>
    </format>
    <format dxfId="5543">
      <pivotArea dataOnly="0" labelOnly="1" fieldPosition="0">
        <references count="2">
          <reference field="0" count="1" selected="0">
            <x v="149"/>
          </reference>
          <reference field="3" count="1">
            <x v="185"/>
          </reference>
        </references>
      </pivotArea>
    </format>
    <format dxfId="5542">
      <pivotArea dataOnly="0" labelOnly="1" fieldPosition="0">
        <references count="2">
          <reference field="0" count="1" selected="0">
            <x v="150"/>
          </reference>
          <reference field="3" count="1">
            <x v="195"/>
          </reference>
        </references>
      </pivotArea>
    </format>
    <format dxfId="5541">
      <pivotArea dataOnly="0" labelOnly="1" fieldPosition="0">
        <references count="2">
          <reference field="0" count="1" selected="0">
            <x v="154"/>
          </reference>
          <reference field="3" count="1">
            <x v="196"/>
          </reference>
        </references>
      </pivotArea>
    </format>
    <format dxfId="5540">
      <pivotArea dataOnly="0" labelOnly="1" fieldPosition="0">
        <references count="2">
          <reference field="0" count="1" selected="0">
            <x v="157"/>
          </reference>
          <reference field="3" count="1">
            <x v="199"/>
          </reference>
        </references>
      </pivotArea>
    </format>
    <format dxfId="5539">
      <pivotArea dataOnly="0" labelOnly="1" fieldPosition="0">
        <references count="2">
          <reference field="0" count="1" selected="0">
            <x v="158"/>
          </reference>
          <reference field="3" count="1">
            <x v="201"/>
          </reference>
        </references>
      </pivotArea>
    </format>
    <format dxfId="5538">
      <pivotArea dataOnly="0" labelOnly="1" fieldPosition="0">
        <references count="2">
          <reference field="0" count="1" selected="0">
            <x v="159"/>
          </reference>
          <reference field="3" count="1">
            <x v="225"/>
          </reference>
        </references>
      </pivotArea>
    </format>
    <format dxfId="5537">
      <pivotArea dataOnly="0" labelOnly="1" fieldPosition="0">
        <references count="2">
          <reference field="0" count="1" selected="0">
            <x v="160"/>
          </reference>
          <reference field="3" count="1">
            <x v="237"/>
          </reference>
        </references>
      </pivotArea>
    </format>
    <format dxfId="5536">
      <pivotArea dataOnly="0" labelOnly="1" fieldPosition="0">
        <references count="2">
          <reference field="0" count="1" selected="0">
            <x v="161"/>
          </reference>
          <reference field="3" count="1">
            <x v="239"/>
          </reference>
        </references>
      </pivotArea>
    </format>
    <format dxfId="5535">
      <pivotArea dataOnly="0" labelOnly="1" fieldPosition="0">
        <references count="2">
          <reference field="0" count="1" selected="0">
            <x v="162"/>
          </reference>
          <reference field="3" count="1">
            <x v="169"/>
          </reference>
        </references>
      </pivotArea>
    </format>
    <format dxfId="5534">
      <pivotArea dataOnly="0" labelOnly="1" fieldPosition="0">
        <references count="2">
          <reference field="0" count="1" selected="0">
            <x v="163"/>
          </reference>
          <reference field="3" count="1">
            <x v="9"/>
          </reference>
        </references>
      </pivotArea>
    </format>
    <format dxfId="5533">
      <pivotArea dataOnly="0" labelOnly="1" fieldPosition="0">
        <references count="2">
          <reference field="0" count="1" selected="0">
            <x v="164"/>
          </reference>
          <reference field="3" count="1">
            <x v="15"/>
          </reference>
        </references>
      </pivotArea>
    </format>
    <format dxfId="5532">
      <pivotArea dataOnly="0" labelOnly="1" fieldPosition="0">
        <references count="2">
          <reference field="0" count="1" selected="0">
            <x v="165"/>
          </reference>
          <reference field="3" count="1">
            <x v="24"/>
          </reference>
        </references>
      </pivotArea>
    </format>
    <format dxfId="5531">
      <pivotArea dataOnly="0" labelOnly="1" fieldPosition="0">
        <references count="2">
          <reference field="0" count="1" selected="0">
            <x v="166"/>
          </reference>
          <reference field="3" count="1">
            <x v="26"/>
          </reference>
        </references>
      </pivotArea>
    </format>
    <format dxfId="5530">
      <pivotArea dataOnly="0" labelOnly="1" fieldPosition="0">
        <references count="2">
          <reference field="0" count="1" selected="0">
            <x v="167"/>
          </reference>
          <reference field="3" count="1">
            <x v="37"/>
          </reference>
        </references>
      </pivotArea>
    </format>
    <format dxfId="5529">
      <pivotArea dataOnly="0" labelOnly="1" fieldPosition="0">
        <references count="2">
          <reference field="0" count="1" selected="0">
            <x v="168"/>
          </reference>
          <reference field="3" count="1">
            <x v="38"/>
          </reference>
        </references>
      </pivotArea>
    </format>
    <format dxfId="5528">
      <pivotArea dataOnly="0" labelOnly="1" fieldPosition="0">
        <references count="2">
          <reference field="0" count="1" selected="0">
            <x v="169"/>
          </reference>
          <reference field="3" count="1">
            <x v="77"/>
          </reference>
        </references>
      </pivotArea>
    </format>
    <format dxfId="5527">
      <pivotArea dataOnly="0" labelOnly="1" fieldPosition="0">
        <references count="2">
          <reference field="0" count="1" selected="0">
            <x v="170"/>
          </reference>
          <reference field="3" count="1">
            <x v="96"/>
          </reference>
        </references>
      </pivotArea>
    </format>
    <format dxfId="5526">
      <pivotArea dataOnly="0" labelOnly="1" fieldPosition="0">
        <references count="2">
          <reference field="0" count="1" selected="0">
            <x v="172"/>
          </reference>
          <reference field="3" count="1">
            <x v="99"/>
          </reference>
        </references>
      </pivotArea>
    </format>
    <format dxfId="5525">
      <pivotArea dataOnly="0" labelOnly="1" fieldPosition="0">
        <references count="2">
          <reference field="0" count="1" selected="0">
            <x v="173"/>
          </reference>
          <reference field="3" count="1">
            <x v="101"/>
          </reference>
        </references>
      </pivotArea>
    </format>
    <format dxfId="5524">
      <pivotArea dataOnly="0" labelOnly="1" fieldPosition="0">
        <references count="2">
          <reference field="0" count="1" selected="0">
            <x v="175"/>
          </reference>
          <reference field="3" count="1">
            <x v="104"/>
          </reference>
        </references>
      </pivotArea>
    </format>
    <format dxfId="5523">
      <pivotArea dataOnly="0" labelOnly="1" fieldPosition="0">
        <references count="2">
          <reference field="0" count="1" selected="0">
            <x v="176"/>
          </reference>
          <reference field="3" count="1">
            <x v="106"/>
          </reference>
        </references>
      </pivotArea>
    </format>
    <format dxfId="5522">
      <pivotArea dataOnly="0" labelOnly="1" fieldPosition="0">
        <references count="2">
          <reference field="0" count="1" selected="0">
            <x v="177"/>
          </reference>
          <reference field="3" count="1">
            <x v="107"/>
          </reference>
        </references>
      </pivotArea>
    </format>
    <format dxfId="5521">
      <pivotArea dataOnly="0" labelOnly="1" fieldPosition="0">
        <references count="2">
          <reference field="0" count="1" selected="0">
            <x v="178"/>
          </reference>
          <reference field="3" count="1">
            <x v="112"/>
          </reference>
        </references>
      </pivotArea>
    </format>
    <format dxfId="5520">
      <pivotArea dataOnly="0" labelOnly="1" fieldPosition="0">
        <references count="2">
          <reference field="0" count="1" selected="0">
            <x v="179"/>
          </reference>
          <reference field="3" count="1">
            <x v="114"/>
          </reference>
        </references>
      </pivotArea>
    </format>
    <format dxfId="5519">
      <pivotArea dataOnly="0" labelOnly="1" fieldPosition="0">
        <references count="2">
          <reference field="0" count="1" selected="0">
            <x v="180"/>
          </reference>
          <reference field="3" count="1">
            <x v="124"/>
          </reference>
        </references>
      </pivotArea>
    </format>
    <format dxfId="5518">
      <pivotArea dataOnly="0" labelOnly="1" fieldPosition="0">
        <references count="2">
          <reference field="0" count="1" selected="0">
            <x v="182"/>
          </reference>
          <reference field="3" count="1">
            <x v="125"/>
          </reference>
        </references>
      </pivotArea>
    </format>
    <format dxfId="5517">
      <pivotArea dataOnly="0" labelOnly="1" fieldPosition="0">
        <references count="2">
          <reference field="0" count="1" selected="0">
            <x v="183"/>
          </reference>
          <reference field="3" count="1">
            <x v="126"/>
          </reference>
        </references>
      </pivotArea>
    </format>
    <format dxfId="5516">
      <pivotArea dataOnly="0" labelOnly="1" fieldPosition="0">
        <references count="2">
          <reference field="0" count="1" selected="0">
            <x v="185"/>
          </reference>
          <reference field="3" count="1">
            <x v="127"/>
          </reference>
        </references>
      </pivotArea>
    </format>
    <format dxfId="5515">
      <pivotArea dataOnly="0" labelOnly="1" fieldPosition="0">
        <references count="2">
          <reference field="0" count="1" selected="0">
            <x v="186"/>
          </reference>
          <reference field="3" count="1">
            <x v="136"/>
          </reference>
        </references>
      </pivotArea>
    </format>
    <format dxfId="5514">
      <pivotArea dataOnly="0" labelOnly="1" fieldPosition="0">
        <references count="2">
          <reference field="0" count="1" selected="0">
            <x v="187"/>
          </reference>
          <reference field="3" count="1">
            <x v="137"/>
          </reference>
        </references>
      </pivotArea>
    </format>
    <format dxfId="5513">
      <pivotArea dataOnly="0" labelOnly="1" fieldPosition="0">
        <references count="2">
          <reference field="0" count="1" selected="0">
            <x v="189"/>
          </reference>
          <reference field="3" count="1">
            <x v="138"/>
          </reference>
        </references>
      </pivotArea>
    </format>
    <format dxfId="5512">
      <pivotArea dataOnly="0" labelOnly="1" fieldPosition="0">
        <references count="2">
          <reference field="0" count="1" selected="0">
            <x v="190"/>
          </reference>
          <reference field="3" count="1">
            <x v="139"/>
          </reference>
        </references>
      </pivotArea>
    </format>
    <format dxfId="5511">
      <pivotArea dataOnly="0" labelOnly="1" fieldPosition="0">
        <references count="2">
          <reference field="0" count="1" selected="0">
            <x v="192"/>
          </reference>
          <reference field="3" count="1">
            <x v="140"/>
          </reference>
        </references>
      </pivotArea>
    </format>
    <format dxfId="5510">
      <pivotArea dataOnly="0" labelOnly="1" fieldPosition="0">
        <references count="2">
          <reference field="0" count="1" selected="0">
            <x v="193"/>
          </reference>
          <reference field="3" count="1">
            <x v="142"/>
          </reference>
        </references>
      </pivotArea>
    </format>
    <format dxfId="5509">
      <pivotArea dataOnly="0" labelOnly="1" fieldPosition="0">
        <references count="2">
          <reference field="0" count="1" selected="0">
            <x v="195"/>
          </reference>
          <reference field="3" count="1">
            <x v="143"/>
          </reference>
        </references>
      </pivotArea>
    </format>
    <format dxfId="5508">
      <pivotArea dataOnly="0" labelOnly="1" fieldPosition="0">
        <references count="2">
          <reference field="0" count="1" selected="0">
            <x v="197"/>
          </reference>
          <reference field="3" count="1">
            <x v="144"/>
          </reference>
        </references>
      </pivotArea>
    </format>
    <format dxfId="5507">
      <pivotArea dataOnly="0" labelOnly="1" fieldPosition="0">
        <references count="2">
          <reference field="0" count="1" selected="0">
            <x v="198"/>
          </reference>
          <reference field="3" count="1">
            <x v="145"/>
          </reference>
        </references>
      </pivotArea>
    </format>
    <format dxfId="5506">
      <pivotArea dataOnly="0" labelOnly="1" fieldPosition="0">
        <references count="2">
          <reference field="0" count="1" selected="0">
            <x v="200"/>
          </reference>
          <reference field="3" count="1">
            <x v="147"/>
          </reference>
        </references>
      </pivotArea>
    </format>
    <format dxfId="5505">
      <pivotArea dataOnly="0" labelOnly="1" fieldPosition="0">
        <references count="2">
          <reference field="0" count="1" selected="0">
            <x v="203"/>
          </reference>
          <reference field="3" count="1">
            <x v="148"/>
          </reference>
        </references>
      </pivotArea>
    </format>
    <format dxfId="5504">
      <pivotArea dataOnly="0" labelOnly="1" fieldPosition="0">
        <references count="2">
          <reference field="0" count="1" selected="0">
            <x v="205"/>
          </reference>
          <reference field="3" count="1">
            <x v="151"/>
          </reference>
        </references>
      </pivotArea>
    </format>
    <format dxfId="5503">
      <pivotArea dataOnly="0" labelOnly="1" fieldPosition="0">
        <references count="2">
          <reference field="0" count="1" selected="0">
            <x v="206"/>
          </reference>
          <reference field="3" count="1">
            <x v="153"/>
          </reference>
        </references>
      </pivotArea>
    </format>
    <format dxfId="5502">
      <pivotArea dataOnly="0" labelOnly="1" fieldPosition="0">
        <references count="2">
          <reference field="0" count="1" selected="0">
            <x v="207"/>
          </reference>
          <reference field="3" count="1">
            <x v="154"/>
          </reference>
        </references>
      </pivotArea>
    </format>
    <format dxfId="5501">
      <pivotArea dataOnly="0" labelOnly="1" fieldPosition="0">
        <references count="2">
          <reference field="0" count="1" selected="0">
            <x v="209"/>
          </reference>
          <reference field="3" count="1">
            <x v="155"/>
          </reference>
        </references>
      </pivotArea>
    </format>
    <format dxfId="5500">
      <pivotArea dataOnly="0" labelOnly="1" fieldPosition="0">
        <references count="2">
          <reference field="0" count="1" selected="0">
            <x v="212"/>
          </reference>
          <reference field="3" count="1">
            <x v="156"/>
          </reference>
        </references>
      </pivotArea>
    </format>
    <format dxfId="5499">
      <pivotArea dataOnly="0" labelOnly="1" fieldPosition="0">
        <references count="2">
          <reference field="0" count="1" selected="0">
            <x v="214"/>
          </reference>
          <reference field="3" count="1">
            <x v="157"/>
          </reference>
        </references>
      </pivotArea>
    </format>
    <format dxfId="5498">
      <pivotArea dataOnly="0" labelOnly="1" fieldPosition="0">
        <references count="2">
          <reference field="0" count="1" selected="0">
            <x v="215"/>
          </reference>
          <reference field="3" count="1">
            <x v="158"/>
          </reference>
        </references>
      </pivotArea>
    </format>
    <format dxfId="5497">
      <pivotArea dataOnly="0" labelOnly="1" fieldPosition="0">
        <references count="2">
          <reference field="0" count="1" selected="0">
            <x v="216"/>
          </reference>
          <reference field="3" count="1">
            <x v="159"/>
          </reference>
        </references>
      </pivotArea>
    </format>
    <format dxfId="5496">
      <pivotArea dataOnly="0" labelOnly="1" fieldPosition="0">
        <references count="2">
          <reference field="0" count="1" selected="0">
            <x v="218"/>
          </reference>
          <reference field="3" count="1">
            <x v="161"/>
          </reference>
        </references>
      </pivotArea>
    </format>
    <format dxfId="5495">
      <pivotArea dataOnly="0" labelOnly="1" fieldPosition="0">
        <references count="2">
          <reference field="0" count="1" selected="0">
            <x v="219"/>
          </reference>
          <reference field="3" count="1">
            <x v="162"/>
          </reference>
        </references>
      </pivotArea>
    </format>
    <format dxfId="5494">
      <pivotArea dataOnly="0" labelOnly="1" fieldPosition="0">
        <references count="2">
          <reference field="0" count="1" selected="0">
            <x v="221"/>
          </reference>
          <reference field="3" count="1">
            <x v="163"/>
          </reference>
        </references>
      </pivotArea>
    </format>
    <format dxfId="5493">
      <pivotArea dataOnly="0" labelOnly="1" fieldPosition="0">
        <references count="2">
          <reference field="0" count="1" selected="0">
            <x v="223"/>
          </reference>
          <reference field="3" count="1">
            <x v="165"/>
          </reference>
        </references>
      </pivotArea>
    </format>
    <format dxfId="5492">
      <pivotArea dataOnly="0" labelOnly="1" fieldPosition="0">
        <references count="2">
          <reference field="0" count="1" selected="0">
            <x v="225"/>
          </reference>
          <reference field="3" count="1">
            <x v="169"/>
          </reference>
        </references>
      </pivotArea>
    </format>
    <format dxfId="5491">
      <pivotArea dataOnly="0" labelOnly="1" fieldPosition="0">
        <references count="2">
          <reference field="0" count="1" selected="0">
            <x v="226"/>
          </reference>
          <reference field="3" count="1">
            <x v="170"/>
          </reference>
        </references>
      </pivotArea>
    </format>
    <format dxfId="5490">
      <pivotArea dataOnly="0" labelOnly="1" fieldPosition="0">
        <references count="2">
          <reference field="0" count="1" selected="0">
            <x v="227"/>
          </reference>
          <reference field="3" count="1">
            <x v="172"/>
          </reference>
        </references>
      </pivotArea>
    </format>
    <format dxfId="5489">
      <pivotArea dataOnly="0" labelOnly="1" fieldPosition="0">
        <references count="2">
          <reference field="0" count="1" selected="0">
            <x v="228"/>
          </reference>
          <reference field="3" count="1">
            <x v="173"/>
          </reference>
        </references>
      </pivotArea>
    </format>
    <format dxfId="5488">
      <pivotArea dataOnly="0" labelOnly="1" fieldPosition="0">
        <references count="2">
          <reference field="0" count="1" selected="0">
            <x v="231"/>
          </reference>
          <reference field="3" count="1">
            <x v="174"/>
          </reference>
        </references>
      </pivotArea>
    </format>
    <format dxfId="5487">
      <pivotArea dataOnly="0" labelOnly="1" fieldPosition="0">
        <references count="2">
          <reference field="0" count="1" selected="0">
            <x v="234"/>
          </reference>
          <reference field="3" count="1">
            <x v="175"/>
          </reference>
        </references>
      </pivotArea>
    </format>
    <format dxfId="5486">
      <pivotArea dataOnly="0" labelOnly="1" fieldPosition="0">
        <references count="2">
          <reference field="0" count="1" selected="0">
            <x v="238"/>
          </reference>
          <reference field="3" count="1">
            <x v="179"/>
          </reference>
        </references>
      </pivotArea>
    </format>
    <format dxfId="5485">
      <pivotArea dataOnly="0" labelOnly="1" fieldPosition="0">
        <references count="2">
          <reference field="0" count="1" selected="0">
            <x v="239"/>
          </reference>
          <reference field="3" count="1">
            <x v="181"/>
          </reference>
        </references>
      </pivotArea>
    </format>
    <format dxfId="5484">
      <pivotArea dataOnly="0" labelOnly="1" fieldPosition="0">
        <references count="2">
          <reference field="0" count="1" selected="0">
            <x v="241"/>
          </reference>
          <reference field="3" count="1">
            <x v="185"/>
          </reference>
        </references>
      </pivotArea>
    </format>
    <format dxfId="5483">
      <pivotArea dataOnly="0" labelOnly="1" fieldPosition="0">
        <references count="2">
          <reference field="0" count="1" selected="0">
            <x v="242"/>
          </reference>
          <reference field="3" count="1">
            <x v="186"/>
          </reference>
        </references>
      </pivotArea>
    </format>
    <format dxfId="5482">
      <pivotArea dataOnly="0" labelOnly="1" fieldPosition="0">
        <references count="2">
          <reference field="0" count="1" selected="0">
            <x v="243"/>
          </reference>
          <reference field="3" count="1">
            <x v="188"/>
          </reference>
        </references>
      </pivotArea>
    </format>
    <format dxfId="5481">
      <pivotArea dataOnly="0" labelOnly="1" fieldPosition="0">
        <references count="2">
          <reference field="0" count="1" selected="0">
            <x v="244"/>
          </reference>
          <reference field="3" count="1">
            <x v="190"/>
          </reference>
        </references>
      </pivotArea>
    </format>
    <format dxfId="5480">
      <pivotArea dataOnly="0" labelOnly="1" fieldPosition="0">
        <references count="2">
          <reference field="0" count="1" selected="0">
            <x v="245"/>
          </reference>
          <reference field="3" count="1">
            <x v="192"/>
          </reference>
        </references>
      </pivotArea>
    </format>
    <format dxfId="5479">
      <pivotArea dataOnly="0" labelOnly="1" fieldPosition="0">
        <references count="2">
          <reference field="0" count="1" selected="0">
            <x v="246"/>
          </reference>
          <reference field="3" count="1">
            <x v="194"/>
          </reference>
        </references>
      </pivotArea>
    </format>
    <format dxfId="5478">
      <pivotArea dataOnly="0" labelOnly="1" fieldPosition="0">
        <references count="2">
          <reference field="0" count="1" selected="0">
            <x v="248"/>
          </reference>
          <reference field="3" count="1">
            <x v="195"/>
          </reference>
        </references>
      </pivotArea>
    </format>
    <format dxfId="5477">
      <pivotArea dataOnly="0" labelOnly="1" fieldPosition="0">
        <references count="2">
          <reference field="0" count="1" selected="0">
            <x v="249"/>
          </reference>
          <reference field="3" count="1">
            <x v="199"/>
          </reference>
        </references>
      </pivotArea>
    </format>
    <format dxfId="5476">
      <pivotArea dataOnly="0" labelOnly="1" fieldPosition="0">
        <references count="2">
          <reference field="0" count="1" selected="0">
            <x v="250"/>
          </reference>
          <reference field="3" count="1">
            <x v="213"/>
          </reference>
        </references>
      </pivotArea>
    </format>
    <format dxfId="5475">
      <pivotArea dataOnly="0" labelOnly="1" fieldPosition="0">
        <references count="2">
          <reference field="0" count="1" selected="0">
            <x v="251"/>
          </reference>
          <reference field="3" count="1">
            <x v="216"/>
          </reference>
        </references>
      </pivotArea>
    </format>
    <format dxfId="5474">
      <pivotArea dataOnly="0" labelOnly="1" fieldPosition="0">
        <references count="2">
          <reference field="0" count="1" selected="0">
            <x v="252"/>
          </reference>
          <reference field="3" count="1">
            <x v="217"/>
          </reference>
        </references>
      </pivotArea>
    </format>
    <format dxfId="5473">
      <pivotArea dataOnly="0" labelOnly="1" fieldPosition="0">
        <references count="2">
          <reference field="0" count="1" selected="0">
            <x v="253"/>
          </reference>
          <reference field="3" count="1">
            <x v="221"/>
          </reference>
        </references>
      </pivotArea>
    </format>
    <format dxfId="5472">
      <pivotArea dataOnly="0" labelOnly="1" fieldPosition="0">
        <references count="2">
          <reference field="0" count="1" selected="0">
            <x v="254"/>
          </reference>
          <reference field="3" count="1">
            <x v="176"/>
          </reference>
        </references>
      </pivotArea>
    </format>
    <format dxfId="5471">
      <pivotArea dataOnly="0" labelOnly="1" fieldPosition="0">
        <references count="2">
          <reference field="0" count="1" selected="0">
            <x v="255"/>
          </reference>
          <reference field="3" count="1">
            <x v="6"/>
          </reference>
        </references>
      </pivotArea>
    </format>
    <format dxfId="5470">
      <pivotArea dataOnly="0" labelOnly="1" fieldPosition="0">
        <references count="2">
          <reference field="0" count="1" selected="0">
            <x v="256"/>
          </reference>
          <reference field="3" count="1">
            <x v="18"/>
          </reference>
        </references>
      </pivotArea>
    </format>
    <format dxfId="5469">
      <pivotArea dataOnly="0" labelOnly="1" fieldPosition="0">
        <references count="2">
          <reference field="0" count="1" selected="0">
            <x v="257"/>
          </reference>
          <reference field="3" count="1">
            <x v="47"/>
          </reference>
        </references>
      </pivotArea>
    </format>
    <format dxfId="5468">
      <pivotArea dataOnly="0" labelOnly="1" fieldPosition="0">
        <references count="2">
          <reference field="0" count="1" selected="0">
            <x v="258"/>
          </reference>
          <reference field="3" count="1">
            <x v="48"/>
          </reference>
        </references>
      </pivotArea>
    </format>
    <format dxfId="5467">
      <pivotArea dataOnly="0" labelOnly="1" fieldPosition="0">
        <references count="2">
          <reference field="0" count="1" selected="0">
            <x v="259"/>
          </reference>
          <reference field="3" count="1">
            <x v="55"/>
          </reference>
        </references>
      </pivotArea>
    </format>
    <format dxfId="5466">
      <pivotArea dataOnly="0" labelOnly="1" fieldPosition="0">
        <references count="2">
          <reference field="0" count="1" selected="0">
            <x v="260"/>
          </reference>
          <reference field="3" count="1">
            <x v="124"/>
          </reference>
        </references>
      </pivotArea>
    </format>
    <format dxfId="5465">
      <pivotArea dataOnly="0" labelOnly="1" fieldPosition="0">
        <references count="2">
          <reference field="0" count="1" selected="0">
            <x v="261"/>
          </reference>
          <reference field="3" count="1">
            <x v="132"/>
          </reference>
        </references>
      </pivotArea>
    </format>
    <format dxfId="5464">
      <pivotArea dataOnly="0" labelOnly="1" fieldPosition="0">
        <references count="2">
          <reference field="0" count="1" selected="0">
            <x v="262"/>
          </reference>
          <reference field="3" count="1">
            <x v="133"/>
          </reference>
        </references>
      </pivotArea>
    </format>
    <format dxfId="5463">
      <pivotArea dataOnly="0" labelOnly="1" fieldPosition="0">
        <references count="2">
          <reference field="0" count="1" selected="0">
            <x v="263"/>
          </reference>
          <reference field="3" count="1">
            <x v="120"/>
          </reference>
        </references>
      </pivotArea>
    </format>
    <format dxfId="5462">
      <pivotArea dataOnly="0" labelOnly="1" fieldPosition="0">
        <references count="2">
          <reference field="0" count="1" selected="0">
            <x v="264"/>
          </reference>
          <reference field="3" count="1">
            <x v="84"/>
          </reference>
        </references>
      </pivotArea>
    </format>
    <format dxfId="5461">
      <pivotArea dataOnly="0" labelOnly="1" fieldPosition="0">
        <references count="2">
          <reference field="0" count="1" selected="0">
            <x v="266"/>
          </reference>
          <reference field="3" count="1">
            <x v="90"/>
          </reference>
        </references>
      </pivotArea>
    </format>
    <format dxfId="5460">
      <pivotArea dataOnly="0" labelOnly="1" fieldPosition="0">
        <references count="2">
          <reference field="0" count="1" selected="0">
            <x v="267"/>
          </reference>
          <reference field="3" count="1">
            <x v="91"/>
          </reference>
        </references>
      </pivotArea>
    </format>
    <format dxfId="5459">
      <pivotArea dataOnly="0" labelOnly="1" fieldPosition="0">
        <references count="2">
          <reference field="0" count="1" selected="0">
            <x v="268"/>
          </reference>
          <reference field="3" count="1">
            <x v="92"/>
          </reference>
        </references>
      </pivotArea>
    </format>
    <format dxfId="5458">
      <pivotArea dataOnly="0" labelOnly="1" fieldPosition="0">
        <references count="2">
          <reference field="0" count="1" selected="0">
            <x v="269"/>
          </reference>
          <reference field="3" count="1">
            <x v="93"/>
          </reference>
        </references>
      </pivotArea>
    </format>
    <format dxfId="5457">
      <pivotArea dataOnly="0" labelOnly="1" fieldPosition="0">
        <references count="2">
          <reference field="0" count="1" selected="0">
            <x v="270"/>
          </reference>
          <reference field="3" count="1">
            <x v="135"/>
          </reference>
        </references>
      </pivotArea>
    </format>
    <format dxfId="5456">
      <pivotArea dataOnly="0" labelOnly="1" fieldPosition="0">
        <references count="2">
          <reference field="0" count="1" selected="0">
            <x v="271"/>
          </reference>
          <reference field="3" count="1">
            <x v="23"/>
          </reference>
        </references>
      </pivotArea>
    </format>
    <format dxfId="5455">
      <pivotArea dataOnly="0" labelOnly="1" fieldPosition="0">
        <references count="2">
          <reference field="0" count="1" selected="0">
            <x v="272"/>
          </reference>
          <reference field="3" count="1">
            <x v="44"/>
          </reference>
        </references>
      </pivotArea>
    </format>
    <format dxfId="5454">
      <pivotArea dataOnly="0" labelOnly="1" fieldPosition="0">
        <references count="2">
          <reference field="0" count="1" selected="0">
            <x v="273"/>
          </reference>
          <reference field="3" count="1">
            <x v="56"/>
          </reference>
        </references>
      </pivotArea>
    </format>
    <format dxfId="5453">
      <pivotArea dataOnly="0" labelOnly="1" fieldPosition="0">
        <references count="2">
          <reference field="0" count="1" selected="0">
            <x v="274"/>
          </reference>
          <reference field="3" count="1">
            <x v="57"/>
          </reference>
        </references>
      </pivotArea>
    </format>
    <format dxfId="5452">
      <pivotArea dataOnly="0" labelOnly="1" fieldPosition="0">
        <references count="2">
          <reference field="0" count="1" selected="0">
            <x v="275"/>
          </reference>
          <reference field="3" count="1">
            <x v="58"/>
          </reference>
        </references>
      </pivotArea>
    </format>
    <format dxfId="5451">
      <pivotArea dataOnly="0" labelOnly="1" fieldPosition="0">
        <references count="2">
          <reference field="0" count="1" selected="0">
            <x v="276"/>
          </reference>
          <reference field="3" count="1">
            <x v="59"/>
          </reference>
        </references>
      </pivotArea>
    </format>
    <format dxfId="5450">
      <pivotArea dataOnly="0" labelOnly="1" fieldPosition="0">
        <references count="2">
          <reference field="0" count="1" selected="0">
            <x v="277"/>
          </reference>
          <reference field="3" count="1">
            <x v="62"/>
          </reference>
        </references>
      </pivotArea>
    </format>
    <format dxfId="5449">
      <pivotArea dataOnly="0" labelOnly="1" fieldPosition="0">
        <references count="2">
          <reference field="0" count="1" selected="0">
            <x v="278"/>
          </reference>
          <reference field="3" count="1">
            <x v="63"/>
          </reference>
        </references>
      </pivotArea>
    </format>
    <format dxfId="5448">
      <pivotArea dataOnly="0" labelOnly="1" fieldPosition="0">
        <references count="2">
          <reference field="0" count="1" selected="0">
            <x v="279"/>
          </reference>
          <reference field="3" count="1">
            <x v="64"/>
          </reference>
        </references>
      </pivotArea>
    </format>
    <format dxfId="5447">
      <pivotArea dataOnly="0" labelOnly="1" fieldPosition="0">
        <references count="2">
          <reference field="0" count="1" selected="0">
            <x v="280"/>
          </reference>
          <reference field="3" count="1">
            <x v="70"/>
          </reference>
        </references>
      </pivotArea>
    </format>
    <format dxfId="5446">
      <pivotArea dataOnly="0" labelOnly="1" fieldPosition="0">
        <references count="2">
          <reference field="0" count="1" selected="0">
            <x v="281"/>
          </reference>
          <reference field="3" count="1">
            <x v="71"/>
          </reference>
        </references>
      </pivotArea>
    </format>
    <format dxfId="5445">
      <pivotArea dataOnly="0" labelOnly="1" fieldPosition="0">
        <references count="2">
          <reference field="0" count="1" selected="0">
            <x v="282"/>
          </reference>
          <reference field="3" count="1">
            <x v="72"/>
          </reference>
        </references>
      </pivotArea>
    </format>
    <format dxfId="5444">
      <pivotArea dataOnly="0" labelOnly="1" fieldPosition="0">
        <references count="2">
          <reference field="0" count="1" selected="0">
            <x v="283"/>
          </reference>
          <reference field="3" count="1">
            <x v="73"/>
          </reference>
        </references>
      </pivotArea>
    </format>
    <format dxfId="5443">
      <pivotArea dataOnly="0" labelOnly="1" fieldPosition="0">
        <references count="2">
          <reference field="0" count="1" selected="0">
            <x v="284"/>
          </reference>
          <reference field="3" count="1">
            <x v="74"/>
          </reference>
        </references>
      </pivotArea>
    </format>
    <format dxfId="5442">
      <pivotArea dataOnly="0" labelOnly="1" fieldPosition="0">
        <references count="2">
          <reference field="0" count="1" selected="0">
            <x v="285"/>
          </reference>
          <reference field="3" count="1">
            <x v="75"/>
          </reference>
        </references>
      </pivotArea>
    </format>
    <format dxfId="5441">
      <pivotArea dataOnly="0" labelOnly="1" fieldPosition="0">
        <references count="2">
          <reference field="0" count="1" selected="0">
            <x v="286"/>
          </reference>
          <reference field="3" count="1">
            <x v="78"/>
          </reference>
        </references>
      </pivotArea>
    </format>
    <format dxfId="5440">
      <pivotArea dataOnly="0" labelOnly="1" fieldPosition="0">
        <references count="2">
          <reference field="0" count="1" selected="0">
            <x v="287"/>
          </reference>
          <reference field="3" count="1">
            <x v="84"/>
          </reference>
        </references>
      </pivotArea>
    </format>
    <format dxfId="5439">
      <pivotArea dataOnly="0" labelOnly="1" fieldPosition="0">
        <references count="2">
          <reference field="0" count="1" selected="0">
            <x v="288"/>
          </reference>
          <reference field="3" count="1">
            <x v="86"/>
          </reference>
        </references>
      </pivotArea>
    </format>
    <format dxfId="5438">
      <pivotArea dataOnly="0" labelOnly="1" fieldPosition="0">
        <references count="2">
          <reference field="0" count="1" selected="0">
            <x v="290"/>
          </reference>
          <reference field="3" count="1">
            <x v="87"/>
          </reference>
        </references>
      </pivotArea>
    </format>
    <format dxfId="5437">
      <pivotArea dataOnly="0" labelOnly="1" fieldPosition="0">
        <references count="2">
          <reference field="0" count="1" selected="0">
            <x v="291"/>
          </reference>
          <reference field="3" count="1">
            <x v="88"/>
          </reference>
        </references>
      </pivotArea>
    </format>
    <format dxfId="5436">
      <pivotArea dataOnly="0" labelOnly="1" fieldPosition="0">
        <references count="2">
          <reference field="0" count="1" selected="0">
            <x v="293"/>
          </reference>
          <reference field="3" count="1">
            <x v="89"/>
          </reference>
        </references>
      </pivotArea>
    </format>
    <format dxfId="5435">
      <pivotArea dataOnly="0" labelOnly="1" fieldPosition="0">
        <references count="2">
          <reference field="0" count="1" selected="0">
            <x v="294"/>
          </reference>
          <reference field="3" count="1">
            <x v="94"/>
          </reference>
        </references>
      </pivotArea>
    </format>
    <format dxfId="5434">
      <pivotArea dataOnly="0" labelOnly="1" fieldPosition="0">
        <references count="2">
          <reference field="0" count="1" selected="0">
            <x v="295"/>
          </reference>
          <reference field="3" count="1">
            <x v="95"/>
          </reference>
        </references>
      </pivotArea>
    </format>
    <format dxfId="5433">
      <pivotArea dataOnly="0" labelOnly="1" fieldPosition="0">
        <references count="2">
          <reference field="0" count="1" selected="0">
            <x v="296"/>
          </reference>
          <reference field="3" count="1">
            <x v="101"/>
          </reference>
        </references>
      </pivotArea>
    </format>
    <format dxfId="5432">
      <pivotArea dataOnly="0" labelOnly="1" fieldPosition="0">
        <references count="2">
          <reference field="0" count="1" selected="0">
            <x v="297"/>
          </reference>
          <reference field="3" count="1">
            <x v="102"/>
          </reference>
        </references>
      </pivotArea>
    </format>
    <format dxfId="5431">
      <pivotArea dataOnly="0" labelOnly="1" fieldPosition="0">
        <references count="2">
          <reference field="0" count="1" selected="0">
            <x v="298"/>
          </reference>
          <reference field="3" count="1">
            <x v="105"/>
          </reference>
        </references>
      </pivotArea>
    </format>
    <format dxfId="5430">
      <pivotArea dataOnly="0" labelOnly="1" fieldPosition="0">
        <references count="2">
          <reference field="0" count="1" selected="0">
            <x v="299"/>
          </reference>
          <reference field="3" count="1">
            <x v="109"/>
          </reference>
        </references>
      </pivotArea>
    </format>
    <format dxfId="5429">
      <pivotArea dataOnly="0" labelOnly="1" fieldPosition="0">
        <references count="2">
          <reference field="0" count="1" selected="0">
            <x v="300"/>
          </reference>
          <reference field="3" count="1">
            <x v="111"/>
          </reference>
        </references>
      </pivotArea>
    </format>
    <format dxfId="5428">
      <pivotArea dataOnly="0" labelOnly="1" fieldPosition="0">
        <references count="2">
          <reference field="0" count="1" selected="0">
            <x v="301"/>
          </reference>
          <reference field="3" count="1">
            <x v="114"/>
          </reference>
        </references>
      </pivotArea>
    </format>
    <format dxfId="5427">
      <pivotArea dataOnly="0" labelOnly="1" fieldPosition="0">
        <references count="2">
          <reference field="0" count="1" selected="0">
            <x v="302"/>
          </reference>
          <reference field="3" count="1">
            <x v="115"/>
          </reference>
        </references>
      </pivotArea>
    </format>
    <format dxfId="5426">
      <pivotArea dataOnly="0" labelOnly="1" fieldPosition="0">
        <references count="2">
          <reference field="0" count="1" selected="0">
            <x v="303"/>
          </reference>
          <reference field="3" count="1">
            <x v="116"/>
          </reference>
        </references>
      </pivotArea>
    </format>
    <format dxfId="5425">
      <pivotArea dataOnly="0" labelOnly="1" fieldPosition="0">
        <references count="2">
          <reference field="0" count="1" selected="0">
            <x v="304"/>
          </reference>
          <reference field="3" count="1">
            <x v="117"/>
          </reference>
        </references>
      </pivotArea>
    </format>
    <format dxfId="5424">
      <pivotArea dataOnly="0" labelOnly="1" fieldPosition="0">
        <references count="2">
          <reference field="0" count="1" selected="0">
            <x v="305"/>
          </reference>
          <reference field="3" count="1">
            <x v="118"/>
          </reference>
        </references>
      </pivotArea>
    </format>
    <format dxfId="5423">
      <pivotArea dataOnly="0" labelOnly="1" fieldPosition="0">
        <references count="2">
          <reference field="0" count="1" selected="0">
            <x v="307"/>
          </reference>
          <reference field="3" count="1">
            <x v="122"/>
          </reference>
        </references>
      </pivotArea>
    </format>
    <format dxfId="5422">
      <pivotArea dataOnly="0" labelOnly="1" fieldPosition="0">
        <references count="2">
          <reference field="0" count="1" selected="0">
            <x v="308"/>
          </reference>
          <reference field="3" count="1">
            <x v="127"/>
          </reference>
        </references>
      </pivotArea>
    </format>
    <format dxfId="5421">
      <pivotArea dataOnly="0" labelOnly="1" fieldPosition="0">
        <references count="2">
          <reference field="0" count="1" selected="0">
            <x v="310"/>
          </reference>
          <reference field="3" count="1">
            <x v="128"/>
          </reference>
        </references>
      </pivotArea>
    </format>
    <format dxfId="5420">
      <pivotArea dataOnly="0" labelOnly="1" fieldPosition="0">
        <references count="2">
          <reference field="0" count="1" selected="0">
            <x v="311"/>
          </reference>
          <reference field="3" count="1">
            <x v="129"/>
          </reference>
        </references>
      </pivotArea>
    </format>
    <format dxfId="5419">
      <pivotArea dataOnly="0" labelOnly="1" fieldPosition="0">
        <references count="2">
          <reference field="0" count="1" selected="0">
            <x v="313"/>
          </reference>
          <reference field="3" count="1">
            <x v="131"/>
          </reference>
        </references>
      </pivotArea>
    </format>
    <format dxfId="5418">
      <pivotArea dataOnly="0" labelOnly="1" fieldPosition="0">
        <references count="2">
          <reference field="0" count="1" selected="0">
            <x v="314"/>
          </reference>
          <reference field="3" count="1">
            <x v="132"/>
          </reference>
        </references>
      </pivotArea>
    </format>
    <format dxfId="5417">
      <pivotArea dataOnly="0" labelOnly="1" fieldPosition="0">
        <references count="2">
          <reference field="0" count="1" selected="0">
            <x v="315"/>
          </reference>
          <reference field="3" count="1">
            <x v="133"/>
          </reference>
        </references>
      </pivotArea>
    </format>
    <format dxfId="5416">
      <pivotArea dataOnly="0" labelOnly="1" fieldPosition="0">
        <references count="2">
          <reference field="0" count="1" selected="0">
            <x v="317"/>
          </reference>
          <reference field="3" count="1">
            <x v="134"/>
          </reference>
        </references>
      </pivotArea>
    </format>
    <format dxfId="5415">
      <pivotArea dataOnly="0" labelOnly="1" fieldPosition="0">
        <references count="2">
          <reference field="0" count="1" selected="0">
            <x v="319"/>
          </reference>
          <reference field="3" count="1">
            <x v="136"/>
          </reference>
        </references>
      </pivotArea>
    </format>
    <format dxfId="5414">
      <pivotArea dataOnly="0" labelOnly="1" fieldPosition="0">
        <references count="2">
          <reference field="0" count="1" selected="0">
            <x v="320"/>
          </reference>
          <reference field="3" count="1">
            <x v="137"/>
          </reference>
        </references>
      </pivotArea>
    </format>
    <format dxfId="5413">
      <pivotArea dataOnly="0" labelOnly="1" fieldPosition="0">
        <references count="2">
          <reference field="0" count="1" selected="0">
            <x v="321"/>
          </reference>
          <reference field="3" count="1">
            <x v="138"/>
          </reference>
        </references>
      </pivotArea>
    </format>
    <format dxfId="5412">
      <pivotArea dataOnly="0" labelOnly="1" fieldPosition="0">
        <references count="2">
          <reference field="0" count="1" selected="0">
            <x v="322"/>
          </reference>
          <reference field="3" count="1">
            <x v="139"/>
          </reference>
        </references>
      </pivotArea>
    </format>
    <format dxfId="5411">
      <pivotArea dataOnly="0" labelOnly="1" fieldPosition="0">
        <references count="2">
          <reference field="0" count="1" selected="0">
            <x v="323"/>
          </reference>
          <reference field="3" count="1">
            <x v="140"/>
          </reference>
        </references>
      </pivotArea>
    </format>
    <format dxfId="5410">
      <pivotArea dataOnly="0" labelOnly="1" fieldPosition="0">
        <references count="2">
          <reference field="0" count="1" selected="0">
            <x v="324"/>
          </reference>
          <reference field="3" count="1">
            <x v="141"/>
          </reference>
        </references>
      </pivotArea>
    </format>
    <format dxfId="5409">
      <pivotArea dataOnly="0" labelOnly="1" fieldPosition="0">
        <references count="2">
          <reference field="0" count="1" selected="0">
            <x v="325"/>
          </reference>
          <reference field="3" count="1">
            <x v="142"/>
          </reference>
        </references>
      </pivotArea>
    </format>
    <format dxfId="5408">
      <pivotArea dataOnly="0" labelOnly="1" fieldPosition="0">
        <references count="2">
          <reference field="0" count="1" selected="0">
            <x v="326"/>
          </reference>
          <reference field="3" count="1">
            <x v="144"/>
          </reference>
        </references>
      </pivotArea>
    </format>
    <format dxfId="5407">
      <pivotArea dataOnly="0" labelOnly="1" fieldPosition="0">
        <references count="2">
          <reference field="0" count="1" selected="0">
            <x v="327"/>
          </reference>
          <reference field="3" count="1">
            <x v="145"/>
          </reference>
        </references>
      </pivotArea>
    </format>
    <format dxfId="5406">
      <pivotArea dataOnly="0" labelOnly="1" fieldPosition="0">
        <references count="2">
          <reference field="0" count="1" selected="0">
            <x v="328"/>
          </reference>
          <reference field="3" count="1">
            <x v="147"/>
          </reference>
        </references>
      </pivotArea>
    </format>
    <format dxfId="5405">
      <pivotArea dataOnly="0" labelOnly="1" fieldPosition="0">
        <references count="2">
          <reference field="0" count="1" selected="0">
            <x v="329"/>
          </reference>
          <reference field="3" count="1">
            <x v="149"/>
          </reference>
        </references>
      </pivotArea>
    </format>
    <format dxfId="5404">
      <pivotArea dataOnly="0" labelOnly="1" fieldPosition="0">
        <references count="2">
          <reference field="0" count="1" selected="0">
            <x v="330"/>
          </reference>
          <reference field="3" count="1">
            <x v="152"/>
          </reference>
        </references>
      </pivotArea>
    </format>
    <format dxfId="5403">
      <pivotArea dataOnly="0" labelOnly="1" fieldPosition="0">
        <references count="2">
          <reference field="0" count="1" selected="0">
            <x v="331"/>
          </reference>
          <reference field="3" count="1">
            <x v="156"/>
          </reference>
        </references>
      </pivotArea>
    </format>
    <format dxfId="5402">
      <pivotArea dataOnly="0" labelOnly="1" fieldPosition="0">
        <references count="2">
          <reference field="0" count="1" selected="0">
            <x v="332"/>
          </reference>
          <reference field="3" count="1">
            <x v="161"/>
          </reference>
        </references>
      </pivotArea>
    </format>
    <format dxfId="5401">
      <pivotArea dataOnly="0" labelOnly="1" fieldPosition="0">
        <references count="2">
          <reference field="0" count="1" selected="0">
            <x v="333"/>
          </reference>
          <reference field="3" count="1">
            <x v="162"/>
          </reference>
        </references>
      </pivotArea>
    </format>
    <format dxfId="5400">
      <pivotArea dataOnly="0" labelOnly="1" fieldPosition="0">
        <references count="2">
          <reference field="0" count="1" selected="0">
            <x v="334"/>
          </reference>
          <reference field="3" count="1">
            <x v="90"/>
          </reference>
        </references>
      </pivotArea>
    </format>
    <format dxfId="5399">
      <pivotArea dataOnly="0" labelOnly="1" fieldPosition="0">
        <references count="2">
          <reference field="0" count="1" selected="0">
            <x v="336"/>
          </reference>
          <reference field="3" count="1">
            <x v="157"/>
          </reference>
        </references>
      </pivotArea>
    </format>
    <format dxfId="5398">
      <pivotArea dataOnly="0" labelOnly="1" fieldPosition="0">
        <references count="2">
          <reference field="0" count="1" selected="0">
            <x v="337"/>
          </reference>
          <reference field="3" count="1">
            <x v="165"/>
          </reference>
        </references>
      </pivotArea>
    </format>
    <format dxfId="5397">
      <pivotArea dataOnly="0" labelOnly="1" fieldPosition="0">
        <references count="2">
          <reference field="0" count="1" selected="0">
            <x v="338"/>
          </reference>
          <reference field="3" count="1">
            <x v="166"/>
          </reference>
        </references>
      </pivotArea>
    </format>
    <format dxfId="5396">
      <pivotArea dataOnly="0" labelOnly="1" fieldPosition="0">
        <references count="2">
          <reference field="0" count="1" selected="0">
            <x v="339"/>
          </reference>
          <reference field="3" count="1">
            <x v="167"/>
          </reference>
        </references>
      </pivotArea>
    </format>
    <format dxfId="5395">
      <pivotArea dataOnly="0" labelOnly="1" fieldPosition="0">
        <references count="2">
          <reference field="0" count="1" selected="0">
            <x v="340"/>
          </reference>
          <reference field="3" count="1">
            <x v="189"/>
          </reference>
        </references>
      </pivotArea>
    </format>
    <format dxfId="5394">
      <pivotArea dataOnly="0" labelOnly="1" fieldPosition="0">
        <references count="2">
          <reference field="0" count="1" selected="0">
            <x v="342"/>
          </reference>
          <reference field="3" count="1">
            <x v="190"/>
          </reference>
        </references>
      </pivotArea>
    </format>
    <format dxfId="5393">
      <pivotArea dataOnly="0" labelOnly="1" fieldPosition="0">
        <references count="2">
          <reference field="0" count="1" selected="0">
            <x v="344"/>
          </reference>
          <reference field="3" count="1">
            <x v="192"/>
          </reference>
        </references>
      </pivotArea>
    </format>
    <format dxfId="5392">
      <pivotArea dataOnly="0" labelOnly="1" fieldPosition="0">
        <references count="2">
          <reference field="0" count="1" selected="0">
            <x v="345"/>
          </reference>
          <reference field="3" count="1">
            <x v="193"/>
          </reference>
        </references>
      </pivotArea>
    </format>
    <format dxfId="5391">
      <pivotArea dataOnly="0" labelOnly="1" fieldPosition="0">
        <references count="2">
          <reference field="0" count="1" selected="0">
            <x v="346"/>
          </reference>
          <reference field="3" count="1">
            <x v="201"/>
          </reference>
        </references>
      </pivotArea>
    </format>
    <format dxfId="5390">
      <pivotArea dataOnly="0" labelOnly="1" fieldPosition="0">
        <references count="2">
          <reference field="0" count="1" selected="0">
            <x v="347"/>
          </reference>
          <reference field="3" count="1">
            <x v="164"/>
          </reference>
        </references>
      </pivotArea>
    </format>
    <format dxfId="5389">
      <pivotArea dataOnly="0" labelOnly="1" fieldPosition="0">
        <references count="2">
          <reference field="0" count="1" selected="0">
            <x v="348"/>
          </reference>
          <reference field="3" count="1">
            <x v="172"/>
          </reference>
        </references>
      </pivotArea>
    </format>
    <format dxfId="5388">
      <pivotArea dataOnly="0" labelOnly="1" fieldPosition="0">
        <references count="2">
          <reference field="0" count="1" selected="0">
            <x v="349"/>
          </reference>
          <reference field="3" count="1">
            <x v="180"/>
          </reference>
        </references>
      </pivotArea>
    </format>
    <format dxfId="5387">
      <pivotArea dataOnly="0" labelOnly="1" fieldPosition="0">
        <references count="2">
          <reference field="0" count="1" selected="0">
            <x v="350"/>
          </reference>
          <reference field="3" count="1">
            <x v="181"/>
          </reference>
        </references>
      </pivotArea>
    </format>
    <format dxfId="5386">
      <pivotArea dataOnly="0" labelOnly="1" fieldPosition="0">
        <references count="2">
          <reference field="0" count="1" selected="0">
            <x v="351"/>
          </reference>
          <reference field="3" count="1">
            <x v="182"/>
          </reference>
        </references>
      </pivotArea>
    </format>
    <format dxfId="5385">
      <pivotArea dataOnly="0" labelOnly="1" fieldPosition="0">
        <references count="2">
          <reference field="0" count="1" selected="0">
            <x v="352"/>
          </reference>
          <reference field="3" count="1">
            <x v="190"/>
          </reference>
        </references>
      </pivotArea>
    </format>
    <format dxfId="5384">
      <pivotArea dataOnly="0" labelOnly="1" fieldPosition="0">
        <references count="2">
          <reference field="0" count="1" selected="0">
            <x v="353"/>
          </reference>
          <reference field="3" count="1">
            <x v="180"/>
          </reference>
        </references>
      </pivotArea>
    </format>
    <format dxfId="5383">
      <pivotArea dataOnly="0" labelOnly="1" fieldPosition="0">
        <references count="2">
          <reference field="0" count="1" selected="0">
            <x v="354"/>
          </reference>
          <reference field="3" count="1">
            <x v="178"/>
          </reference>
        </references>
      </pivotArea>
    </format>
    <format dxfId="5382">
      <pivotArea dataOnly="0" labelOnly="1" fieldPosition="0">
        <references count="2">
          <reference field="0" count="1" selected="0">
            <x v="356"/>
          </reference>
          <reference field="3" count="1">
            <x v="179"/>
          </reference>
        </references>
      </pivotArea>
    </format>
    <format dxfId="5381">
      <pivotArea dataOnly="0" labelOnly="1" fieldPosition="0">
        <references count="2">
          <reference field="0" count="1" selected="0">
            <x v="358"/>
          </reference>
          <reference field="3" count="1">
            <x v="180"/>
          </reference>
        </references>
      </pivotArea>
    </format>
    <format dxfId="5380">
      <pivotArea dataOnly="0" labelOnly="1" fieldPosition="0">
        <references count="2">
          <reference field="0" count="1" selected="0">
            <x v="359"/>
          </reference>
          <reference field="3" count="1">
            <x v="181"/>
          </reference>
        </references>
      </pivotArea>
    </format>
    <format dxfId="5379">
      <pivotArea dataOnly="0" labelOnly="1" fieldPosition="0">
        <references count="2">
          <reference field="0" count="1" selected="0">
            <x v="360"/>
          </reference>
          <reference field="3" count="1">
            <x v="182"/>
          </reference>
        </references>
      </pivotArea>
    </format>
    <format dxfId="5378">
      <pivotArea dataOnly="0" labelOnly="1" fieldPosition="0">
        <references count="2">
          <reference field="0" count="1" selected="0">
            <x v="361"/>
          </reference>
          <reference field="3" count="1">
            <x v="195"/>
          </reference>
        </references>
      </pivotArea>
    </format>
    <format dxfId="5377">
      <pivotArea dataOnly="0" labelOnly="1" fieldPosition="0">
        <references count="2">
          <reference field="0" count="1" selected="0">
            <x v="362"/>
          </reference>
          <reference field="3" count="1">
            <x v="199"/>
          </reference>
        </references>
      </pivotArea>
    </format>
    <format dxfId="5376">
      <pivotArea dataOnly="0" labelOnly="1" fieldPosition="0">
        <references count="2">
          <reference field="0" count="1" selected="0">
            <x v="363"/>
          </reference>
          <reference field="3" count="1">
            <x v="209"/>
          </reference>
        </references>
      </pivotArea>
    </format>
    <format dxfId="5375">
      <pivotArea dataOnly="0" labelOnly="1" fieldPosition="0">
        <references count="2">
          <reference field="0" count="1" selected="0">
            <x v="364"/>
          </reference>
          <reference field="3" count="1">
            <x v="212"/>
          </reference>
        </references>
      </pivotArea>
    </format>
    <format dxfId="5374">
      <pivotArea dataOnly="0" labelOnly="1" fieldPosition="0">
        <references count="2">
          <reference field="0" count="1" selected="0">
            <x v="365"/>
          </reference>
          <reference field="3" count="1">
            <x v="222"/>
          </reference>
        </references>
      </pivotArea>
    </format>
    <format dxfId="5373">
      <pivotArea dataOnly="0" labelOnly="1" fieldPosition="0">
        <references count="2">
          <reference field="0" count="1" selected="0">
            <x v="366"/>
          </reference>
          <reference field="3" count="1">
            <x v="223"/>
          </reference>
        </references>
      </pivotArea>
    </format>
    <format dxfId="5372">
      <pivotArea dataOnly="0" labelOnly="1" fieldPosition="0">
        <references count="2">
          <reference field="0" count="1" selected="0">
            <x v="367"/>
          </reference>
          <reference field="3" count="1">
            <x v="224"/>
          </reference>
        </references>
      </pivotArea>
    </format>
    <format dxfId="5371">
      <pivotArea dataOnly="0" labelOnly="1" fieldPosition="0">
        <references count="2">
          <reference field="0" count="1" selected="0">
            <x v="368"/>
          </reference>
          <reference field="3" count="1">
            <x v="86"/>
          </reference>
        </references>
      </pivotArea>
    </format>
    <format dxfId="5370">
      <pivotArea dataOnly="0" labelOnly="1" fieldPosition="0">
        <references count="2">
          <reference field="0" count="1" selected="0">
            <x v="369"/>
          </reference>
          <reference field="3" count="1">
            <x v="22"/>
          </reference>
        </references>
      </pivotArea>
    </format>
    <format dxfId="5369">
      <pivotArea dataOnly="0" labelOnly="1" fieldPosition="0">
        <references count="2">
          <reference field="0" count="1" selected="0">
            <x v="370"/>
          </reference>
          <reference field="3" count="1">
            <x v="84"/>
          </reference>
        </references>
      </pivotArea>
    </format>
    <format dxfId="5368">
      <pivotArea dataOnly="0" labelOnly="1" fieldPosition="0">
        <references count="2">
          <reference field="0" count="1" selected="0">
            <x v="371"/>
          </reference>
          <reference field="3" count="1">
            <x v="85"/>
          </reference>
        </references>
      </pivotArea>
    </format>
    <format dxfId="5367">
      <pivotArea dataOnly="0" labelOnly="1" fieldPosition="0">
        <references count="2">
          <reference field="0" count="1" selected="0">
            <x v="372"/>
          </reference>
          <reference field="3" count="1">
            <x v="123"/>
          </reference>
        </references>
      </pivotArea>
    </format>
    <format dxfId="5366">
      <pivotArea dataOnly="0" labelOnly="1" fieldPosition="0">
        <references count="2">
          <reference field="0" count="1" selected="0">
            <x v="373"/>
          </reference>
          <reference field="3" count="1">
            <x v="155"/>
          </reference>
        </references>
      </pivotArea>
    </format>
    <format dxfId="5365">
      <pivotArea dataOnly="0" labelOnly="1" fieldPosition="0">
        <references count="2">
          <reference field="0" count="1" selected="0">
            <x v="374"/>
          </reference>
          <reference field="3" count="1">
            <x v="156"/>
          </reference>
        </references>
      </pivotArea>
    </format>
    <format dxfId="5364">
      <pivotArea dataOnly="0" labelOnly="1" fieldPosition="0">
        <references count="2">
          <reference field="0" count="1" selected="0">
            <x v="375"/>
          </reference>
          <reference field="3" count="1">
            <x v="157"/>
          </reference>
        </references>
      </pivotArea>
    </format>
    <format dxfId="5363">
      <pivotArea dataOnly="0" labelOnly="1" fieldPosition="0">
        <references count="2">
          <reference field="0" count="1" selected="0">
            <x v="376"/>
          </reference>
          <reference field="3" count="1">
            <x v="160"/>
          </reference>
        </references>
      </pivotArea>
    </format>
    <format dxfId="5362">
      <pivotArea dataOnly="0" labelOnly="1" fieldPosition="0">
        <references count="2">
          <reference field="0" count="1" selected="0">
            <x v="377"/>
          </reference>
          <reference field="3" count="1">
            <x v="161"/>
          </reference>
        </references>
      </pivotArea>
    </format>
    <format dxfId="5361">
      <pivotArea dataOnly="0" labelOnly="1" fieldPosition="0">
        <references count="2">
          <reference field="0" count="1" selected="0">
            <x v="378"/>
          </reference>
          <reference field="3" count="1">
            <x v="162"/>
          </reference>
        </references>
      </pivotArea>
    </format>
    <format dxfId="5360">
      <pivotArea dataOnly="0" labelOnly="1" fieldPosition="0">
        <references count="2">
          <reference field="0" count="1" selected="0">
            <x v="379"/>
          </reference>
          <reference field="3" count="1">
            <x v="238"/>
          </reference>
        </references>
      </pivotArea>
    </format>
    <format dxfId="5359">
      <pivotArea dataOnly="0" labelOnly="1" fieldPosition="0">
        <references count="2">
          <reference field="0" count="1" selected="0">
            <x v="380"/>
          </reference>
          <reference field="3" count="1">
            <x v="189"/>
          </reference>
        </references>
      </pivotArea>
    </format>
    <format dxfId="5358">
      <pivotArea dataOnly="0" labelOnly="1" fieldPosition="0">
        <references count="2">
          <reference field="0" count="1" selected="0">
            <x v="381"/>
          </reference>
          <reference field="3" count="1">
            <x v="193"/>
          </reference>
        </references>
      </pivotArea>
    </format>
    <format dxfId="5357">
      <pivotArea dataOnly="0" labelOnly="1" fieldPosition="0">
        <references count="2">
          <reference field="0" count="1" selected="0">
            <x v="382"/>
          </reference>
          <reference field="3" count="1">
            <x v="196"/>
          </reference>
        </references>
      </pivotArea>
    </format>
    <format dxfId="5356">
      <pivotArea dataOnly="0" labelOnly="1" fieldPosition="0">
        <references count="2">
          <reference field="0" count="1" selected="0">
            <x v="383"/>
          </reference>
          <reference field="3" count="1">
            <x v="197"/>
          </reference>
        </references>
      </pivotArea>
    </format>
    <format dxfId="5355">
      <pivotArea dataOnly="0" labelOnly="1" fieldPosition="0">
        <references count="2">
          <reference field="0" count="1" selected="0">
            <x v="384"/>
          </reference>
          <reference field="3" count="1">
            <x v="198"/>
          </reference>
        </references>
      </pivotArea>
    </format>
    <format dxfId="5354">
      <pivotArea dataOnly="0" labelOnly="1" fieldPosition="0">
        <references count="2">
          <reference field="0" count="1" selected="0">
            <x v="385"/>
          </reference>
          <reference field="3" count="1">
            <x v="163"/>
          </reference>
        </references>
      </pivotArea>
    </format>
    <format dxfId="5353">
      <pivotArea dataOnly="0" labelOnly="1" fieldPosition="0">
        <references count="2">
          <reference field="0" count="1" selected="0">
            <x v="387"/>
          </reference>
          <reference field="3" count="1">
            <x v="164"/>
          </reference>
        </references>
      </pivotArea>
    </format>
    <format dxfId="5352">
      <pivotArea dataOnly="0" labelOnly="1" fieldPosition="0">
        <references count="2">
          <reference field="0" count="1" selected="0">
            <x v="389"/>
          </reference>
          <reference field="3" count="1">
            <x v="165"/>
          </reference>
        </references>
      </pivotArea>
    </format>
    <format dxfId="5351">
      <pivotArea dataOnly="0" labelOnly="1" fieldPosition="0">
        <references count="2">
          <reference field="0" count="1" selected="0">
            <x v="390"/>
          </reference>
          <reference field="3" count="1">
            <x v="166"/>
          </reference>
        </references>
      </pivotArea>
    </format>
    <format dxfId="5350">
      <pivotArea dataOnly="0" labelOnly="1" fieldPosition="0">
        <references count="2">
          <reference field="0" count="1" selected="0">
            <x v="391"/>
          </reference>
          <reference field="3" count="1">
            <x v="168"/>
          </reference>
        </references>
      </pivotArea>
    </format>
    <format dxfId="5349">
      <pivotArea dataOnly="0" labelOnly="1" fieldPosition="0">
        <references count="2">
          <reference field="0" count="1" selected="0">
            <x v="392"/>
          </reference>
          <reference field="3" count="1">
            <x v="169"/>
          </reference>
        </references>
      </pivotArea>
    </format>
    <format dxfId="5348">
      <pivotArea dataOnly="0" labelOnly="1" fieldPosition="0">
        <references count="2">
          <reference field="0" count="1" selected="0">
            <x v="393"/>
          </reference>
          <reference field="3" count="1">
            <x v="170"/>
          </reference>
        </references>
      </pivotArea>
    </format>
    <format dxfId="5347">
      <pivotArea dataOnly="0" labelOnly="1" fieldPosition="0">
        <references count="2">
          <reference field="0" count="1" selected="0">
            <x v="394"/>
          </reference>
          <reference field="3" count="1">
            <x v="171"/>
          </reference>
        </references>
      </pivotArea>
    </format>
    <format dxfId="5346">
      <pivotArea dataOnly="0" labelOnly="1" fieldPosition="0">
        <references count="2">
          <reference field="0" count="1" selected="0">
            <x v="395"/>
          </reference>
          <reference field="3" count="1">
            <x v="172"/>
          </reference>
        </references>
      </pivotArea>
    </format>
    <format dxfId="5345">
      <pivotArea dataOnly="0" labelOnly="1" fieldPosition="0">
        <references count="2">
          <reference field="0" count="1" selected="0">
            <x v="396"/>
          </reference>
          <reference field="3" count="1">
            <x v="175"/>
          </reference>
        </references>
      </pivotArea>
    </format>
    <format dxfId="5344">
      <pivotArea dataOnly="0" labelOnly="1" fieldPosition="0">
        <references count="2">
          <reference field="0" count="1" selected="0">
            <x v="398"/>
          </reference>
          <reference field="3" count="1">
            <x v="176"/>
          </reference>
        </references>
      </pivotArea>
    </format>
    <format dxfId="5343">
      <pivotArea dataOnly="0" labelOnly="1" fieldPosition="0">
        <references count="2">
          <reference field="0" count="1" selected="0">
            <x v="399"/>
          </reference>
          <reference field="3" count="1">
            <x v="177"/>
          </reference>
        </references>
      </pivotArea>
    </format>
    <format dxfId="5342">
      <pivotArea dataOnly="0" labelOnly="1" fieldPosition="0">
        <references count="2">
          <reference field="0" count="1" selected="0">
            <x v="400"/>
          </reference>
          <reference field="3" count="1">
            <x v="178"/>
          </reference>
        </references>
      </pivotArea>
    </format>
    <format dxfId="5341">
      <pivotArea dataOnly="0" labelOnly="1" fieldPosition="0">
        <references count="2">
          <reference field="0" count="1" selected="0">
            <x v="402"/>
          </reference>
          <reference field="3" count="1">
            <x v="179"/>
          </reference>
        </references>
      </pivotArea>
    </format>
    <format dxfId="5340">
      <pivotArea dataOnly="0" labelOnly="1" fieldPosition="0">
        <references count="2">
          <reference field="0" count="1" selected="0">
            <x v="405"/>
          </reference>
          <reference field="3" count="1">
            <x v="180"/>
          </reference>
        </references>
      </pivotArea>
    </format>
    <format dxfId="5339">
      <pivotArea dataOnly="0" labelOnly="1" fieldPosition="0">
        <references count="2">
          <reference field="0" count="1" selected="0">
            <x v="406"/>
          </reference>
          <reference field="3" count="1">
            <x v="185"/>
          </reference>
        </references>
      </pivotArea>
    </format>
    <format dxfId="5338">
      <pivotArea dataOnly="0" labelOnly="1" fieldPosition="0">
        <references count="2">
          <reference field="0" count="1" selected="0">
            <x v="408"/>
          </reference>
          <reference field="3" count="1">
            <x v="186"/>
          </reference>
        </references>
      </pivotArea>
    </format>
    <format dxfId="5337">
      <pivotArea dataOnly="0" labelOnly="1" fieldPosition="0">
        <references count="2">
          <reference field="0" count="1" selected="0">
            <x v="411"/>
          </reference>
          <reference field="3" count="1">
            <x v="187"/>
          </reference>
        </references>
      </pivotArea>
    </format>
    <format dxfId="5336">
      <pivotArea dataOnly="0" labelOnly="1" fieldPosition="0">
        <references count="2">
          <reference field="0" count="1" selected="0">
            <x v="412"/>
          </reference>
          <reference field="3" count="1">
            <x v="188"/>
          </reference>
        </references>
      </pivotArea>
    </format>
    <format dxfId="5335">
      <pivotArea dataOnly="0" labelOnly="1" fieldPosition="0">
        <references count="2">
          <reference field="0" count="1" selected="0">
            <x v="417"/>
          </reference>
          <reference field="3" count="1">
            <x v="189"/>
          </reference>
        </references>
      </pivotArea>
    </format>
    <format dxfId="5334">
      <pivotArea dataOnly="0" labelOnly="1" fieldPosition="0">
        <references count="2">
          <reference field="0" count="1" selected="0">
            <x v="418"/>
          </reference>
          <reference field="3" count="1">
            <x v="191"/>
          </reference>
        </references>
      </pivotArea>
    </format>
    <format dxfId="5333">
      <pivotArea dataOnly="0" labelOnly="1" fieldPosition="0">
        <references count="2">
          <reference field="0" count="1" selected="0">
            <x v="419"/>
          </reference>
          <reference field="3" count="1">
            <x v="192"/>
          </reference>
        </references>
      </pivotArea>
    </format>
    <format dxfId="5332">
      <pivotArea dataOnly="0" labelOnly="1" fieldPosition="0">
        <references count="2">
          <reference field="0" count="1" selected="0">
            <x v="421"/>
          </reference>
          <reference field="3" count="1">
            <x v="194"/>
          </reference>
        </references>
      </pivotArea>
    </format>
    <format dxfId="5331">
      <pivotArea dataOnly="0" labelOnly="1" fieldPosition="0">
        <references count="2">
          <reference field="0" count="1" selected="0">
            <x v="425"/>
          </reference>
          <reference field="3" count="1">
            <x v="196"/>
          </reference>
        </references>
      </pivotArea>
    </format>
    <format dxfId="5330">
      <pivotArea dataOnly="0" labelOnly="1" fieldPosition="0">
        <references count="2">
          <reference field="0" count="1" selected="0">
            <x v="428"/>
          </reference>
          <reference field="3" count="1">
            <x v="199"/>
          </reference>
        </references>
      </pivotArea>
    </format>
    <format dxfId="5329">
      <pivotArea dataOnly="0" labelOnly="1" fieldPosition="0">
        <references count="2">
          <reference field="0" count="1" selected="0">
            <x v="429"/>
          </reference>
          <reference field="3" count="1">
            <x v="200"/>
          </reference>
        </references>
      </pivotArea>
    </format>
    <format dxfId="5328">
      <pivotArea dataOnly="0" labelOnly="1" fieldPosition="0">
        <references count="2">
          <reference field="0" count="1" selected="0">
            <x v="434"/>
          </reference>
          <reference field="3" count="1">
            <x v="201"/>
          </reference>
        </references>
      </pivotArea>
    </format>
    <format dxfId="5327">
      <pivotArea dataOnly="0" labelOnly="1" fieldPosition="0">
        <references count="2">
          <reference field="0" count="1" selected="0">
            <x v="435"/>
          </reference>
          <reference field="3" count="1">
            <x v="202"/>
          </reference>
        </references>
      </pivotArea>
    </format>
    <format dxfId="5326">
      <pivotArea dataOnly="0" labelOnly="1" fieldPosition="0">
        <references count="2">
          <reference field="0" count="1" selected="0">
            <x v="436"/>
          </reference>
          <reference field="3" count="1">
            <x v="203"/>
          </reference>
        </references>
      </pivotArea>
    </format>
    <format dxfId="5325">
      <pivotArea dataOnly="0" labelOnly="1" fieldPosition="0">
        <references count="2">
          <reference field="0" count="1" selected="0">
            <x v="437"/>
          </reference>
          <reference field="3" count="1">
            <x v="204"/>
          </reference>
        </references>
      </pivotArea>
    </format>
    <format dxfId="5324">
      <pivotArea dataOnly="0" labelOnly="1" fieldPosition="0">
        <references count="2">
          <reference field="0" count="1" selected="0">
            <x v="438"/>
          </reference>
          <reference field="3" count="1">
            <x v="205"/>
          </reference>
        </references>
      </pivotArea>
    </format>
    <format dxfId="5323">
      <pivotArea dataOnly="0" labelOnly="1" fieldPosition="0">
        <references count="2">
          <reference field="0" count="1" selected="0">
            <x v="439"/>
          </reference>
          <reference field="3" count="1">
            <x v="207"/>
          </reference>
        </references>
      </pivotArea>
    </format>
    <format dxfId="5322">
      <pivotArea dataOnly="0" labelOnly="1" fieldPosition="0">
        <references count="2">
          <reference field="0" count="1" selected="0">
            <x v="440"/>
          </reference>
          <reference field="3" count="1">
            <x v="210"/>
          </reference>
        </references>
      </pivotArea>
    </format>
    <format dxfId="5321">
      <pivotArea dataOnly="0" labelOnly="1" fieldPosition="0">
        <references count="2">
          <reference field="0" count="1" selected="0">
            <x v="441"/>
          </reference>
          <reference field="3" count="1">
            <x v="214"/>
          </reference>
        </references>
      </pivotArea>
    </format>
    <format dxfId="5320">
      <pivotArea dataOnly="0" labelOnly="1" fieldPosition="0">
        <references count="2">
          <reference field="0" count="1" selected="0">
            <x v="442"/>
          </reference>
          <reference field="3" count="1">
            <x v="216"/>
          </reference>
        </references>
      </pivotArea>
    </format>
    <format dxfId="5319">
      <pivotArea dataOnly="0" labelOnly="1" fieldPosition="0">
        <references count="2">
          <reference field="0" count="1" selected="0">
            <x v="444"/>
          </reference>
          <reference field="3" count="1">
            <x v="217"/>
          </reference>
        </references>
      </pivotArea>
    </format>
    <format dxfId="5318">
      <pivotArea dataOnly="0" labelOnly="1" fieldPosition="0">
        <references count="2">
          <reference field="0" count="1" selected="0">
            <x v="445"/>
          </reference>
          <reference field="3" count="1">
            <x v="226"/>
          </reference>
        </references>
      </pivotArea>
    </format>
    <format dxfId="5317">
      <pivotArea dataOnly="0" labelOnly="1" fieldPosition="0">
        <references count="2">
          <reference field="0" count="1" selected="0">
            <x v="446"/>
          </reference>
          <reference field="3" count="1">
            <x v="232"/>
          </reference>
        </references>
      </pivotArea>
    </format>
    <format dxfId="5316">
      <pivotArea dataOnly="0" labelOnly="1" fieldPosition="0">
        <references count="2">
          <reference field="0" count="1" selected="0">
            <x v="447"/>
          </reference>
          <reference field="3" count="1">
            <x v="184"/>
          </reference>
        </references>
      </pivotArea>
    </format>
    <format dxfId="5315">
      <pivotArea dataOnly="0" labelOnly="1" fieldPosition="0">
        <references count="2">
          <reference field="0" count="1" selected="0">
            <x v="449"/>
          </reference>
          <reference field="3" count="1">
            <x v="206"/>
          </reference>
        </references>
      </pivotArea>
    </format>
    <format dxfId="5314">
      <pivotArea dataOnly="0" labelOnly="1" fieldPosition="0">
        <references count="2">
          <reference field="0" count="1" selected="0">
            <x v="450"/>
          </reference>
          <reference field="3" count="1">
            <x v="207"/>
          </reference>
        </references>
      </pivotArea>
    </format>
    <format dxfId="5313">
      <pivotArea dataOnly="0" labelOnly="1" fieldPosition="0">
        <references count="2">
          <reference field="0" count="1" selected="0">
            <x v="451"/>
          </reference>
          <reference field="3" count="1">
            <x v="209"/>
          </reference>
        </references>
      </pivotArea>
    </format>
    <format dxfId="5312">
      <pivotArea dataOnly="0" labelOnly="1" fieldPosition="0">
        <references count="2">
          <reference field="0" count="1" selected="0">
            <x v="452"/>
          </reference>
          <reference field="3" count="1">
            <x v="210"/>
          </reference>
        </references>
      </pivotArea>
    </format>
    <format dxfId="5311">
      <pivotArea dataOnly="0" labelOnly="1" fieldPosition="0">
        <references count="2">
          <reference field="0" count="1" selected="0">
            <x v="453"/>
          </reference>
          <reference field="3" count="1">
            <x v="212"/>
          </reference>
        </references>
      </pivotArea>
    </format>
    <format dxfId="5310">
      <pivotArea dataOnly="0" labelOnly="1" fieldPosition="0">
        <references count="2">
          <reference field="0" count="1" selected="0">
            <x v="454"/>
          </reference>
          <reference field="3" count="1">
            <x v="216"/>
          </reference>
        </references>
      </pivotArea>
    </format>
    <format dxfId="5309">
      <pivotArea dataOnly="0" labelOnly="1" fieldPosition="0">
        <references count="2">
          <reference field="0" count="1" selected="0">
            <x v="455"/>
          </reference>
          <reference field="3" count="1">
            <x v="218"/>
          </reference>
        </references>
      </pivotArea>
    </format>
    <format dxfId="5308">
      <pivotArea dataOnly="0" labelOnly="1" fieldPosition="0">
        <references count="2">
          <reference field="0" count="1" selected="0">
            <x v="456"/>
          </reference>
          <reference field="3" count="1">
            <x v="191"/>
          </reference>
        </references>
      </pivotArea>
    </format>
    <format dxfId="5307">
      <pivotArea dataOnly="0" labelOnly="1" fieldPosition="0">
        <references count="2">
          <reference field="0" count="1" selected="0">
            <x v="457"/>
          </reference>
          <reference field="3" count="1">
            <x v="205"/>
          </reference>
        </references>
      </pivotArea>
    </format>
    <format dxfId="5306">
      <pivotArea dataOnly="0" labelOnly="1" fieldPosition="0">
        <references count="2">
          <reference field="0" count="1" selected="0">
            <x v="460"/>
          </reference>
          <reference field="3" count="1">
            <x v="206"/>
          </reference>
        </references>
      </pivotArea>
    </format>
    <format dxfId="5305">
      <pivotArea dataOnly="0" labelOnly="1" fieldPosition="0">
        <references count="2">
          <reference field="0" count="1" selected="0">
            <x v="462"/>
          </reference>
          <reference field="3" count="1">
            <x v="207"/>
          </reference>
        </references>
      </pivotArea>
    </format>
    <format dxfId="5304">
      <pivotArea dataOnly="0" labelOnly="1" fieldPosition="0">
        <references count="2">
          <reference field="0" count="1" selected="0">
            <x v="465"/>
          </reference>
          <reference field="3" count="1">
            <x v="208"/>
          </reference>
        </references>
      </pivotArea>
    </format>
    <format dxfId="5303">
      <pivotArea dataOnly="0" labelOnly="1" fieldPosition="0">
        <references count="2">
          <reference field="0" count="1" selected="0">
            <x v="469"/>
          </reference>
          <reference field="3" count="1">
            <x v="209"/>
          </reference>
        </references>
      </pivotArea>
    </format>
    <format dxfId="5302">
      <pivotArea dataOnly="0" labelOnly="1" fieldPosition="0">
        <references count="2">
          <reference field="0" count="1" selected="0">
            <x v="472"/>
          </reference>
          <reference field="3" count="1">
            <x v="210"/>
          </reference>
        </references>
      </pivotArea>
    </format>
    <format dxfId="5301">
      <pivotArea dataOnly="0" labelOnly="1" fieldPosition="0">
        <references count="2">
          <reference field="0" count="1" selected="0">
            <x v="476"/>
          </reference>
          <reference field="3" count="1">
            <x v="211"/>
          </reference>
        </references>
      </pivotArea>
    </format>
    <format dxfId="5300">
      <pivotArea dataOnly="0" labelOnly="1" fieldPosition="0">
        <references count="2">
          <reference field="0" count="1" selected="0">
            <x v="478"/>
          </reference>
          <reference field="3" count="1">
            <x v="212"/>
          </reference>
        </references>
      </pivotArea>
    </format>
    <format dxfId="5299">
      <pivotArea dataOnly="0" labelOnly="1" fieldPosition="0">
        <references count="2">
          <reference field="0" count="1" selected="0">
            <x v="479"/>
          </reference>
          <reference field="3" count="1">
            <x v="213"/>
          </reference>
        </references>
      </pivotArea>
    </format>
    <format dxfId="5298">
      <pivotArea dataOnly="0" labelOnly="1" fieldPosition="0">
        <references count="2">
          <reference field="0" count="1" selected="0">
            <x v="481"/>
          </reference>
          <reference field="3" count="1">
            <x v="215"/>
          </reference>
        </references>
      </pivotArea>
    </format>
    <format dxfId="5297">
      <pivotArea dataOnly="0" labelOnly="1" fieldPosition="0">
        <references count="2">
          <reference field="0" count="1" selected="0">
            <x v="485"/>
          </reference>
          <reference field="3" count="1">
            <x v="217"/>
          </reference>
        </references>
      </pivotArea>
    </format>
    <format dxfId="5296">
      <pivotArea dataOnly="0" labelOnly="1" fieldPosition="0">
        <references count="2">
          <reference field="0" count="1" selected="0">
            <x v="486"/>
          </reference>
          <reference field="3" count="1">
            <x v="218"/>
          </reference>
        </references>
      </pivotArea>
    </format>
    <format dxfId="5295">
      <pivotArea dataOnly="0" labelOnly="1" fieldPosition="0">
        <references count="2">
          <reference field="0" count="1" selected="0">
            <x v="488"/>
          </reference>
          <reference field="3" count="1">
            <x v="219"/>
          </reference>
        </references>
      </pivotArea>
    </format>
    <format dxfId="5294">
      <pivotArea dataOnly="0" labelOnly="1" fieldPosition="0">
        <references count="2">
          <reference field="0" count="1" selected="0">
            <x v="489"/>
          </reference>
          <reference field="3" count="1">
            <x v="220"/>
          </reference>
        </references>
      </pivotArea>
    </format>
    <format dxfId="5293">
      <pivotArea dataOnly="0" labelOnly="1" fieldPosition="0">
        <references count="2">
          <reference field="0" count="1" selected="0">
            <x v="490"/>
          </reference>
          <reference field="3" count="1">
            <x v="223"/>
          </reference>
        </references>
      </pivotArea>
    </format>
    <format dxfId="5292">
      <pivotArea dataOnly="0" labelOnly="1" fieldPosition="0">
        <references count="2">
          <reference field="0" count="1" selected="0">
            <x v="491"/>
          </reference>
          <reference field="3" count="1">
            <x v="235"/>
          </reference>
        </references>
      </pivotArea>
    </format>
    <format dxfId="5291">
      <pivotArea dataOnly="0" labelOnly="1" fieldPosition="0">
        <references count="2">
          <reference field="0" count="1" selected="0">
            <x v="492"/>
          </reference>
          <reference field="3" count="1">
            <x v="222"/>
          </reference>
        </references>
      </pivotArea>
    </format>
    <format dxfId="5290">
      <pivotArea dataOnly="0" labelOnly="1" fieldPosition="0">
        <references count="2">
          <reference field="0" count="1" selected="0">
            <x v="493"/>
          </reference>
          <reference field="3" count="1">
            <x v="226"/>
          </reference>
        </references>
      </pivotArea>
    </format>
    <format dxfId="5289">
      <pivotArea dataOnly="0" labelOnly="1" fieldPosition="0">
        <references count="2">
          <reference field="0" count="1" selected="0">
            <x v="495"/>
          </reference>
          <reference field="3" count="1">
            <x v="227"/>
          </reference>
        </references>
      </pivotArea>
    </format>
    <format dxfId="5288">
      <pivotArea dataOnly="0" labelOnly="1" fieldPosition="0">
        <references count="2">
          <reference field="0" count="1" selected="0">
            <x v="496"/>
          </reference>
          <reference field="3" count="1">
            <x v="228"/>
          </reference>
        </references>
      </pivotArea>
    </format>
    <format dxfId="5287">
      <pivotArea dataOnly="0" labelOnly="1" fieldPosition="0">
        <references count="2">
          <reference field="0" count="1" selected="0">
            <x v="497"/>
          </reference>
          <reference field="3" count="1">
            <x v="229"/>
          </reference>
        </references>
      </pivotArea>
    </format>
    <format dxfId="5286">
      <pivotArea dataOnly="0" labelOnly="1" fieldPosition="0">
        <references count="2">
          <reference field="0" count="1" selected="0">
            <x v="498"/>
          </reference>
          <reference field="3" count="1">
            <x v="230"/>
          </reference>
        </references>
      </pivotArea>
    </format>
    <format dxfId="5285">
      <pivotArea dataOnly="0" labelOnly="1" fieldPosition="0">
        <references count="2">
          <reference field="0" count="1" selected="0">
            <x v="500"/>
          </reference>
          <reference field="3" count="1">
            <x v="231"/>
          </reference>
        </references>
      </pivotArea>
    </format>
    <format dxfId="5284">
      <pivotArea dataOnly="0" labelOnly="1" fieldPosition="0">
        <references count="2">
          <reference field="0" count="1" selected="0">
            <x v="501"/>
          </reference>
          <reference field="3" count="1">
            <x v="232"/>
          </reference>
        </references>
      </pivotArea>
    </format>
    <format dxfId="5283">
      <pivotArea dataOnly="0" labelOnly="1" fieldPosition="0">
        <references count="2">
          <reference field="0" count="1" selected="0">
            <x v="503"/>
          </reference>
          <reference field="3" count="1">
            <x v="233"/>
          </reference>
        </references>
      </pivotArea>
    </format>
    <format dxfId="5282">
      <pivotArea dataOnly="0" labelOnly="1" fieldPosition="0">
        <references count="2">
          <reference field="0" count="1" selected="0">
            <x v="504"/>
          </reference>
          <reference field="3" count="1">
            <x v="234"/>
          </reference>
        </references>
      </pivotArea>
    </format>
    <format dxfId="5281">
      <pivotArea dataOnly="0" labelOnly="1" fieldPosition="0">
        <references count="2">
          <reference field="0" count="1" selected="0">
            <x v="505"/>
          </reference>
          <reference field="3" count="1">
            <x v="236"/>
          </reference>
        </references>
      </pivotArea>
    </format>
    <format dxfId="5280">
      <pivotArea type="all" dataOnly="0" outline="0" fieldPosition="0"/>
    </format>
    <format dxfId="527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278">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5277">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5276">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5275">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5274">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5273">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5272">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5271">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5270">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5269">
      <pivotArea dataOnly="0" labelOnly="1" fieldPosition="0">
        <references count="1">
          <reference field="0" count="10">
            <x v="501"/>
            <x v="502"/>
            <x v="503"/>
            <x v="504"/>
            <x v="505"/>
            <x v="506"/>
            <x v="507"/>
            <x v="508"/>
            <x v="509"/>
            <x v="510"/>
          </reference>
        </references>
      </pivotArea>
    </format>
    <format dxfId="5268">
      <pivotArea dataOnly="0" labelOnly="1" grandRow="1" outline="0" fieldPosition="0"/>
    </format>
    <format dxfId="5267">
      <pivotArea dataOnly="0" labelOnly="1" fieldPosition="0">
        <references count="2">
          <reference field="0" count="1" selected="0">
            <x v="0"/>
          </reference>
          <reference field="3" count="1">
            <x v="119"/>
          </reference>
        </references>
      </pivotArea>
    </format>
    <format dxfId="5266">
      <pivotArea dataOnly="0" labelOnly="1" fieldPosition="0">
        <references count="2">
          <reference field="0" count="1" selected="0">
            <x v="1"/>
          </reference>
          <reference field="3" count="1">
            <x v="120"/>
          </reference>
        </references>
      </pivotArea>
    </format>
    <format dxfId="5265">
      <pivotArea dataOnly="0" labelOnly="1" fieldPosition="0">
        <references count="2">
          <reference field="0" count="1" selected="0">
            <x v="2"/>
          </reference>
          <reference field="3" count="1">
            <x v="121"/>
          </reference>
        </references>
      </pivotArea>
    </format>
    <format dxfId="5264">
      <pivotArea dataOnly="0" labelOnly="1" fieldPosition="0">
        <references count="2">
          <reference field="0" count="1" selected="0">
            <x v="3"/>
          </reference>
          <reference field="3" count="1">
            <x v="125"/>
          </reference>
        </references>
      </pivotArea>
    </format>
    <format dxfId="5263">
      <pivotArea dataOnly="0" labelOnly="1" fieldPosition="0">
        <references count="2">
          <reference field="0" count="1" selected="0">
            <x v="4"/>
          </reference>
          <reference field="3" count="1">
            <x v="129"/>
          </reference>
        </references>
      </pivotArea>
    </format>
    <format dxfId="5262">
      <pivotArea dataOnly="0" labelOnly="1" fieldPosition="0">
        <references count="2">
          <reference field="0" count="1" selected="0">
            <x v="6"/>
          </reference>
          <reference field="3" count="1">
            <x v="132"/>
          </reference>
        </references>
      </pivotArea>
    </format>
    <format dxfId="5261">
      <pivotArea dataOnly="0" labelOnly="1" fieldPosition="0">
        <references count="2">
          <reference field="0" count="1" selected="0">
            <x v="7"/>
          </reference>
          <reference field="3" count="1">
            <x v="139"/>
          </reference>
        </references>
      </pivotArea>
    </format>
    <format dxfId="5260">
      <pivotArea dataOnly="0" labelOnly="1" fieldPosition="0">
        <references count="2">
          <reference field="0" count="1" selected="0">
            <x v="8"/>
          </reference>
          <reference field="3" count="1">
            <x v="145"/>
          </reference>
        </references>
      </pivotArea>
    </format>
    <format dxfId="5259">
      <pivotArea dataOnly="0" labelOnly="1" fieldPosition="0">
        <references count="2">
          <reference field="0" count="1" selected="0">
            <x v="9"/>
          </reference>
          <reference field="3" count="1">
            <x v="151"/>
          </reference>
        </references>
      </pivotArea>
    </format>
    <format dxfId="5258">
      <pivotArea dataOnly="0" labelOnly="1" fieldPosition="0">
        <references count="2">
          <reference field="0" count="1" selected="0">
            <x v="10"/>
          </reference>
          <reference field="3" count="1">
            <x v="158"/>
          </reference>
        </references>
      </pivotArea>
    </format>
    <format dxfId="5257">
      <pivotArea dataOnly="0" labelOnly="1" fieldPosition="0">
        <references count="2">
          <reference field="0" count="1" selected="0">
            <x v="11"/>
          </reference>
          <reference field="3" count="1">
            <x v="164"/>
          </reference>
        </references>
      </pivotArea>
    </format>
    <format dxfId="5256">
      <pivotArea dataOnly="0" labelOnly="1" fieldPosition="0">
        <references count="2">
          <reference field="0" count="1" selected="0">
            <x v="12"/>
          </reference>
          <reference field="3" count="1">
            <x v="166"/>
          </reference>
        </references>
      </pivotArea>
    </format>
    <format dxfId="5255">
      <pivotArea dataOnly="0" labelOnly="1" fieldPosition="0">
        <references count="2">
          <reference field="0" count="1" selected="0">
            <x v="13"/>
          </reference>
          <reference field="3" count="1">
            <x v="167"/>
          </reference>
        </references>
      </pivotArea>
    </format>
    <format dxfId="5254">
      <pivotArea dataOnly="0" labelOnly="1" fieldPosition="0">
        <references count="2">
          <reference field="0" count="1" selected="0">
            <x v="16"/>
          </reference>
          <reference field="3" count="1">
            <x v="177"/>
          </reference>
        </references>
      </pivotArea>
    </format>
    <format dxfId="5253">
      <pivotArea dataOnly="0" labelOnly="1" fieldPosition="0">
        <references count="2">
          <reference field="0" count="1" selected="0">
            <x v="17"/>
          </reference>
          <reference field="3" count="1">
            <x v="0"/>
          </reference>
        </references>
      </pivotArea>
    </format>
    <format dxfId="5252">
      <pivotArea dataOnly="0" labelOnly="1" fieldPosition="0">
        <references count="2">
          <reference field="0" count="1" selected="0">
            <x v="18"/>
          </reference>
          <reference field="3" count="1">
            <x v="1"/>
          </reference>
        </references>
      </pivotArea>
    </format>
    <format dxfId="5251">
      <pivotArea dataOnly="0" labelOnly="1" fieldPosition="0">
        <references count="2">
          <reference field="0" count="1" selected="0">
            <x v="19"/>
          </reference>
          <reference field="3" count="1">
            <x v="2"/>
          </reference>
        </references>
      </pivotArea>
    </format>
    <format dxfId="5250">
      <pivotArea dataOnly="0" labelOnly="1" fieldPosition="0">
        <references count="2">
          <reference field="0" count="1" selected="0">
            <x v="20"/>
          </reference>
          <reference field="3" count="1">
            <x v="3"/>
          </reference>
        </references>
      </pivotArea>
    </format>
    <format dxfId="5249">
      <pivotArea dataOnly="0" labelOnly="1" fieldPosition="0">
        <references count="2">
          <reference field="0" count="1" selected="0">
            <x v="21"/>
          </reference>
          <reference field="3" count="1">
            <x v="4"/>
          </reference>
        </references>
      </pivotArea>
    </format>
    <format dxfId="5248">
      <pivotArea dataOnly="0" labelOnly="1" fieldPosition="0">
        <references count="2">
          <reference field="0" count="1" selected="0">
            <x v="22"/>
          </reference>
          <reference field="3" count="1">
            <x v="123"/>
          </reference>
        </references>
      </pivotArea>
    </format>
    <format dxfId="5247">
      <pivotArea dataOnly="0" labelOnly="1" fieldPosition="0">
        <references count="2">
          <reference field="0" count="1" selected="0">
            <x v="23"/>
          </reference>
          <reference field="3" count="1">
            <x v="163"/>
          </reference>
        </references>
      </pivotArea>
    </format>
    <format dxfId="5246">
      <pivotArea dataOnly="0" labelOnly="1" fieldPosition="0">
        <references count="2">
          <reference field="0" count="1" selected="0">
            <x v="25"/>
          </reference>
          <reference field="3" count="1">
            <x v="177"/>
          </reference>
        </references>
      </pivotArea>
    </format>
    <format dxfId="5245">
      <pivotArea dataOnly="0" labelOnly="1" fieldPosition="0">
        <references count="2">
          <reference field="0" count="1" selected="0">
            <x v="26"/>
          </reference>
          <reference field="3" count="1">
            <x v="5"/>
          </reference>
        </references>
      </pivotArea>
    </format>
    <format dxfId="5244">
      <pivotArea dataOnly="0" labelOnly="1" fieldPosition="0">
        <references count="2">
          <reference field="0" count="1" selected="0">
            <x v="27"/>
          </reference>
          <reference field="3" count="1">
            <x v="83"/>
          </reference>
        </references>
      </pivotArea>
    </format>
    <format dxfId="5243">
      <pivotArea dataOnly="0" labelOnly="1" fieldPosition="0">
        <references count="2">
          <reference field="0" count="1" selected="0">
            <x v="28"/>
          </reference>
          <reference field="3" count="1">
            <x v="13"/>
          </reference>
        </references>
      </pivotArea>
    </format>
    <format dxfId="5242">
      <pivotArea dataOnly="0" labelOnly="1" fieldPosition="0">
        <references count="2">
          <reference field="0" count="1" selected="0">
            <x v="29"/>
          </reference>
          <reference field="3" count="1">
            <x v="21"/>
          </reference>
        </references>
      </pivotArea>
    </format>
    <format dxfId="5241">
      <pivotArea dataOnly="0" labelOnly="1" fieldPosition="0">
        <references count="2">
          <reference field="0" count="1" selected="0">
            <x v="30"/>
          </reference>
          <reference field="3" count="1">
            <x v="97"/>
          </reference>
        </references>
      </pivotArea>
    </format>
    <format dxfId="5240">
      <pivotArea dataOnly="0" labelOnly="1" fieldPosition="0">
        <references count="2">
          <reference field="0" count="1" selected="0">
            <x v="31"/>
          </reference>
          <reference field="3" count="1">
            <x v="61"/>
          </reference>
        </references>
      </pivotArea>
    </format>
    <format dxfId="5239">
      <pivotArea dataOnly="0" labelOnly="1" fieldPosition="0">
        <references count="2">
          <reference field="0" count="1" selected="0">
            <x v="32"/>
          </reference>
          <reference field="3" count="1">
            <x v="7"/>
          </reference>
        </references>
      </pivotArea>
    </format>
    <format dxfId="5238">
      <pivotArea dataOnly="0" labelOnly="1" fieldPosition="0">
        <references count="2">
          <reference field="0" count="1" selected="0">
            <x v="33"/>
          </reference>
          <reference field="3" count="1">
            <x v="11"/>
          </reference>
        </references>
      </pivotArea>
    </format>
    <format dxfId="5237">
      <pivotArea dataOnly="0" labelOnly="1" fieldPosition="0">
        <references count="2">
          <reference field="0" count="1" selected="0">
            <x v="34"/>
          </reference>
          <reference field="3" count="1">
            <x v="14"/>
          </reference>
        </references>
      </pivotArea>
    </format>
    <format dxfId="5236">
      <pivotArea dataOnly="0" labelOnly="1" fieldPosition="0">
        <references count="2">
          <reference field="0" count="1" selected="0">
            <x v="35"/>
          </reference>
          <reference field="3" count="1">
            <x v="21"/>
          </reference>
        </references>
      </pivotArea>
    </format>
    <format dxfId="5235">
      <pivotArea dataOnly="0" labelOnly="1" fieldPosition="0">
        <references count="2">
          <reference field="0" count="1" selected="0">
            <x v="36"/>
          </reference>
          <reference field="3" count="1">
            <x v="27"/>
          </reference>
        </references>
      </pivotArea>
    </format>
    <format dxfId="5234">
      <pivotArea dataOnly="0" labelOnly="1" fieldPosition="0">
        <references count="2">
          <reference field="0" count="1" selected="0">
            <x v="37"/>
          </reference>
          <reference field="3" count="1">
            <x v="39"/>
          </reference>
        </references>
      </pivotArea>
    </format>
    <format dxfId="5233">
      <pivotArea dataOnly="0" labelOnly="1" fieldPosition="0">
        <references count="2">
          <reference field="0" count="1" selected="0">
            <x v="38"/>
          </reference>
          <reference field="3" count="1">
            <x v="45"/>
          </reference>
        </references>
      </pivotArea>
    </format>
    <format dxfId="5232">
      <pivotArea dataOnly="0" labelOnly="1" fieldPosition="0">
        <references count="2">
          <reference field="0" count="1" selected="0">
            <x v="39"/>
          </reference>
          <reference field="3" count="1">
            <x v="66"/>
          </reference>
        </references>
      </pivotArea>
    </format>
    <format dxfId="5231">
      <pivotArea dataOnly="0" labelOnly="1" fieldPosition="0">
        <references count="2">
          <reference field="0" count="1" selected="0">
            <x v="40"/>
          </reference>
          <reference field="3" count="1">
            <x v="100"/>
          </reference>
        </references>
      </pivotArea>
    </format>
    <format dxfId="5230">
      <pivotArea dataOnly="0" labelOnly="1" fieldPosition="0">
        <references count="2">
          <reference field="0" count="1" selected="0">
            <x v="41"/>
          </reference>
          <reference field="3" count="1">
            <x v="162"/>
          </reference>
        </references>
      </pivotArea>
    </format>
    <format dxfId="5229">
      <pivotArea dataOnly="0" labelOnly="1" fieldPosition="0">
        <references count="2">
          <reference field="0" count="1" selected="0">
            <x v="42"/>
          </reference>
          <reference field="3" count="1">
            <x v="8"/>
          </reference>
        </references>
      </pivotArea>
    </format>
    <format dxfId="5228">
      <pivotArea dataOnly="0" labelOnly="1" fieldPosition="0">
        <references count="2">
          <reference field="0" count="1" selected="0">
            <x v="43"/>
          </reference>
          <reference field="3" count="1">
            <x v="10"/>
          </reference>
        </references>
      </pivotArea>
    </format>
    <format dxfId="5227">
      <pivotArea dataOnly="0" labelOnly="1" fieldPosition="0">
        <references count="2">
          <reference field="0" count="1" selected="0">
            <x v="44"/>
          </reference>
          <reference field="3" count="1">
            <x v="12"/>
          </reference>
        </references>
      </pivotArea>
    </format>
    <format dxfId="5226">
      <pivotArea dataOnly="0" labelOnly="1" fieldPosition="0">
        <references count="2">
          <reference field="0" count="1" selected="0">
            <x v="45"/>
          </reference>
          <reference field="3" count="1">
            <x v="16"/>
          </reference>
        </references>
      </pivotArea>
    </format>
    <format dxfId="5225">
      <pivotArea dataOnly="0" labelOnly="1" fieldPosition="0">
        <references count="2">
          <reference field="0" count="1" selected="0">
            <x v="46"/>
          </reference>
          <reference field="3" count="1">
            <x v="17"/>
          </reference>
        </references>
      </pivotArea>
    </format>
    <format dxfId="5224">
      <pivotArea dataOnly="0" labelOnly="1" fieldPosition="0">
        <references count="2">
          <reference field="0" count="1" selected="0">
            <x v="47"/>
          </reference>
          <reference field="3" count="1">
            <x v="19"/>
          </reference>
        </references>
      </pivotArea>
    </format>
    <format dxfId="5223">
      <pivotArea dataOnly="0" labelOnly="1" fieldPosition="0">
        <references count="2">
          <reference field="0" count="1" selected="0">
            <x v="48"/>
          </reference>
          <reference field="3" count="1">
            <x v="20"/>
          </reference>
        </references>
      </pivotArea>
    </format>
    <format dxfId="5222">
      <pivotArea dataOnly="0" labelOnly="1" fieldPosition="0">
        <references count="2">
          <reference field="0" count="1" selected="0">
            <x v="49"/>
          </reference>
          <reference field="3" count="1">
            <x v="21"/>
          </reference>
        </references>
      </pivotArea>
    </format>
    <format dxfId="5221">
      <pivotArea dataOnly="0" labelOnly="1" fieldPosition="0">
        <references count="2">
          <reference field="0" count="1" selected="0">
            <x v="52"/>
          </reference>
          <reference field="3" count="1">
            <x v="23"/>
          </reference>
        </references>
      </pivotArea>
    </format>
    <format dxfId="5220">
      <pivotArea dataOnly="0" labelOnly="1" fieldPosition="0">
        <references count="2">
          <reference field="0" count="1" selected="0">
            <x v="53"/>
          </reference>
          <reference field="3" count="1">
            <x v="28"/>
          </reference>
        </references>
      </pivotArea>
    </format>
    <format dxfId="5219">
      <pivotArea dataOnly="0" labelOnly="1" fieldPosition="0">
        <references count="2">
          <reference field="0" count="1" selected="0">
            <x v="54"/>
          </reference>
          <reference field="3" count="1">
            <x v="29"/>
          </reference>
        </references>
      </pivotArea>
    </format>
    <format dxfId="5218">
      <pivotArea dataOnly="0" labelOnly="1" fieldPosition="0">
        <references count="2">
          <reference field="0" count="1" selected="0">
            <x v="55"/>
          </reference>
          <reference field="3" count="1">
            <x v="33"/>
          </reference>
        </references>
      </pivotArea>
    </format>
    <format dxfId="5217">
      <pivotArea dataOnly="0" labelOnly="1" fieldPosition="0">
        <references count="2">
          <reference field="0" count="1" selected="0">
            <x v="56"/>
          </reference>
          <reference field="3" count="1">
            <x v="34"/>
          </reference>
        </references>
      </pivotArea>
    </format>
    <format dxfId="5216">
      <pivotArea dataOnly="0" labelOnly="1" fieldPosition="0">
        <references count="2">
          <reference field="0" count="1" selected="0">
            <x v="57"/>
          </reference>
          <reference field="3" count="1">
            <x v="36"/>
          </reference>
        </references>
      </pivotArea>
    </format>
    <format dxfId="5215">
      <pivotArea dataOnly="0" labelOnly="1" fieldPosition="0">
        <references count="2">
          <reference field="0" count="1" selected="0">
            <x v="58"/>
          </reference>
          <reference field="3" count="1">
            <x v="40"/>
          </reference>
        </references>
      </pivotArea>
    </format>
    <format dxfId="5214">
      <pivotArea dataOnly="0" labelOnly="1" fieldPosition="0">
        <references count="2">
          <reference field="0" count="1" selected="0">
            <x v="59"/>
          </reference>
          <reference field="3" count="1">
            <x v="42"/>
          </reference>
        </references>
      </pivotArea>
    </format>
    <format dxfId="5213">
      <pivotArea dataOnly="0" labelOnly="1" fieldPosition="0">
        <references count="2">
          <reference field="0" count="1" selected="0">
            <x v="60"/>
          </reference>
          <reference field="3" count="1">
            <x v="49"/>
          </reference>
        </references>
      </pivotArea>
    </format>
    <format dxfId="5212">
      <pivotArea dataOnly="0" labelOnly="1" fieldPosition="0">
        <references count="2">
          <reference field="0" count="1" selected="0">
            <x v="61"/>
          </reference>
          <reference field="3" count="1">
            <x v="50"/>
          </reference>
        </references>
      </pivotArea>
    </format>
    <format dxfId="5211">
      <pivotArea dataOnly="0" labelOnly="1" fieldPosition="0">
        <references count="2">
          <reference field="0" count="1" selected="0">
            <x v="62"/>
          </reference>
          <reference field="3" count="1">
            <x v="51"/>
          </reference>
        </references>
      </pivotArea>
    </format>
    <format dxfId="5210">
      <pivotArea dataOnly="0" labelOnly="1" fieldPosition="0">
        <references count="2">
          <reference field="0" count="1" selected="0">
            <x v="63"/>
          </reference>
          <reference field="3" count="1">
            <x v="54"/>
          </reference>
        </references>
      </pivotArea>
    </format>
    <format dxfId="5209">
      <pivotArea dataOnly="0" labelOnly="1" fieldPosition="0">
        <references count="2">
          <reference field="0" count="1" selected="0">
            <x v="64"/>
          </reference>
          <reference field="3" count="1">
            <x v="65"/>
          </reference>
        </references>
      </pivotArea>
    </format>
    <format dxfId="5208">
      <pivotArea dataOnly="0" labelOnly="1" fieldPosition="0">
        <references count="2">
          <reference field="0" count="1" selected="0">
            <x v="65"/>
          </reference>
          <reference field="3" count="1">
            <x v="67"/>
          </reference>
        </references>
      </pivotArea>
    </format>
    <format dxfId="5207">
      <pivotArea dataOnly="0" labelOnly="1" fieldPosition="0">
        <references count="2">
          <reference field="0" count="1" selected="0">
            <x v="66"/>
          </reference>
          <reference field="3" count="1">
            <x v="68"/>
          </reference>
        </references>
      </pivotArea>
    </format>
    <format dxfId="5206">
      <pivotArea dataOnly="0" labelOnly="1" fieldPosition="0">
        <references count="2">
          <reference field="0" count="1" selected="0">
            <x v="67"/>
          </reference>
          <reference field="3" count="1">
            <x v="69"/>
          </reference>
        </references>
      </pivotArea>
    </format>
    <format dxfId="5205">
      <pivotArea dataOnly="0" labelOnly="1" fieldPosition="0">
        <references count="2">
          <reference field="0" count="1" selected="0">
            <x v="68"/>
          </reference>
          <reference field="3" count="1">
            <x v="76"/>
          </reference>
        </references>
      </pivotArea>
    </format>
    <format dxfId="5204">
      <pivotArea dataOnly="0" labelOnly="1" fieldPosition="0">
        <references count="2">
          <reference field="0" count="1" selected="0">
            <x v="69"/>
          </reference>
          <reference field="3" count="1">
            <x v="79"/>
          </reference>
        </references>
      </pivotArea>
    </format>
    <format dxfId="5203">
      <pivotArea dataOnly="0" labelOnly="1" fieldPosition="0">
        <references count="2">
          <reference field="0" count="1" selected="0">
            <x v="70"/>
          </reference>
          <reference field="3" count="1">
            <x v="82"/>
          </reference>
        </references>
      </pivotArea>
    </format>
    <format dxfId="5202">
      <pivotArea dataOnly="0" labelOnly="1" fieldPosition="0">
        <references count="2">
          <reference field="0" count="1" selected="0">
            <x v="71"/>
          </reference>
          <reference field="3" count="1">
            <x v="97"/>
          </reference>
        </references>
      </pivotArea>
    </format>
    <format dxfId="5201">
      <pivotArea dataOnly="0" labelOnly="1" fieldPosition="0">
        <references count="2">
          <reference field="0" count="1" selected="0">
            <x v="72"/>
          </reference>
          <reference field="3" count="1">
            <x v="98"/>
          </reference>
        </references>
      </pivotArea>
    </format>
    <format dxfId="5200">
      <pivotArea dataOnly="0" labelOnly="1" fieldPosition="0">
        <references count="2">
          <reference field="0" count="1" selected="0">
            <x v="73"/>
          </reference>
          <reference field="3" count="1">
            <x v="99"/>
          </reference>
        </references>
      </pivotArea>
    </format>
    <format dxfId="5199">
      <pivotArea dataOnly="0" labelOnly="1" fieldPosition="0">
        <references count="2">
          <reference field="0" count="1" selected="0">
            <x v="75"/>
          </reference>
          <reference field="3" count="1">
            <x v="101"/>
          </reference>
        </references>
      </pivotArea>
    </format>
    <format dxfId="5198">
      <pivotArea dataOnly="0" labelOnly="1" fieldPosition="0">
        <references count="2">
          <reference field="0" count="1" selected="0">
            <x v="76"/>
          </reference>
          <reference field="3" count="1">
            <x v="103"/>
          </reference>
        </references>
      </pivotArea>
    </format>
    <format dxfId="5197">
      <pivotArea dataOnly="0" labelOnly="1" fieldPosition="0">
        <references count="2">
          <reference field="0" count="1" selected="0">
            <x v="77"/>
          </reference>
          <reference field="3" count="1">
            <x v="106"/>
          </reference>
        </references>
      </pivotArea>
    </format>
    <format dxfId="5196">
      <pivotArea dataOnly="0" labelOnly="1" fieldPosition="0">
        <references count="2">
          <reference field="0" count="1" selected="0">
            <x v="78"/>
          </reference>
          <reference field="3" count="1">
            <x v="108"/>
          </reference>
        </references>
      </pivotArea>
    </format>
    <format dxfId="5195">
      <pivotArea dataOnly="0" labelOnly="1" fieldPosition="0">
        <references count="2">
          <reference field="0" count="1" selected="0">
            <x v="79"/>
          </reference>
          <reference field="3" count="1">
            <x v="110"/>
          </reference>
        </references>
      </pivotArea>
    </format>
    <format dxfId="5194">
      <pivotArea dataOnly="0" labelOnly="1" fieldPosition="0">
        <references count="2">
          <reference field="0" count="1" selected="0">
            <x v="80"/>
          </reference>
          <reference field="3" count="1">
            <x v="111"/>
          </reference>
        </references>
      </pivotArea>
    </format>
    <format dxfId="5193">
      <pivotArea dataOnly="0" labelOnly="1" fieldPosition="0">
        <references count="2">
          <reference field="0" count="1" selected="0">
            <x v="81"/>
          </reference>
          <reference field="3" count="1">
            <x v="113"/>
          </reference>
        </references>
      </pivotArea>
    </format>
    <format dxfId="5192">
      <pivotArea dataOnly="0" labelOnly="1" fieldPosition="0">
        <references count="2">
          <reference field="0" count="1" selected="0">
            <x v="82"/>
          </reference>
          <reference field="3" count="1">
            <x v="114"/>
          </reference>
        </references>
      </pivotArea>
    </format>
    <format dxfId="5191">
      <pivotArea dataOnly="0" labelOnly="1" fieldPosition="0">
        <references count="2">
          <reference field="0" count="1" selected="0">
            <x v="83"/>
          </reference>
          <reference field="3" count="1">
            <x v="115"/>
          </reference>
        </references>
      </pivotArea>
    </format>
    <format dxfId="5190">
      <pivotArea dataOnly="0" labelOnly="1" fieldPosition="0">
        <references count="2">
          <reference field="0" count="1" selected="0">
            <x v="84"/>
          </reference>
          <reference field="3" count="1">
            <x v="129"/>
          </reference>
        </references>
      </pivotArea>
    </format>
    <format dxfId="5189">
      <pivotArea dataOnly="0" labelOnly="1" fieldPosition="0">
        <references count="2">
          <reference field="0" count="1" selected="0">
            <x v="85"/>
          </reference>
          <reference field="3" count="1">
            <x v="130"/>
          </reference>
        </references>
      </pivotArea>
    </format>
    <format dxfId="5188">
      <pivotArea dataOnly="0" labelOnly="1" fieldPosition="0">
        <references count="2">
          <reference field="0" count="1" selected="0">
            <x v="86"/>
          </reference>
          <reference field="3" count="1">
            <x v="131"/>
          </reference>
        </references>
      </pivotArea>
    </format>
    <format dxfId="5187">
      <pivotArea dataOnly="0" labelOnly="1" fieldPosition="0">
        <references count="2">
          <reference field="0" count="1" selected="0">
            <x v="87"/>
          </reference>
          <reference field="3" count="1">
            <x v="134"/>
          </reference>
        </references>
      </pivotArea>
    </format>
    <format dxfId="5186">
      <pivotArea dataOnly="0" labelOnly="1" fieldPosition="0">
        <references count="2">
          <reference field="0" count="1" selected="0">
            <x v="88"/>
          </reference>
          <reference field="3" count="1">
            <x v="138"/>
          </reference>
        </references>
      </pivotArea>
    </format>
    <format dxfId="5185">
      <pivotArea dataOnly="0" labelOnly="1" fieldPosition="0">
        <references count="2">
          <reference field="0" count="1" selected="0">
            <x v="89"/>
          </reference>
          <reference field="3" count="1">
            <x v="139"/>
          </reference>
        </references>
      </pivotArea>
    </format>
    <format dxfId="5184">
      <pivotArea dataOnly="0" labelOnly="1" fieldPosition="0">
        <references count="2">
          <reference field="0" count="1" selected="0">
            <x v="90"/>
          </reference>
          <reference field="3" count="1">
            <x v="144"/>
          </reference>
        </references>
      </pivotArea>
    </format>
    <format dxfId="5183">
      <pivotArea dataOnly="0" labelOnly="1" fieldPosition="0">
        <references count="2">
          <reference field="0" count="1" selected="0">
            <x v="91"/>
          </reference>
          <reference field="3" count="1">
            <x v="145"/>
          </reference>
        </references>
      </pivotArea>
    </format>
    <format dxfId="5182">
      <pivotArea dataOnly="0" labelOnly="1" fieldPosition="0">
        <references count="2">
          <reference field="0" count="1" selected="0">
            <x v="92"/>
          </reference>
          <reference field="3" count="1">
            <x v="146"/>
          </reference>
        </references>
      </pivotArea>
    </format>
    <format dxfId="5181">
      <pivotArea dataOnly="0" labelOnly="1" fieldPosition="0">
        <references count="2">
          <reference field="0" count="1" selected="0">
            <x v="93"/>
          </reference>
          <reference field="3" count="1">
            <x v="147"/>
          </reference>
        </references>
      </pivotArea>
    </format>
    <format dxfId="5180">
      <pivotArea dataOnly="0" labelOnly="1" fieldPosition="0">
        <references count="2">
          <reference field="0" count="1" selected="0">
            <x v="94"/>
          </reference>
          <reference field="3" count="1">
            <x v="149"/>
          </reference>
        </references>
      </pivotArea>
    </format>
    <format dxfId="5179">
      <pivotArea dataOnly="0" labelOnly="1" fieldPosition="0">
        <references count="2">
          <reference field="0" count="1" selected="0">
            <x v="95"/>
          </reference>
          <reference field="3" count="1">
            <x v="150"/>
          </reference>
        </references>
      </pivotArea>
    </format>
    <format dxfId="5178">
      <pivotArea dataOnly="0" labelOnly="1" fieldPosition="0">
        <references count="2">
          <reference field="0" count="1" selected="0">
            <x v="98"/>
          </reference>
          <reference field="3" count="1">
            <x v="151"/>
          </reference>
        </references>
      </pivotArea>
    </format>
    <format dxfId="5177">
      <pivotArea dataOnly="0" labelOnly="1" fieldPosition="0">
        <references count="2">
          <reference field="0" count="1" selected="0">
            <x v="99"/>
          </reference>
          <reference field="3" count="1">
            <x v="152"/>
          </reference>
        </references>
      </pivotArea>
    </format>
    <format dxfId="5176">
      <pivotArea dataOnly="0" labelOnly="1" fieldPosition="0">
        <references count="2">
          <reference field="0" count="1" selected="0">
            <x v="100"/>
          </reference>
          <reference field="3" count="1">
            <x v="156"/>
          </reference>
        </references>
      </pivotArea>
    </format>
    <format dxfId="5175">
      <pivotArea dataOnly="0" labelOnly="1" fieldPosition="0">
        <references count="2">
          <reference field="0" count="1" selected="0">
            <x v="103"/>
          </reference>
          <reference field="3" count="1">
            <x v="157"/>
          </reference>
        </references>
      </pivotArea>
    </format>
    <format dxfId="5174">
      <pivotArea dataOnly="0" labelOnly="1" fieldPosition="0">
        <references count="2">
          <reference field="0" count="1" selected="0">
            <x v="104"/>
          </reference>
          <reference field="3" count="1">
            <x v="159"/>
          </reference>
        </references>
      </pivotArea>
    </format>
    <format dxfId="5173">
      <pivotArea dataOnly="0" labelOnly="1" fieldPosition="0">
        <references count="2">
          <reference field="0" count="1" selected="0">
            <x v="106"/>
          </reference>
          <reference field="3" count="1">
            <x v="162"/>
          </reference>
        </references>
      </pivotArea>
    </format>
    <format dxfId="5172">
      <pivotArea dataOnly="0" labelOnly="1" fieldPosition="0">
        <references count="2">
          <reference field="0" count="1" selected="0">
            <x v="107"/>
          </reference>
          <reference field="3" count="1">
            <x v="25"/>
          </reference>
        </references>
      </pivotArea>
    </format>
    <format dxfId="5171">
      <pivotArea dataOnly="0" labelOnly="1" fieldPosition="0">
        <references count="2">
          <reference field="0" count="1" selected="0">
            <x v="108"/>
          </reference>
          <reference field="3" count="1">
            <x v="30"/>
          </reference>
        </references>
      </pivotArea>
    </format>
    <format dxfId="5170">
      <pivotArea dataOnly="0" labelOnly="1" fieldPosition="0">
        <references count="2">
          <reference field="0" count="1" selected="0">
            <x v="109"/>
          </reference>
          <reference field="3" count="1">
            <x v="31"/>
          </reference>
        </references>
      </pivotArea>
    </format>
    <format dxfId="5169">
      <pivotArea dataOnly="0" labelOnly="1" fieldPosition="0">
        <references count="2">
          <reference field="0" count="1" selected="0">
            <x v="110"/>
          </reference>
          <reference field="3" count="1">
            <x v="35"/>
          </reference>
        </references>
      </pivotArea>
    </format>
    <format dxfId="5168">
      <pivotArea dataOnly="0" labelOnly="1" fieldPosition="0">
        <references count="2">
          <reference field="0" count="1" selected="0">
            <x v="111"/>
          </reference>
          <reference field="3" count="1">
            <x v="41"/>
          </reference>
        </references>
      </pivotArea>
    </format>
    <format dxfId="5167">
      <pivotArea dataOnly="0" labelOnly="1" fieldPosition="0">
        <references count="2">
          <reference field="0" count="1" selected="0">
            <x v="112"/>
          </reference>
          <reference field="3" count="1">
            <x v="46"/>
          </reference>
        </references>
      </pivotArea>
    </format>
    <format dxfId="5166">
      <pivotArea dataOnly="0" labelOnly="1" fieldPosition="0">
        <references count="2">
          <reference field="0" count="1" selected="0">
            <x v="113"/>
          </reference>
          <reference field="3" count="1">
            <x v="52"/>
          </reference>
        </references>
      </pivotArea>
    </format>
    <format dxfId="5165">
      <pivotArea dataOnly="0" labelOnly="1" fieldPosition="0">
        <references count="2">
          <reference field="0" count="1" selected="0">
            <x v="114"/>
          </reference>
          <reference field="3" count="1">
            <x v="53"/>
          </reference>
        </references>
      </pivotArea>
    </format>
    <format dxfId="5164">
      <pivotArea dataOnly="0" labelOnly="1" fieldPosition="0">
        <references count="2">
          <reference field="0" count="1" selected="0">
            <x v="115"/>
          </reference>
          <reference field="3" count="1">
            <x v="60"/>
          </reference>
        </references>
      </pivotArea>
    </format>
    <format dxfId="5163">
      <pivotArea dataOnly="0" labelOnly="1" fieldPosition="0">
        <references count="2">
          <reference field="0" count="1" selected="0">
            <x v="116"/>
          </reference>
          <reference field="3" count="1">
            <x v="105"/>
          </reference>
        </references>
      </pivotArea>
    </format>
    <format dxfId="5162">
      <pivotArea dataOnly="0" labelOnly="1" fieldPosition="0">
        <references count="2">
          <reference field="0" count="1" selected="0">
            <x v="117"/>
          </reference>
          <reference field="3" count="1">
            <x v="32"/>
          </reference>
        </references>
      </pivotArea>
    </format>
    <format dxfId="5161">
      <pivotArea dataOnly="0" labelOnly="1" fieldPosition="0">
        <references count="2">
          <reference field="0" count="1" selected="0">
            <x v="118"/>
          </reference>
          <reference field="3" count="1">
            <x v="43"/>
          </reference>
        </references>
      </pivotArea>
    </format>
    <format dxfId="5160">
      <pivotArea dataOnly="0" labelOnly="1" fieldPosition="0">
        <references count="2">
          <reference field="0" count="1" selected="0">
            <x v="119"/>
          </reference>
          <reference field="3" count="1">
            <x v="80"/>
          </reference>
        </references>
      </pivotArea>
    </format>
    <format dxfId="5159">
      <pivotArea dataOnly="0" labelOnly="1" fieldPosition="0">
        <references count="2">
          <reference field="0" count="1" selected="0">
            <x v="120"/>
          </reference>
          <reference field="3" count="1">
            <x v="81"/>
          </reference>
        </references>
      </pivotArea>
    </format>
    <format dxfId="5158">
      <pivotArea dataOnly="0" labelOnly="1" fieldPosition="0">
        <references count="2">
          <reference field="0" count="1" selected="0">
            <x v="121"/>
          </reference>
          <reference field="3" count="1">
            <x v="106"/>
          </reference>
        </references>
      </pivotArea>
    </format>
    <format dxfId="5157">
      <pivotArea dataOnly="0" labelOnly="1" fieldPosition="0">
        <references count="2">
          <reference field="0" count="1" selected="0">
            <x v="122"/>
          </reference>
          <reference field="3" count="1">
            <x v="113"/>
          </reference>
        </references>
      </pivotArea>
    </format>
    <format dxfId="5156">
      <pivotArea dataOnly="0" labelOnly="1" fieldPosition="0">
        <references count="2">
          <reference field="0" count="1" selected="0">
            <x v="123"/>
          </reference>
          <reference field="3" count="1">
            <x v="163"/>
          </reference>
        </references>
      </pivotArea>
    </format>
    <format dxfId="5155">
      <pivotArea dataOnly="0" labelOnly="1" fieldPosition="0">
        <references count="2">
          <reference field="0" count="1" selected="0">
            <x v="125"/>
          </reference>
          <reference field="3" count="1">
            <x v="165"/>
          </reference>
        </references>
      </pivotArea>
    </format>
    <format dxfId="5154">
      <pivotArea dataOnly="0" labelOnly="1" fieldPosition="0">
        <references count="2">
          <reference field="0" count="1" selected="0">
            <x v="126"/>
          </reference>
          <reference field="3" count="1">
            <x v="166"/>
          </reference>
        </references>
      </pivotArea>
    </format>
    <format dxfId="5153">
      <pivotArea dataOnly="0" labelOnly="1" fieldPosition="0">
        <references count="2">
          <reference field="0" count="1" selected="0">
            <x v="129"/>
          </reference>
          <reference field="3" count="1">
            <x v="167"/>
          </reference>
        </references>
      </pivotArea>
    </format>
    <format dxfId="5152">
      <pivotArea dataOnly="0" labelOnly="1" fieldPosition="0">
        <references count="2">
          <reference field="0" count="1" selected="0">
            <x v="130"/>
          </reference>
          <reference field="3" count="1">
            <x v="168"/>
          </reference>
        </references>
      </pivotArea>
    </format>
    <format dxfId="5151">
      <pivotArea dataOnly="0" labelOnly="1" fieldPosition="0">
        <references count="2">
          <reference field="0" count="1" selected="0">
            <x v="132"/>
          </reference>
          <reference field="3" count="1">
            <x v="169"/>
          </reference>
        </references>
      </pivotArea>
    </format>
    <format dxfId="5150">
      <pivotArea dataOnly="0" labelOnly="1" fieldPosition="0">
        <references count="2">
          <reference field="0" count="1" selected="0">
            <x v="133"/>
          </reference>
          <reference field="3" count="1">
            <x v="171"/>
          </reference>
        </references>
      </pivotArea>
    </format>
    <format dxfId="5149">
      <pivotArea dataOnly="0" labelOnly="1" fieldPosition="0">
        <references count="2">
          <reference field="0" count="1" selected="0">
            <x v="135"/>
          </reference>
          <reference field="3" count="1">
            <x v="172"/>
          </reference>
        </references>
      </pivotArea>
    </format>
    <format dxfId="5148">
      <pivotArea dataOnly="0" labelOnly="1" fieldPosition="0">
        <references count="2">
          <reference field="0" count="1" selected="0">
            <x v="138"/>
          </reference>
          <reference field="3" count="1">
            <x v="173"/>
          </reference>
        </references>
      </pivotArea>
    </format>
    <format dxfId="5147">
      <pivotArea dataOnly="0" labelOnly="1" fieldPosition="0">
        <references count="2">
          <reference field="0" count="1" selected="0">
            <x v="139"/>
          </reference>
          <reference field="3" count="1">
            <x v="176"/>
          </reference>
        </references>
      </pivotArea>
    </format>
    <format dxfId="5146">
      <pivotArea dataOnly="0" labelOnly="1" fieldPosition="0">
        <references count="2">
          <reference field="0" count="1" selected="0">
            <x v="140"/>
          </reference>
          <reference field="3" count="1">
            <x v="177"/>
          </reference>
        </references>
      </pivotArea>
    </format>
    <format dxfId="5145">
      <pivotArea dataOnly="0" labelOnly="1" fieldPosition="0">
        <references count="2">
          <reference field="0" count="1" selected="0">
            <x v="141"/>
          </reference>
          <reference field="3" count="1">
            <x v="178"/>
          </reference>
        </references>
      </pivotArea>
    </format>
    <format dxfId="5144">
      <pivotArea dataOnly="0" labelOnly="1" fieldPosition="0">
        <references count="2">
          <reference field="0" count="1" selected="0">
            <x v="143"/>
          </reference>
          <reference field="3" count="1">
            <x v="180"/>
          </reference>
        </references>
      </pivotArea>
    </format>
    <format dxfId="5143">
      <pivotArea dataOnly="0" labelOnly="1" fieldPosition="0">
        <references count="2">
          <reference field="0" count="1" selected="0">
            <x v="144"/>
          </reference>
          <reference field="3" count="1">
            <x v="181"/>
          </reference>
        </references>
      </pivotArea>
    </format>
    <format dxfId="5142">
      <pivotArea dataOnly="0" labelOnly="1" fieldPosition="0">
        <references count="2">
          <reference field="0" count="1" selected="0">
            <x v="147"/>
          </reference>
          <reference field="3" count="1">
            <x v="182"/>
          </reference>
        </references>
      </pivotArea>
    </format>
    <format dxfId="5141">
      <pivotArea dataOnly="0" labelOnly="1" fieldPosition="0">
        <references count="2">
          <reference field="0" count="1" selected="0">
            <x v="148"/>
          </reference>
          <reference field="3" count="1">
            <x v="183"/>
          </reference>
        </references>
      </pivotArea>
    </format>
    <format dxfId="5140">
      <pivotArea dataOnly="0" labelOnly="1" fieldPosition="0">
        <references count="2">
          <reference field="0" count="1" selected="0">
            <x v="149"/>
          </reference>
          <reference field="3" count="1">
            <x v="185"/>
          </reference>
        </references>
      </pivotArea>
    </format>
    <format dxfId="5139">
      <pivotArea dataOnly="0" labelOnly="1" fieldPosition="0">
        <references count="2">
          <reference field="0" count="1" selected="0">
            <x v="150"/>
          </reference>
          <reference field="3" count="1">
            <x v="195"/>
          </reference>
        </references>
      </pivotArea>
    </format>
    <format dxfId="5138">
      <pivotArea dataOnly="0" labelOnly="1" fieldPosition="0">
        <references count="2">
          <reference field="0" count="1" selected="0">
            <x v="154"/>
          </reference>
          <reference field="3" count="1">
            <x v="196"/>
          </reference>
        </references>
      </pivotArea>
    </format>
    <format dxfId="5137">
      <pivotArea dataOnly="0" labelOnly="1" fieldPosition="0">
        <references count="2">
          <reference field="0" count="1" selected="0">
            <x v="157"/>
          </reference>
          <reference field="3" count="1">
            <x v="199"/>
          </reference>
        </references>
      </pivotArea>
    </format>
    <format dxfId="5136">
      <pivotArea dataOnly="0" labelOnly="1" fieldPosition="0">
        <references count="2">
          <reference field="0" count="1" selected="0">
            <x v="158"/>
          </reference>
          <reference field="3" count="1">
            <x v="201"/>
          </reference>
        </references>
      </pivotArea>
    </format>
    <format dxfId="5135">
      <pivotArea dataOnly="0" labelOnly="1" fieldPosition="0">
        <references count="2">
          <reference field="0" count="1" selected="0">
            <x v="159"/>
          </reference>
          <reference field="3" count="1">
            <x v="225"/>
          </reference>
        </references>
      </pivotArea>
    </format>
    <format dxfId="5134">
      <pivotArea dataOnly="0" labelOnly="1" fieldPosition="0">
        <references count="2">
          <reference field="0" count="1" selected="0">
            <x v="160"/>
          </reference>
          <reference field="3" count="1">
            <x v="237"/>
          </reference>
        </references>
      </pivotArea>
    </format>
    <format dxfId="5133">
      <pivotArea dataOnly="0" labelOnly="1" fieldPosition="0">
        <references count="2">
          <reference field="0" count="1" selected="0">
            <x v="161"/>
          </reference>
          <reference field="3" count="1">
            <x v="239"/>
          </reference>
        </references>
      </pivotArea>
    </format>
    <format dxfId="5132">
      <pivotArea dataOnly="0" labelOnly="1" fieldPosition="0">
        <references count="2">
          <reference field="0" count="1" selected="0">
            <x v="162"/>
          </reference>
          <reference field="3" count="1">
            <x v="169"/>
          </reference>
        </references>
      </pivotArea>
    </format>
    <format dxfId="5131">
      <pivotArea dataOnly="0" labelOnly="1" fieldPosition="0">
        <references count="2">
          <reference field="0" count="1" selected="0">
            <x v="163"/>
          </reference>
          <reference field="3" count="1">
            <x v="9"/>
          </reference>
        </references>
      </pivotArea>
    </format>
    <format dxfId="5130">
      <pivotArea dataOnly="0" labelOnly="1" fieldPosition="0">
        <references count="2">
          <reference field="0" count="1" selected="0">
            <x v="164"/>
          </reference>
          <reference field="3" count="1">
            <x v="15"/>
          </reference>
        </references>
      </pivotArea>
    </format>
    <format dxfId="5129">
      <pivotArea dataOnly="0" labelOnly="1" fieldPosition="0">
        <references count="2">
          <reference field="0" count="1" selected="0">
            <x v="165"/>
          </reference>
          <reference field="3" count="1">
            <x v="24"/>
          </reference>
        </references>
      </pivotArea>
    </format>
    <format dxfId="5128">
      <pivotArea dataOnly="0" labelOnly="1" fieldPosition="0">
        <references count="2">
          <reference field="0" count="1" selected="0">
            <x v="166"/>
          </reference>
          <reference field="3" count="1">
            <x v="26"/>
          </reference>
        </references>
      </pivotArea>
    </format>
    <format dxfId="5127">
      <pivotArea dataOnly="0" labelOnly="1" fieldPosition="0">
        <references count="2">
          <reference field="0" count="1" selected="0">
            <x v="167"/>
          </reference>
          <reference field="3" count="1">
            <x v="37"/>
          </reference>
        </references>
      </pivotArea>
    </format>
    <format dxfId="5126">
      <pivotArea dataOnly="0" labelOnly="1" fieldPosition="0">
        <references count="2">
          <reference field="0" count="1" selected="0">
            <x v="168"/>
          </reference>
          <reference field="3" count="1">
            <x v="38"/>
          </reference>
        </references>
      </pivotArea>
    </format>
    <format dxfId="5125">
      <pivotArea dataOnly="0" labelOnly="1" fieldPosition="0">
        <references count="2">
          <reference field="0" count="1" selected="0">
            <x v="169"/>
          </reference>
          <reference field="3" count="1">
            <x v="77"/>
          </reference>
        </references>
      </pivotArea>
    </format>
    <format dxfId="5124">
      <pivotArea dataOnly="0" labelOnly="1" fieldPosition="0">
        <references count="2">
          <reference field="0" count="1" selected="0">
            <x v="170"/>
          </reference>
          <reference field="3" count="1">
            <x v="96"/>
          </reference>
        </references>
      </pivotArea>
    </format>
    <format dxfId="5123">
      <pivotArea dataOnly="0" labelOnly="1" fieldPosition="0">
        <references count="2">
          <reference field="0" count="1" selected="0">
            <x v="172"/>
          </reference>
          <reference field="3" count="1">
            <x v="99"/>
          </reference>
        </references>
      </pivotArea>
    </format>
    <format dxfId="5122">
      <pivotArea dataOnly="0" labelOnly="1" fieldPosition="0">
        <references count="2">
          <reference field="0" count="1" selected="0">
            <x v="173"/>
          </reference>
          <reference field="3" count="1">
            <x v="101"/>
          </reference>
        </references>
      </pivotArea>
    </format>
    <format dxfId="5121">
      <pivotArea dataOnly="0" labelOnly="1" fieldPosition="0">
        <references count="2">
          <reference field="0" count="1" selected="0">
            <x v="175"/>
          </reference>
          <reference field="3" count="1">
            <x v="104"/>
          </reference>
        </references>
      </pivotArea>
    </format>
    <format dxfId="5120">
      <pivotArea dataOnly="0" labelOnly="1" fieldPosition="0">
        <references count="2">
          <reference field="0" count="1" selected="0">
            <x v="176"/>
          </reference>
          <reference field="3" count="1">
            <x v="106"/>
          </reference>
        </references>
      </pivotArea>
    </format>
    <format dxfId="5119">
      <pivotArea dataOnly="0" labelOnly="1" fieldPosition="0">
        <references count="2">
          <reference field="0" count="1" selected="0">
            <x v="177"/>
          </reference>
          <reference field="3" count="1">
            <x v="107"/>
          </reference>
        </references>
      </pivotArea>
    </format>
    <format dxfId="5118">
      <pivotArea dataOnly="0" labelOnly="1" fieldPosition="0">
        <references count="2">
          <reference field="0" count="1" selected="0">
            <x v="178"/>
          </reference>
          <reference field="3" count="1">
            <x v="112"/>
          </reference>
        </references>
      </pivotArea>
    </format>
    <format dxfId="5117">
      <pivotArea dataOnly="0" labelOnly="1" fieldPosition="0">
        <references count="2">
          <reference field="0" count="1" selected="0">
            <x v="179"/>
          </reference>
          <reference field="3" count="1">
            <x v="114"/>
          </reference>
        </references>
      </pivotArea>
    </format>
    <format dxfId="5116">
      <pivotArea dataOnly="0" labelOnly="1" fieldPosition="0">
        <references count="2">
          <reference field="0" count="1" selected="0">
            <x v="180"/>
          </reference>
          <reference field="3" count="1">
            <x v="124"/>
          </reference>
        </references>
      </pivotArea>
    </format>
    <format dxfId="5115">
      <pivotArea dataOnly="0" labelOnly="1" fieldPosition="0">
        <references count="2">
          <reference field="0" count="1" selected="0">
            <x v="182"/>
          </reference>
          <reference field="3" count="1">
            <x v="125"/>
          </reference>
        </references>
      </pivotArea>
    </format>
    <format dxfId="5114">
      <pivotArea dataOnly="0" labelOnly="1" fieldPosition="0">
        <references count="2">
          <reference field="0" count="1" selected="0">
            <x v="183"/>
          </reference>
          <reference field="3" count="1">
            <x v="126"/>
          </reference>
        </references>
      </pivotArea>
    </format>
    <format dxfId="5113">
      <pivotArea dataOnly="0" labelOnly="1" fieldPosition="0">
        <references count="2">
          <reference field="0" count="1" selected="0">
            <x v="185"/>
          </reference>
          <reference field="3" count="1">
            <x v="127"/>
          </reference>
        </references>
      </pivotArea>
    </format>
    <format dxfId="5112">
      <pivotArea dataOnly="0" labelOnly="1" fieldPosition="0">
        <references count="2">
          <reference field="0" count="1" selected="0">
            <x v="186"/>
          </reference>
          <reference field="3" count="1">
            <x v="136"/>
          </reference>
        </references>
      </pivotArea>
    </format>
    <format dxfId="5111">
      <pivotArea dataOnly="0" labelOnly="1" fieldPosition="0">
        <references count="2">
          <reference field="0" count="1" selected="0">
            <x v="187"/>
          </reference>
          <reference field="3" count="1">
            <x v="137"/>
          </reference>
        </references>
      </pivotArea>
    </format>
    <format dxfId="5110">
      <pivotArea dataOnly="0" labelOnly="1" fieldPosition="0">
        <references count="2">
          <reference field="0" count="1" selected="0">
            <x v="189"/>
          </reference>
          <reference field="3" count="1">
            <x v="138"/>
          </reference>
        </references>
      </pivotArea>
    </format>
    <format dxfId="5109">
      <pivotArea dataOnly="0" labelOnly="1" fieldPosition="0">
        <references count="2">
          <reference field="0" count="1" selected="0">
            <x v="190"/>
          </reference>
          <reference field="3" count="1">
            <x v="139"/>
          </reference>
        </references>
      </pivotArea>
    </format>
    <format dxfId="5108">
      <pivotArea dataOnly="0" labelOnly="1" fieldPosition="0">
        <references count="2">
          <reference field="0" count="1" selected="0">
            <x v="192"/>
          </reference>
          <reference field="3" count="1">
            <x v="140"/>
          </reference>
        </references>
      </pivotArea>
    </format>
    <format dxfId="5107">
      <pivotArea dataOnly="0" labelOnly="1" fieldPosition="0">
        <references count="2">
          <reference field="0" count="1" selected="0">
            <x v="193"/>
          </reference>
          <reference field="3" count="1">
            <x v="142"/>
          </reference>
        </references>
      </pivotArea>
    </format>
    <format dxfId="5106">
      <pivotArea dataOnly="0" labelOnly="1" fieldPosition="0">
        <references count="2">
          <reference field="0" count="1" selected="0">
            <x v="195"/>
          </reference>
          <reference field="3" count="1">
            <x v="143"/>
          </reference>
        </references>
      </pivotArea>
    </format>
    <format dxfId="5105">
      <pivotArea dataOnly="0" labelOnly="1" fieldPosition="0">
        <references count="2">
          <reference field="0" count="1" selected="0">
            <x v="197"/>
          </reference>
          <reference field="3" count="1">
            <x v="144"/>
          </reference>
        </references>
      </pivotArea>
    </format>
    <format dxfId="5104">
      <pivotArea dataOnly="0" labelOnly="1" fieldPosition="0">
        <references count="2">
          <reference field="0" count="1" selected="0">
            <x v="198"/>
          </reference>
          <reference field="3" count="1">
            <x v="145"/>
          </reference>
        </references>
      </pivotArea>
    </format>
    <format dxfId="5103">
      <pivotArea dataOnly="0" labelOnly="1" fieldPosition="0">
        <references count="2">
          <reference field="0" count="1" selected="0">
            <x v="200"/>
          </reference>
          <reference field="3" count="1">
            <x v="147"/>
          </reference>
        </references>
      </pivotArea>
    </format>
    <format dxfId="5102">
      <pivotArea dataOnly="0" labelOnly="1" fieldPosition="0">
        <references count="2">
          <reference field="0" count="1" selected="0">
            <x v="203"/>
          </reference>
          <reference field="3" count="1">
            <x v="148"/>
          </reference>
        </references>
      </pivotArea>
    </format>
    <format dxfId="5101">
      <pivotArea dataOnly="0" labelOnly="1" fieldPosition="0">
        <references count="2">
          <reference field="0" count="1" selected="0">
            <x v="205"/>
          </reference>
          <reference field="3" count="1">
            <x v="151"/>
          </reference>
        </references>
      </pivotArea>
    </format>
    <format dxfId="5100">
      <pivotArea dataOnly="0" labelOnly="1" fieldPosition="0">
        <references count="2">
          <reference field="0" count="1" selected="0">
            <x v="206"/>
          </reference>
          <reference field="3" count="1">
            <x v="153"/>
          </reference>
        </references>
      </pivotArea>
    </format>
    <format dxfId="5099">
      <pivotArea dataOnly="0" labelOnly="1" fieldPosition="0">
        <references count="2">
          <reference field="0" count="1" selected="0">
            <x v="207"/>
          </reference>
          <reference field="3" count="1">
            <x v="154"/>
          </reference>
        </references>
      </pivotArea>
    </format>
    <format dxfId="5098">
      <pivotArea dataOnly="0" labelOnly="1" fieldPosition="0">
        <references count="2">
          <reference field="0" count="1" selected="0">
            <x v="209"/>
          </reference>
          <reference field="3" count="1">
            <x v="155"/>
          </reference>
        </references>
      </pivotArea>
    </format>
    <format dxfId="5097">
      <pivotArea dataOnly="0" labelOnly="1" fieldPosition="0">
        <references count="2">
          <reference field="0" count="1" selected="0">
            <x v="212"/>
          </reference>
          <reference field="3" count="1">
            <x v="156"/>
          </reference>
        </references>
      </pivotArea>
    </format>
    <format dxfId="5096">
      <pivotArea dataOnly="0" labelOnly="1" fieldPosition="0">
        <references count="2">
          <reference field="0" count="1" selected="0">
            <x v="214"/>
          </reference>
          <reference field="3" count="1">
            <x v="157"/>
          </reference>
        </references>
      </pivotArea>
    </format>
    <format dxfId="5095">
      <pivotArea dataOnly="0" labelOnly="1" fieldPosition="0">
        <references count="2">
          <reference field="0" count="1" selected="0">
            <x v="215"/>
          </reference>
          <reference field="3" count="1">
            <x v="158"/>
          </reference>
        </references>
      </pivotArea>
    </format>
    <format dxfId="5094">
      <pivotArea dataOnly="0" labelOnly="1" fieldPosition="0">
        <references count="2">
          <reference field="0" count="1" selected="0">
            <x v="216"/>
          </reference>
          <reference field="3" count="1">
            <x v="159"/>
          </reference>
        </references>
      </pivotArea>
    </format>
    <format dxfId="5093">
      <pivotArea dataOnly="0" labelOnly="1" fieldPosition="0">
        <references count="2">
          <reference field="0" count="1" selected="0">
            <x v="218"/>
          </reference>
          <reference field="3" count="1">
            <x v="161"/>
          </reference>
        </references>
      </pivotArea>
    </format>
    <format dxfId="5092">
      <pivotArea dataOnly="0" labelOnly="1" fieldPosition="0">
        <references count="2">
          <reference field="0" count="1" selected="0">
            <x v="219"/>
          </reference>
          <reference field="3" count="1">
            <x v="162"/>
          </reference>
        </references>
      </pivotArea>
    </format>
    <format dxfId="5091">
      <pivotArea dataOnly="0" labelOnly="1" fieldPosition="0">
        <references count="2">
          <reference field="0" count="1" selected="0">
            <x v="221"/>
          </reference>
          <reference field="3" count="1">
            <x v="163"/>
          </reference>
        </references>
      </pivotArea>
    </format>
    <format dxfId="5090">
      <pivotArea dataOnly="0" labelOnly="1" fieldPosition="0">
        <references count="2">
          <reference field="0" count="1" selected="0">
            <x v="223"/>
          </reference>
          <reference field="3" count="1">
            <x v="165"/>
          </reference>
        </references>
      </pivotArea>
    </format>
    <format dxfId="5089">
      <pivotArea dataOnly="0" labelOnly="1" fieldPosition="0">
        <references count="2">
          <reference field="0" count="1" selected="0">
            <x v="225"/>
          </reference>
          <reference field="3" count="1">
            <x v="169"/>
          </reference>
        </references>
      </pivotArea>
    </format>
    <format dxfId="5088">
      <pivotArea dataOnly="0" labelOnly="1" fieldPosition="0">
        <references count="2">
          <reference field="0" count="1" selected="0">
            <x v="226"/>
          </reference>
          <reference field="3" count="1">
            <x v="170"/>
          </reference>
        </references>
      </pivotArea>
    </format>
    <format dxfId="5087">
      <pivotArea dataOnly="0" labelOnly="1" fieldPosition="0">
        <references count="2">
          <reference field="0" count="1" selected="0">
            <x v="227"/>
          </reference>
          <reference field="3" count="1">
            <x v="172"/>
          </reference>
        </references>
      </pivotArea>
    </format>
    <format dxfId="5086">
      <pivotArea dataOnly="0" labelOnly="1" fieldPosition="0">
        <references count="2">
          <reference field="0" count="1" selected="0">
            <x v="228"/>
          </reference>
          <reference field="3" count="1">
            <x v="173"/>
          </reference>
        </references>
      </pivotArea>
    </format>
    <format dxfId="5085">
      <pivotArea dataOnly="0" labelOnly="1" fieldPosition="0">
        <references count="2">
          <reference field="0" count="1" selected="0">
            <x v="231"/>
          </reference>
          <reference field="3" count="1">
            <x v="174"/>
          </reference>
        </references>
      </pivotArea>
    </format>
    <format dxfId="5084">
      <pivotArea dataOnly="0" labelOnly="1" fieldPosition="0">
        <references count="2">
          <reference field="0" count="1" selected="0">
            <x v="234"/>
          </reference>
          <reference field="3" count="1">
            <x v="175"/>
          </reference>
        </references>
      </pivotArea>
    </format>
    <format dxfId="5083">
      <pivotArea dataOnly="0" labelOnly="1" fieldPosition="0">
        <references count="2">
          <reference field="0" count="1" selected="0">
            <x v="238"/>
          </reference>
          <reference field="3" count="1">
            <x v="179"/>
          </reference>
        </references>
      </pivotArea>
    </format>
    <format dxfId="5082">
      <pivotArea dataOnly="0" labelOnly="1" fieldPosition="0">
        <references count="2">
          <reference field="0" count="1" selected="0">
            <x v="239"/>
          </reference>
          <reference field="3" count="1">
            <x v="181"/>
          </reference>
        </references>
      </pivotArea>
    </format>
    <format dxfId="5081">
      <pivotArea dataOnly="0" labelOnly="1" fieldPosition="0">
        <references count="2">
          <reference field="0" count="1" selected="0">
            <x v="241"/>
          </reference>
          <reference field="3" count="1">
            <x v="185"/>
          </reference>
        </references>
      </pivotArea>
    </format>
    <format dxfId="5080">
      <pivotArea dataOnly="0" labelOnly="1" fieldPosition="0">
        <references count="2">
          <reference field="0" count="1" selected="0">
            <x v="242"/>
          </reference>
          <reference field="3" count="1">
            <x v="186"/>
          </reference>
        </references>
      </pivotArea>
    </format>
    <format dxfId="5079">
      <pivotArea dataOnly="0" labelOnly="1" fieldPosition="0">
        <references count="2">
          <reference field="0" count="1" selected="0">
            <x v="243"/>
          </reference>
          <reference field="3" count="1">
            <x v="188"/>
          </reference>
        </references>
      </pivotArea>
    </format>
    <format dxfId="5078">
      <pivotArea dataOnly="0" labelOnly="1" fieldPosition="0">
        <references count="2">
          <reference field="0" count="1" selected="0">
            <x v="244"/>
          </reference>
          <reference field="3" count="1">
            <x v="190"/>
          </reference>
        </references>
      </pivotArea>
    </format>
    <format dxfId="5077">
      <pivotArea dataOnly="0" labelOnly="1" fieldPosition="0">
        <references count="2">
          <reference field="0" count="1" selected="0">
            <x v="245"/>
          </reference>
          <reference field="3" count="1">
            <x v="192"/>
          </reference>
        </references>
      </pivotArea>
    </format>
    <format dxfId="5076">
      <pivotArea dataOnly="0" labelOnly="1" fieldPosition="0">
        <references count="2">
          <reference field="0" count="1" selected="0">
            <x v="246"/>
          </reference>
          <reference field="3" count="1">
            <x v="194"/>
          </reference>
        </references>
      </pivotArea>
    </format>
    <format dxfId="5075">
      <pivotArea dataOnly="0" labelOnly="1" fieldPosition="0">
        <references count="2">
          <reference field="0" count="1" selected="0">
            <x v="248"/>
          </reference>
          <reference field="3" count="1">
            <x v="195"/>
          </reference>
        </references>
      </pivotArea>
    </format>
    <format dxfId="5074">
      <pivotArea dataOnly="0" labelOnly="1" fieldPosition="0">
        <references count="2">
          <reference field="0" count="1" selected="0">
            <x v="249"/>
          </reference>
          <reference field="3" count="1">
            <x v="199"/>
          </reference>
        </references>
      </pivotArea>
    </format>
    <format dxfId="5073">
      <pivotArea dataOnly="0" labelOnly="1" fieldPosition="0">
        <references count="2">
          <reference field="0" count="1" selected="0">
            <x v="250"/>
          </reference>
          <reference field="3" count="1">
            <x v="213"/>
          </reference>
        </references>
      </pivotArea>
    </format>
    <format dxfId="5072">
      <pivotArea dataOnly="0" labelOnly="1" fieldPosition="0">
        <references count="2">
          <reference field="0" count="1" selected="0">
            <x v="251"/>
          </reference>
          <reference field="3" count="1">
            <x v="216"/>
          </reference>
        </references>
      </pivotArea>
    </format>
    <format dxfId="5071">
      <pivotArea dataOnly="0" labelOnly="1" fieldPosition="0">
        <references count="2">
          <reference field="0" count="1" selected="0">
            <x v="252"/>
          </reference>
          <reference field="3" count="1">
            <x v="217"/>
          </reference>
        </references>
      </pivotArea>
    </format>
    <format dxfId="5070">
      <pivotArea dataOnly="0" labelOnly="1" fieldPosition="0">
        <references count="2">
          <reference field="0" count="1" selected="0">
            <x v="253"/>
          </reference>
          <reference field="3" count="1">
            <x v="221"/>
          </reference>
        </references>
      </pivotArea>
    </format>
    <format dxfId="5069">
      <pivotArea dataOnly="0" labelOnly="1" fieldPosition="0">
        <references count="2">
          <reference field="0" count="1" selected="0">
            <x v="254"/>
          </reference>
          <reference field="3" count="1">
            <x v="176"/>
          </reference>
        </references>
      </pivotArea>
    </format>
    <format dxfId="5068">
      <pivotArea dataOnly="0" labelOnly="1" fieldPosition="0">
        <references count="2">
          <reference field="0" count="1" selected="0">
            <x v="255"/>
          </reference>
          <reference field="3" count="1">
            <x v="6"/>
          </reference>
        </references>
      </pivotArea>
    </format>
    <format dxfId="5067">
      <pivotArea dataOnly="0" labelOnly="1" fieldPosition="0">
        <references count="2">
          <reference field="0" count="1" selected="0">
            <x v="256"/>
          </reference>
          <reference field="3" count="1">
            <x v="18"/>
          </reference>
        </references>
      </pivotArea>
    </format>
    <format dxfId="5066">
      <pivotArea dataOnly="0" labelOnly="1" fieldPosition="0">
        <references count="2">
          <reference field="0" count="1" selected="0">
            <x v="257"/>
          </reference>
          <reference field="3" count="1">
            <x v="47"/>
          </reference>
        </references>
      </pivotArea>
    </format>
    <format dxfId="5065">
      <pivotArea dataOnly="0" labelOnly="1" fieldPosition="0">
        <references count="2">
          <reference field="0" count="1" selected="0">
            <x v="258"/>
          </reference>
          <reference field="3" count="1">
            <x v="48"/>
          </reference>
        </references>
      </pivotArea>
    </format>
    <format dxfId="5064">
      <pivotArea dataOnly="0" labelOnly="1" fieldPosition="0">
        <references count="2">
          <reference field="0" count="1" selected="0">
            <x v="259"/>
          </reference>
          <reference field="3" count="1">
            <x v="55"/>
          </reference>
        </references>
      </pivotArea>
    </format>
    <format dxfId="5063">
      <pivotArea dataOnly="0" labelOnly="1" fieldPosition="0">
        <references count="2">
          <reference field="0" count="1" selected="0">
            <x v="260"/>
          </reference>
          <reference field="3" count="1">
            <x v="124"/>
          </reference>
        </references>
      </pivotArea>
    </format>
    <format dxfId="5062">
      <pivotArea dataOnly="0" labelOnly="1" fieldPosition="0">
        <references count="2">
          <reference field="0" count="1" selected="0">
            <x v="261"/>
          </reference>
          <reference field="3" count="1">
            <x v="132"/>
          </reference>
        </references>
      </pivotArea>
    </format>
    <format dxfId="5061">
      <pivotArea dataOnly="0" labelOnly="1" fieldPosition="0">
        <references count="2">
          <reference field="0" count="1" selected="0">
            <x v="262"/>
          </reference>
          <reference field="3" count="1">
            <x v="133"/>
          </reference>
        </references>
      </pivotArea>
    </format>
    <format dxfId="5060">
      <pivotArea dataOnly="0" labelOnly="1" fieldPosition="0">
        <references count="2">
          <reference field="0" count="1" selected="0">
            <x v="263"/>
          </reference>
          <reference field="3" count="1">
            <x v="120"/>
          </reference>
        </references>
      </pivotArea>
    </format>
    <format dxfId="5059">
      <pivotArea dataOnly="0" labelOnly="1" fieldPosition="0">
        <references count="2">
          <reference field="0" count="1" selected="0">
            <x v="264"/>
          </reference>
          <reference field="3" count="1">
            <x v="84"/>
          </reference>
        </references>
      </pivotArea>
    </format>
    <format dxfId="5058">
      <pivotArea dataOnly="0" labelOnly="1" fieldPosition="0">
        <references count="2">
          <reference field="0" count="1" selected="0">
            <x v="266"/>
          </reference>
          <reference field="3" count="1">
            <x v="90"/>
          </reference>
        </references>
      </pivotArea>
    </format>
    <format dxfId="5057">
      <pivotArea dataOnly="0" labelOnly="1" fieldPosition="0">
        <references count="2">
          <reference field="0" count="1" selected="0">
            <x v="267"/>
          </reference>
          <reference field="3" count="1">
            <x v="91"/>
          </reference>
        </references>
      </pivotArea>
    </format>
    <format dxfId="5056">
      <pivotArea dataOnly="0" labelOnly="1" fieldPosition="0">
        <references count="2">
          <reference field="0" count="1" selected="0">
            <x v="268"/>
          </reference>
          <reference field="3" count="1">
            <x v="92"/>
          </reference>
        </references>
      </pivotArea>
    </format>
    <format dxfId="5055">
      <pivotArea dataOnly="0" labelOnly="1" fieldPosition="0">
        <references count="2">
          <reference field="0" count="1" selected="0">
            <x v="269"/>
          </reference>
          <reference field="3" count="1">
            <x v="93"/>
          </reference>
        </references>
      </pivotArea>
    </format>
    <format dxfId="5054">
      <pivotArea dataOnly="0" labelOnly="1" fieldPosition="0">
        <references count="2">
          <reference field="0" count="1" selected="0">
            <x v="270"/>
          </reference>
          <reference field="3" count="1">
            <x v="135"/>
          </reference>
        </references>
      </pivotArea>
    </format>
    <format dxfId="5053">
      <pivotArea dataOnly="0" labelOnly="1" fieldPosition="0">
        <references count="2">
          <reference field="0" count="1" selected="0">
            <x v="271"/>
          </reference>
          <reference field="3" count="1">
            <x v="23"/>
          </reference>
        </references>
      </pivotArea>
    </format>
    <format dxfId="5052">
      <pivotArea dataOnly="0" labelOnly="1" fieldPosition="0">
        <references count="2">
          <reference field="0" count="1" selected="0">
            <x v="272"/>
          </reference>
          <reference field="3" count="1">
            <x v="44"/>
          </reference>
        </references>
      </pivotArea>
    </format>
    <format dxfId="5051">
      <pivotArea dataOnly="0" labelOnly="1" fieldPosition="0">
        <references count="2">
          <reference field="0" count="1" selected="0">
            <x v="273"/>
          </reference>
          <reference field="3" count="1">
            <x v="56"/>
          </reference>
        </references>
      </pivotArea>
    </format>
    <format dxfId="5050">
      <pivotArea dataOnly="0" labelOnly="1" fieldPosition="0">
        <references count="2">
          <reference field="0" count="1" selected="0">
            <x v="274"/>
          </reference>
          <reference field="3" count="1">
            <x v="57"/>
          </reference>
        </references>
      </pivotArea>
    </format>
    <format dxfId="5049">
      <pivotArea dataOnly="0" labelOnly="1" fieldPosition="0">
        <references count="2">
          <reference field="0" count="1" selected="0">
            <x v="275"/>
          </reference>
          <reference field="3" count="1">
            <x v="58"/>
          </reference>
        </references>
      </pivotArea>
    </format>
    <format dxfId="5048">
      <pivotArea dataOnly="0" labelOnly="1" fieldPosition="0">
        <references count="2">
          <reference field="0" count="1" selected="0">
            <x v="276"/>
          </reference>
          <reference field="3" count="1">
            <x v="59"/>
          </reference>
        </references>
      </pivotArea>
    </format>
    <format dxfId="5047">
      <pivotArea dataOnly="0" labelOnly="1" fieldPosition="0">
        <references count="2">
          <reference field="0" count="1" selected="0">
            <x v="277"/>
          </reference>
          <reference field="3" count="1">
            <x v="62"/>
          </reference>
        </references>
      </pivotArea>
    </format>
    <format dxfId="5046">
      <pivotArea dataOnly="0" labelOnly="1" fieldPosition="0">
        <references count="2">
          <reference field="0" count="1" selected="0">
            <x v="278"/>
          </reference>
          <reference field="3" count="1">
            <x v="63"/>
          </reference>
        </references>
      </pivotArea>
    </format>
    <format dxfId="5045">
      <pivotArea dataOnly="0" labelOnly="1" fieldPosition="0">
        <references count="2">
          <reference field="0" count="1" selected="0">
            <x v="279"/>
          </reference>
          <reference field="3" count="1">
            <x v="64"/>
          </reference>
        </references>
      </pivotArea>
    </format>
    <format dxfId="5044">
      <pivotArea dataOnly="0" labelOnly="1" fieldPosition="0">
        <references count="2">
          <reference field="0" count="1" selected="0">
            <x v="280"/>
          </reference>
          <reference field="3" count="1">
            <x v="70"/>
          </reference>
        </references>
      </pivotArea>
    </format>
    <format dxfId="5043">
      <pivotArea dataOnly="0" labelOnly="1" fieldPosition="0">
        <references count="2">
          <reference field="0" count="1" selected="0">
            <x v="281"/>
          </reference>
          <reference field="3" count="1">
            <x v="71"/>
          </reference>
        </references>
      </pivotArea>
    </format>
    <format dxfId="5042">
      <pivotArea dataOnly="0" labelOnly="1" fieldPosition="0">
        <references count="2">
          <reference field="0" count="1" selected="0">
            <x v="282"/>
          </reference>
          <reference field="3" count="1">
            <x v="72"/>
          </reference>
        </references>
      </pivotArea>
    </format>
    <format dxfId="5041">
      <pivotArea dataOnly="0" labelOnly="1" fieldPosition="0">
        <references count="2">
          <reference field="0" count="1" selected="0">
            <x v="283"/>
          </reference>
          <reference field="3" count="1">
            <x v="73"/>
          </reference>
        </references>
      </pivotArea>
    </format>
    <format dxfId="5040">
      <pivotArea dataOnly="0" labelOnly="1" fieldPosition="0">
        <references count="2">
          <reference field="0" count="1" selected="0">
            <x v="284"/>
          </reference>
          <reference field="3" count="1">
            <x v="74"/>
          </reference>
        </references>
      </pivotArea>
    </format>
    <format dxfId="5039">
      <pivotArea dataOnly="0" labelOnly="1" fieldPosition="0">
        <references count="2">
          <reference field="0" count="1" selected="0">
            <x v="285"/>
          </reference>
          <reference field="3" count="1">
            <x v="75"/>
          </reference>
        </references>
      </pivotArea>
    </format>
    <format dxfId="5038">
      <pivotArea dataOnly="0" labelOnly="1" fieldPosition="0">
        <references count="2">
          <reference field="0" count="1" selected="0">
            <x v="286"/>
          </reference>
          <reference field="3" count="1">
            <x v="78"/>
          </reference>
        </references>
      </pivotArea>
    </format>
    <format dxfId="5037">
      <pivotArea dataOnly="0" labelOnly="1" fieldPosition="0">
        <references count="2">
          <reference field="0" count="1" selected="0">
            <x v="287"/>
          </reference>
          <reference field="3" count="1">
            <x v="84"/>
          </reference>
        </references>
      </pivotArea>
    </format>
    <format dxfId="5036">
      <pivotArea dataOnly="0" labelOnly="1" fieldPosition="0">
        <references count="2">
          <reference field="0" count="1" selected="0">
            <x v="288"/>
          </reference>
          <reference field="3" count="1">
            <x v="86"/>
          </reference>
        </references>
      </pivotArea>
    </format>
    <format dxfId="5035">
      <pivotArea dataOnly="0" labelOnly="1" fieldPosition="0">
        <references count="2">
          <reference field="0" count="1" selected="0">
            <x v="290"/>
          </reference>
          <reference field="3" count="1">
            <x v="87"/>
          </reference>
        </references>
      </pivotArea>
    </format>
    <format dxfId="5034">
      <pivotArea dataOnly="0" labelOnly="1" fieldPosition="0">
        <references count="2">
          <reference field="0" count="1" selected="0">
            <x v="291"/>
          </reference>
          <reference field="3" count="1">
            <x v="88"/>
          </reference>
        </references>
      </pivotArea>
    </format>
    <format dxfId="5033">
      <pivotArea dataOnly="0" labelOnly="1" fieldPosition="0">
        <references count="2">
          <reference field="0" count="1" selected="0">
            <x v="293"/>
          </reference>
          <reference field="3" count="1">
            <x v="89"/>
          </reference>
        </references>
      </pivotArea>
    </format>
    <format dxfId="5032">
      <pivotArea dataOnly="0" labelOnly="1" fieldPosition="0">
        <references count="2">
          <reference field="0" count="1" selected="0">
            <x v="294"/>
          </reference>
          <reference field="3" count="1">
            <x v="94"/>
          </reference>
        </references>
      </pivotArea>
    </format>
    <format dxfId="5031">
      <pivotArea dataOnly="0" labelOnly="1" fieldPosition="0">
        <references count="2">
          <reference field="0" count="1" selected="0">
            <x v="295"/>
          </reference>
          <reference field="3" count="1">
            <x v="95"/>
          </reference>
        </references>
      </pivotArea>
    </format>
    <format dxfId="5030">
      <pivotArea dataOnly="0" labelOnly="1" fieldPosition="0">
        <references count="2">
          <reference field="0" count="1" selected="0">
            <x v="296"/>
          </reference>
          <reference field="3" count="1">
            <x v="101"/>
          </reference>
        </references>
      </pivotArea>
    </format>
    <format dxfId="5029">
      <pivotArea dataOnly="0" labelOnly="1" fieldPosition="0">
        <references count="2">
          <reference field="0" count="1" selected="0">
            <x v="297"/>
          </reference>
          <reference field="3" count="1">
            <x v="102"/>
          </reference>
        </references>
      </pivotArea>
    </format>
    <format dxfId="5028">
      <pivotArea dataOnly="0" labelOnly="1" fieldPosition="0">
        <references count="2">
          <reference field="0" count="1" selected="0">
            <x v="298"/>
          </reference>
          <reference field="3" count="1">
            <x v="105"/>
          </reference>
        </references>
      </pivotArea>
    </format>
    <format dxfId="5027">
      <pivotArea dataOnly="0" labelOnly="1" fieldPosition="0">
        <references count="2">
          <reference field="0" count="1" selected="0">
            <x v="299"/>
          </reference>
          <reference field="3" count="1">
            <x v="109"/>
          </reference>
        </references>
      </pivotArea>
    </format>
    <format dxfId="5026">
      <pivotArea dataOnly="0" labelOnly="1" fieldPosition="0">
        <references count="2">
          <reference field="0" count="1" selected="0">
            <x v="300"/>
          </reference>
          <reference field="3" count="1">
            <x v="111"/>
          </reference>
        </references>
      </pivotArea>
    </format>
    <format dxfId="5025">
      <pivotArea dataOnly="0" labelOnly="1" fieldPosition="0">
        <references count="2">
          <reference field="0" count="1" selected="0">
            <x v="301"/>
          </reference>
          <reference field="3" count="1">
            <x v="114"/>
          </reference>
        </references>
      </pivotArea>
    </format>
    <format dxfId="5024">
      <pivotArea dataOnly="0" labelOnly="1" fieldPosition="0">
        <references count="2">
          <reference field="0" count="1" selected="0">
            <x v="302"/>
          </reference>
          <reference field="3" count="1">
            <x v="115"/>
          </reference>
        </references>
      </pivotArea>
    </format>
    <format dxfId="5023">
      <pivotArea dataOnly="0" labelOnly="1" fieldPosition="0">
        <references count="2">
          <reference field="0" count="1" selected="0">
            <x v="303"/>
          </reference>
          <reference field="3" count="1">
            <x v="116"/>
          </reference>
        </references>
      </pivotArea>
    </format>
    <format dxfId="5022">
      <pivotArea dataOnly="0" labelOnly="1" fieldPosition="0">
        <references count="2">
          <reference field="0" count="1" selected="0">
            <x v="304"/>
          </reference>
          <reference field="3" count="1">
            <x v="117"/>
          </reference>
        </references>
      </pivotArea>
    </format>
    <format dxfId="5021">
      <pivotArea dataOnly="0" labelOnly="1" fieldPosition="0">
        <references count="2">
          <reference field="0" count="1" selected="0">
            <x v="305"/>
          </reference>
          <reference field="3" count="1">
            <x v="118"/>
          </reference>
        </references>
      </pivotArea>
    </format>
    <format dxfId="5020">
      <pivotArea dataOnly="0" labelOnly="1" fieldPosition="0">
        <references count="2">
          <reference field="0" count="1" selected="0">
            <x v="307"/>
          </reference>
          <reference field="3" count="1">
            <x v="122"/>
          </reference>
        </references>
      </pivotArea>
    </format>
    <format dxfId="5019">
      <pivotArea dataOnly="0" labelOnly="1" fieldPosition="0">
        <references count="2">
          <reference field="0" count="1" selected="0">
            <x v="308"/>
          </reference>
          <reference field="3" count="1">
            <x v="127"/>
          </reference>
        </references>
      </pivotArea>
    </format>
    <format dxfId="5018">
      <pivotArea dataOnly="0" labelOnly="1" fieldPosition="0">
        <references count="2">
          <reference field="0" count="1" selected="0">
            <x v="310"/>
          </reference>
          <reference field="3" count="1">
            <x v="128"/>
          </reference>
        </references>
      </pivotArea>
    </format>
    <format dxfId="5017">
      <pivotArea dataOnly="0" labelOnly="1" fieldPosition="0">
        <references count="2">
          <reference field="0" count="1" selected="0">
            <x v="311"/>
          </reference>
          <reference field="3" count="1">
            <x v="129"/>
          </reference>
        </references>
      </pivotArea>
    </format>
    <format dxfId="5016">
      <pivotArea dataOnly="0" labelOnly="1" fieldPosition="0">
        <references count="2">
          <reference field="0" count="1" selected="0">
            <x v="313"/>
          </reference>
          <reference field="3" count="1">
            <x v="131"/>
          </reference>
        </references>
      </pivotArea>
    </format>
    <format dxfId="5015">
      <pivotArea dataOnly="0" labelOnly="1" fieldPosition="0">
        <references count="2">
          <reference field="0" count="1" selected="0">
            <x v="314"/>
          </reference>
          <reference field="3" count="1">
            <x v="132"/>
          </reference>
        </references>
      </pivotArea>
    </format>
    <format dxfId="5014">
      <pivotArea dataOnly="0" labelOnly="1" fieldPosition="0">
        <references count="2">
          <reference field="0" count="1" selected="0">
            <x v="315"/>
          </reference>
          <reference field="3" count="1">
            <x v="133"/>
          </reference>
        </references>
      </pivotArea>
    </format>
    <format dxfId="5013">
      <pivotArea dataOnly="0" labelOnly="1" fieldPosition="0">
        <references count="2">
          <reference field="0" count="1" selected="0">
            <x v="317"/>
          </reference>
          <reference field="3" count="1">
            <x v="134"/>
          </reference>
        </references>
      </pivotArea>
    </format>
    <format dxfId="5012">
      <pivotArea dataOnly="0" labelOnly="1" fieldPosition="0">
        <references count="2">
          <reference field="0" count="1" selected="0">
            <x v="319"/>
          </reference>
          <reference field="3" count="1">
            <x v="136"/>
          </reference>
        </references>
      </pivotArea>
    </format>
    <format dxfId="5011">
      <pivotArea dataOnly="0" labelOnly="1" fieldPosition="0">
        <references count="2">
          <reference field="0" count="1" selected="0">
            <x v="320"/>
          </reference>
          <reference field="3" count="1">
            <x v="137"/>
          </reference>
        </references>
      </pivotArea>
    </format>
    <format dxfId="5010">
      <pivotArea dataOnly="0" labelOnly="1" fieldPosition="0">
        <references count="2">
          <reference field="0" count="1" selected="0">
            <x v="321"/>
          </reference>
          <reference field="3" count="1">
            <x v="138"/>
          </reference>
        </references>
      </pivotArea>
    </format>
    <format dxfId="5009">
      <pivotArea dataOnly="0" labelOnly="1" fieldPosition="0">
        <references count="2">
          <reference field="0" count="1" selected="0">
            <x v="322"/>
          </reference>
          <reference field="3" count="1">
            <x v="139"/>
          </reference>
        </references>
      </pivotArea>
    </format>
    <format dxfId="5008">
      <pivotArea dataOnly="0" labelOnly="1" fieldPosition="0">
        <references count="2">
          <reference field="0" count="1" selected="0">
            <x v="323"/>
          </reference>
          <reference field="3" count="1">
            <x v="140"/>
          </reference>
        </references>
      </pivotArea>
    </format>
    <format dxfId="5007">
      <pivotArea dataOnly="0" labelOnly="1" fieldPosition="0">
        <references count="2">
          <reference field="0" count="1" selected="0">
            <x v="324"/>
          </reference>
          <reference field="3" count="1">
            <x v="141"/>
          </reference>
        </references>
      </pivotArea>
    </format>
    <format dxfId="5006">
      <pivotArea dataOnly="0" labelOnly="1" fieldPosition="0">
        <references count="2">
          <reference field="0" count="1" selected="0">
            <x v="325"/>
          </reference>
          <reference field="3" count="1">
            <x v="142"/>
          </reference>
        </references>
      </pivotArea>
    </format>
    <format dxfId="5005">
      <pivotArea dataOnly="0" labelOnly="1" fieldPosition="0">
        <references count="2">
          <reference field="0" count="1" selected="0">
            <x v="326"/>
          </reference>
          <reference field="3" count="1">
            <x v="144"/>
          </reference>
        </references>
      </pivotArea>
    </format>
    <format dxfId="5004">
      <pivotArea dataOnly="0" labelOnly="1" fieldPosition="0">
        <references count="2">
          <reference field="0" count="1" selected="0">
            <x v="327"/>
          </reference>
          <reference field="3" count="1">
            <x v="145"/>
          </reference>
        </references>
      </pivotArea>
    </format>
    <format dxfId="5003">
      <pivotArea dataOnly="0" labelOnly="1" fieldPosition="0">
        <references count="2">
          <reference field="0" count="1" selected="0">
            <x v="328"/>
          </reference>
          <reference field="3" count="1">
            <x v="147"/>
          </reference>
        </references>
      </pivotArea>
    </format>
    <format dxfId="5002">
      <pivotArea dataOnly="0" labelOnly="1" fieldPosition="0">
        <references count="2">
          <reference field="0" count="1" selected="0">
            <x v="329"/>
          </reference>
          <reference field="3" count="1">
            <x v="149"/>
          </reference>
        </references>
      </pivotArea>
    </format>
    <format dxfId="5001">
      <pivotArea dataOnly="0" labelOnly="1" fieldPosition="0">
        <references count="2">
          <reference field="0" count="1" selected="0">
            <x v="330"/>
          </reference>
          <reference field="3" count="1">
            <x v="152"/>
          </reference>
        </references>
      </pivotArea>
    </format>
    <format dxfId="5000">
      <pivotArea dataOnly="0" labelOnly="1" fieldPosition="0">
        <references count="2">
          <reference field="0" count="1" selected="0">
            <x v="331"/>
          </reference>
          <reference field="3" count="1">
            <x v="156"/>
          </reference>
        </references>
      </pivotArea>
    </format>
    <format dxfId="4999">
      <pivotArea dataOnly="0" labelOnly="1" fieldPosition="0">
        <references count="2">
          <reference field="0" count="1" selected="0">
            <x v="332"/>
          </reference>
          <reference field="3" count="1">
            <x v="161"/>
          </reference>
        </references>
      </pivotArea>
    </format>
    <format dxfId="4998">
      <pivotArea dataOnly="0" labelOnly="1" fieldPosition="0">
        <references count="2">
          <reference field="0" count="1" selected="0">
            <x v="333"/>
          </reference>
          <reference field="3" count="1">
            <x v="162"/>
          </reference>
        </references>
      </pivotArea>
    </format>
    <format dxfId="4997">
      <pivotArea dataOnly="0" labelOnly="1" fieldPosition="0">
        <references count="2">
          <reference field="0" count="1" selected="0">
            <x v="334"/>
          </reference>
          <reference field="3" count="1">
            <x v="90"/>
          </reference>
        </references>
      </pivotArea>
    </format>
    <format dxfId="4996">
      <pivotArea dataOnly="0" labelOnly="1" fieldPosition="0">
        <references count="2">
          <reference field="0" count="1" selected="0">
            <x v="336"/>
          </reference>
          <reference field="3" count="1">
            <x v="157"/>
          </reference>
        </references>
      </pivotArea>
    </format>
    <format dxfId="4995">
      <pivotArea dataOnly="0" labelOnly="1" fieldPosition="0">
        <references count="2">
          <reference field="0" count="1" selected="0">
            <x v="337"/>
          </reference>
          <reference field="3" count="1">
            <x v="165"/>
          </reference>
        </references>
      </pivotArea>
    </format>
    <format dxfId="4994">
      <pivotArea dataOnly="0" labelOnly="1" fieldPosition="0">
        <references count="2">
          <reference field="0" count="1" selected="0">
            <x v="338"/>
          </reference>
          <reference field="3" count="1">
            <x v="166"/>
          </reference>
        </references>
      </pivotArea>
    </format>
    <format dxfId="4993">
      <pivotArea dataOnly="0" labelOnly="1" fieldPosition="0">
        <references count="2">
          <reference field="0" count="1" selected="0">
            <x v="339"/>
          </reference>
          <reference field="3" count="1">
            <x v="167"/>
          </reference>
        </references>
      </pivotArea>
    </format>
    <format dxfId="4992">
      <pivotArea dataOnly="0" labelOnly="1" fieldPosition="0">
        <references count="2">
          <reference field="0" count="1" selected="0">
            <x v="340"/>
          </reference>
          <reference field="3" count="1">
            <x v="189"/>
          </reference>
        </references>
      </pivotArea>
    </format>
    <format dxfId="4991">
      <pivotArea dataOnly="0" labelOnly="1" fieldPosition="0">
        <references count="2">
          <reference field="0" count="1" selected="0">
            <x v="342"/>
          </reference>
          <reference field="3" count="1">
            <x v="190"/>
          </reference>
        </references>
      </pivotArea>
    </format>
    <format dxfId="4990">
      <pivotArea dataOnly="0" labelOnly="1" fieldPosition="0">
        <references count="2">
          <reference field="0" count="1" selected="0">
            <x v="344"/>
          </reference>
          <reference field="3" count="1">
            <x v="192"/>
          </reference>
        </references>
      </pivotArea>
    </format>
    <format dxfId="4989">
      <pivotArea dataOnly="0" labelOnly="1" fieldPosition="0">
        <references count="2">
          <reference field="0" count="1" selected="0">
            <x v="345"/>
          </reference>
          <reference field="3" count="1">
            <x v="193"/>
          </reference>
        </references>
      </pivotArea>
    </format>
    <format dxfId="4988">
      <pivotArea dataOnly="0" labelOnly="1" fieldPosition="0">
        <references count="2">
          <reference field="0" count="1" selected="0">
            <x v="346"/>
          </reference>
          <reference field="3" count="1">
            <x v="201"/>
          </reference>
        </references>
      </pivotArea>
    </format>
    <format dxfId="4987">
      <pivotArea dataOnly="0" labelOnly="1" fieldPosition="0">
        <references count="2">
          <reference field="0" count="1" selected="0">
            <x v="347"/>
          </reference>
          <reference field="3" count="1">
            <x v="164"/>
          </reference>
        </references>
      </pivotArea>
    </format>
    <format dxfId="4986">
      <pivotArea dataOnly="0" labelOnly="1" fieldPosition="0">
        <references count="2">
          <reference field="0" count="1" selected="0">
            <x v="348"/>
          </reference>
          <reference field="3" count="1">
            <x v="172"/>
          </reference>
        </references>
      </pivotArea>
    </format>
    <format dxfId="4985">
      <pivotArea dataOnly="0" labelOnly="1" fieldPosition="0">
        <references count="2">
          <reference field="0" count="1" selected="0">
            <x v="349"/>
          </reference>
          <reference field="3" count="1">
            <x v="180"/>
          </reference>
        </references>
      </pivotArea>
    </format>
    <format dxfId="4984">
      <pivotArea dataOnly="0" labelOnly="1" fieldPosition="0">
        <references count="2">
          <reference field="0" count="1" selected="0">
            <x v="350"/>
          </reference>
          <reference field="3" count="1">
            <x v="181"/>
          </reference>
        </references>
      </pivotArea>
    </format>
    <format dxfId="4983">
      <pivotArea dataOnly="0" labelOnly="1" fieldPosition="0">
        <references count="2">
          <reference field="0" count="1" selected="0">
            <x v="351"/>
          </reference>
          <reference field="3" count="1">
            <x v="182"/>
          </reference>
        </references>
      </pivotArea>
    </format>
    <format dxfId="4982">
      <pivotArea dataOnly="0" labelOnly="1" fieldPosition="0">
        <references count="2">
          <reference field="0" count="1" selected="0">
            <x v="352"/>
          </reference>
          <reference field="3" count="1">
            <x v="190"/>
          </reference>
        </references>
      </pivotArea>
    </format>
    <format dxfId="4981">
      <pivotArea dataOnly="0" labelOnly="1" fieldPosition="0">
        <references count="2">
          <reference field="0" count="1" selected="0">
            <x v="353"/>
          </reference>
          <reference field="3" count="1">
            <x v="180"/>
          </reference>
        </references>
      </pivotArea>
    </format>
    <format dxfId="4980">
      <pivotArea dataOnly="0" labelOnly="1" fieldPosition="0">
        <references count="2">
          <reference field="0" count="1" selected="0">
            <x v="354"/>
          </reference>
          <reference field="3" count="1">
            <x v="178"/>
          </reference>
        </references>
      </pivotArea>
    </format>
    <format dxfId="4979">
      <pivotArea dataOnly="0" labelOnly="1" fieldPosition="0">
        <references count="2">
          <reference field="0" count="1" selected="0">
            <x v="356"/>
          </reference>
          <reference field="3" count="1">
            <x v="179"/>
          </reference>
        </references>
      </pivotArea>
    </format>
    <format dxfId="4978">
      <pivotArea dataOnly="0" labelOnly="1" fieldPosition="0">
        <references count="2">
          <reference field="0" count="1" selected="0">
            <x v="358"/>
          </reference>
          <reference field="3" count="1">
            <x v="180"/>
          </reference>
        </references>
      </pivotArea>
    </format>
    <format dxfId="4977">
      <pivotArea dataOnly="0" labelOnly="1" fieldPosition="0">
        <references count="2">
          <reference field="0" count="1" selected="0">
            <x v="359"/>
          </reference>
          <reference field="3" count="1">
            <x v="181"/>
          </reference>
        </references>
      </pivotArea>
    </format>
    <format dxfId="4976">
      <pivotArea dataOnly="0" labelOnly="1" fieldPosition="0">
        <references count="2">
          <reference field="0" count="1" selected="0">
            <x v="360"/>
          </reference>
          <reference field="3" count="1">
            <x v="182"/>
          </reference>
        </references>
      </pivotArea>
    </format>
    <format dxfId="4975">
      <pivotArea dataOnly="0" labelOnly="1" fieldPosition="0">
        <references count="2">
          <reference field="0" count="1" selected="0">
            <x v="361"/>
          </reference>
          <reference field="3" count="1">
            <x v="195"/>
          </reference>
        </references>
      </pivotArea>
    </format>
    <format dxfId="4974">
      <pivotArea dataOnly="0" labelOnly="1" fieldPosition="0">
        <references count="2">
          <reference field="0" count="1" selected="0">
            <x v="362"/>
          </reference>
          <reference field="3" count="1">
            <x v="199"/>
          </reference>
        </references>
      </pivotArea>
    </format>
    <format dxfId="4973">
      <pivotArea dataOnly="0" labelOnly="1" fieldPosition="0">
        <references count="2">
          <reference field="0" count="1" selected="0">
            <x v="363"/>
          </reference>
          <reference field="3" count="1">
            <x v="209"/>
          </reference>
        </references>
      </pivotArea>
    </format>
    <format dxfId="4972">
      <pivotArea dataOnly="0" labelOnly="1" fieldPosition="0">
        <references count="2">
          <reference field="0" count="1" selected="0">
            <x v="364"/>
          </reference>
          <reference field="3" count="1">
            <x v="212"/>
          </reference>
        </references>
      </pivotArea>
    </format>
    <format dxfId="4971">
      <pivotArea dataOnly="0" labelOnly="1" fieldPosition="0">
        <references count="2">
          <reference field="0" count="1" selected="0">
            <x v="365"/>
          </reference>
          <reference field="3" count="1">
            <x v="222"/>
          </reference>
        </references>
      </pivotArea>
    </format>
    <format dxfId="4970">
      <pivotArea dataOnly="0" labelOnly="1" fieldPosition="0">
        <references count="2">
          <reference field="0" count="1" selected="0">
            <x v="366"/>
          </reference>
          <reference field="3" count="1">
            <x v="223"/>
          </reference>
        </references>
      </pivotArea>
    </format>
    <format dxfId="4969">
      <pivotArea dataOnly="0" labelOnly="1" fieldPosition="0">
        <references count="2">
          <reference field="0" count="1" selected="0">
            <x v="367"/>
          </reference>
          <reference field="3" count="1">
            <x v="224"/>
          </reference>
        </references>
      </pivotArea>
    </format>
    <format dxfId="4968">
      <pivotArea dataOnly="0" labelOnly="1" fieldPosition="0">
        <references count="2">
          <reference field="0" count="1" selected="0">
            <x v="368"/>
          </reference>
          <reference field="3" count="1">
            <x v="86"/>
          </reference>
        </references>
      </pivotArea>
    </format>
    <format dxfId="4967">
      <pivotArea dataOnly="0" labelOnly="1" fieldPosition="0">
        <references count="2">
          <reference field="0" count="1" selected="0">
            <x v="369"/>
          </reference>
          <reference field="3" count="1">
            <x v="22"/>
          </reference>
        </references>
      </pivotArea>
    </format>
    <format dxfId="4966">
      <pivotArea dataOnly="0" labelOnly="1" fieldPosition="0">
        <references count="2">
          <reference field="0" count="1" selected="0">
            <x v="370"/>
          </reference>
          <reference field="3" count="1">
            <x v="84"/>
          </reference>
        </references>
      </pivotArea>
    </format>
    <format dxfId="4965">
      <pivotArea dataOnly="0" labelOnly="1" fieldPosition="0">
        <references count="2">
          <reference field="0" count="1" selected="0">
            <x v="371"/>
          </reference>
          <reference field="3" count="1">
            <x v="85"/>
          </reference>
        </references>
      </pivotArea>
    </format>
    <format dxfId="4964">
      <pivotArea dataOnly="0" labelOnly="1" fieldPosition="0">
        <references count="2">
          <reference field="0" count="1" selected="0">
            <x v="372"/>
          </reference>
          <reference field="3" count="1">
            <x v="123"/>
          </reference>
        </references>
      </pivotArea>
    </format>
    <format dxfId="4963">
      <pivotArea dataOnly="0" labelOnly="1" fieldPosition="0">
        <references count="2">
          <reference field="0" count="1" selected="0">
            <x v="373"/>
          </reference>
          <reference field="3" count="1">
            <x v="155"/>
          </reference>
        </references>
      </pivotArea>
    </format>
    <format dxfId="4962">
      <pivotArea dataOnly="0" labelOnly="1" fieldPosition="0">
        <references count="2">
          <reference field="0" count="1" selected="0">
            <x v="374"/>
          </reference>
          <reference field="3" count="1">
            <x v="156"/>
          </reference>
        </references>
      </pivotArea>
    </format>
    <format dxfId="4961">
      <pivotArea dataOnly="0" labelOnly="1" fieldPosition="0">
        <references count="2">
          <reference field="0" count="1" selected="0">
            <x v="375"/>
          </reference>
          <reference field="3" count="1">
            <x v="157"/>
          </reference>
        </references>
      </pivotArea>
    </format>
    <format dxfId="4960">
      <pivotArea dataOnly="0" labelOnly="1" fieldPosition="0">
        <references count="2">
          <reference field="0" count="1" selected="0">
            <x v="376"/>
          </reference>
          <reference field="3" count="1">
            <x v="160"/>
          </reference>
        </references>
      </pivotArea>
    </format>
    <format dxfId="4959">
      <pivotArea dataOnly="0" labelOnly="1" fieldPosition="0">
        <references count="2">
          <reference field="0" count="1" selected="0">
            <x v="377"/>
          </reference>
          <reference field="3" count="1">
            <x v="161"/>
          </reference>
        </references>
      </pivotArea>
    </format>
    <format dxfId="4958">
      <pivotArea dataOnly="0" labelOnly="1" fieldPosition="0">
        <references count="2">
          <reference field="0" count="1" selected="0">
            <x v="378"/>
          </reference>
          <reference field="3" count="1">
            <x v="162"/>
          </reference>
        </references>
      </pivotArea>
    </format>
    <format dxfId="4957">
      <pivotArea dataOnly="0" labelOnly="1" fieldPosition="0">
        <references count="2">
          <reference field="0" count="1" selected="0">
            <x v="379"/>
          </reference>
          <reference field="3" count="1">
            <x v="238"/>
          </reference>
        </references>
      </pivotArea>
    </format>
    <format dxfId="4956">
      <pivotArea dataOnly="0" labelOnly="1" fieldPosition="0">
        <references count="2">
          <reference field="0" count="1" selected="0">
            <x v="380"/>
          </reference>
          <reference field="3" count="1">
            <x v="189"/>
          </reference>
        </references>
      </pivotArea>
    </format>
    <format dxfId="4955">
      <pivotArea dataOnly="0" labelOnly="1" fieldPosition="0">
        <references count="2">
          <reference field="0" count="1" selected="0">
            <x v="381"/>
          </reference>
          <reference field="3" count="1">
            <x v="193"/>
          </reference>
        </references>
      </pivotArea>
    </format>
    <format dxfId="4954">
      <pivotArea dataOnly="0" labelOnly="1" fieldPosition="0">
        <references count="2">
          <reference field="0" count="1" selected="0">
            <x v="382"/>
          </reference>
          <reference field="3" count="1">
            <x v="196"/>
          </reference>
        </references>
      </pivotArea>
    </format>
    <format dxfId="4953">
      <pivotArea dataOnly="0" labelOnly="1" fieldPosition="0">
        <references count="2">
          <reference field="0" count="1" selected="0">
            <x v="383"/>
          </reference>
          <reference field="3" count="1">
            <x v="197"/>
          </reference>
        </references>
      </pivotArea>
    </format>
    <format dxfId="4952">
      <pivotArea dataOnly="0" labelOnly="1" fieldPosition="0">
        <references count="2">
          <reference field="0" count="1" selected="0">
            <x v="384"/>
          </reference>
          <reference field="3" count="1">
            <x v="198"/>
          </reference>
        </references>
      </pivotArea>
    </format>
    <format dxfId="4951">
      <pivotArea dataOnly="0" labelOnly="1" fieldPosition="0">
        <references count="2">
          <reference field="0" count="1" selected="0">
            <x v="385"/>
          </reference>
          <reference field="3" count="1">
            <x v="163"/>
          </reference>
        </references>
      </pivotArea>
    </format>
    <format dxfId="4950">
      <pivotArea dataOnly="0" labelOnly="1" fieldPosition="0">
        <references count="2">
          <reference field="0" count="1" selected="0">
            <x v="387"/>
          </reference>
          <reference field="3" count="1">
            <x v="164"/>
          </reference>
        </references>
      </pivotArea>
    </format>
    <format dxfId="4949">
      <pivotArea dataOnly="0" labelOnly="1" fieldPosition="0">
        <references count="2">
          <reference field="0" count="1" selected="0">
            <x v="389"/>
          </reference>
          <reference field="3" count="1">
            <x v="165"/>
          </reference>
        </references>
      </pivotArea>
    </format>
    <format dxfId="4948">
      <pivotArea dataOnly="0" labelOnly="1" fieldPosition="0">
        <references count="2">
          <reference field="0" count="1" selected="0">
            <x v="390"/>
          </reference>
          <reference field="3" count="1">
            <x v="166"/>
          </reference>
        </references>
      </pivotArea>
    </format>
    <format dxfId="4947">
      <pivotArea dataOnly="0" labelOnly="1" fieldPosition="0">
        <references count="2">
          <reference field="0" count="1" selected="0">
            <x v="391"/>
          </reference>
          <reference field="3" count="1">
            <x v="168"/>
          </reference>
        </references>
      </pivotArea>
    </format>
    <format dxfId="4946">
      <pivotArea dataOnly="0" labelOnly="1" fieldPosition="0">
        <references count="2">
          <reference field="0" count="1" selected="0">
            <x v="392"/>
          </reference>
          <reference field="3" count="1">
            <x v="169"/>
          </reference>
        </references>
      </pivotArea>
    </format>
    <format dxfId="4945">
      <pivotArea dataOnly="0" labelOnly="1" fieldPosition="0">
        <references count="2">
          <reference field="0" count="1" selected="0">
            <x v="393"/>
          </reference>
          <reference field="3" count="1">
            <x v="170"/>
          </reference>
        </references>
      </pivotArea>
    </format>
    <format dxfId="4944">
      <pivotArea dataOnly="0" labelOnly="1" fieldPosition="0">
        <references count="2">
          <reference field="0" count="1" selected="0">
            <x v="394"/>
          </reference>
          <reference field="3" count="1">
            <x v="171"/>
          </reference>
        </references>
      </pivotArea>
    </format>
    <format dxfId="4943">
      <pivotArea dataOnly="0" labelOnly="1" fieldPosition="0">
        <references count="2">
          <reference field="0" count="1" selected="0">
            <x v="395"/>
          </reference>
          <reference field="3" count="1">
            <x v="172"/>
          </reference>
        </references>
      </pivotArea>
    </format>
    <format dxfId="4942">
      <pivotArea dataOnly="0" labelOnly="1" fieldPosition="0">
        <references count="2">
          <reference field="0" count="1" selected="0">
            <x v="396"/>
          </reference>
          <reference field="3" count="1">
            <x v="175"/>
          </reference>
        </references>
      </pivotArea>
    </format>
    <format dxfId="4941">
      <pivotArea dataOnly="0" labelOnly="1" fieldPosition="0">
        <references count="2">
          <reference field="0" count="1" selected="0">
            <x v="398"/>
          </reference>
          <reference field="3" count="1">
            <x v="176"/>
          </reference>
        </references>
      </pivotArea>
    </format>
    <format dxfId="4940">
      <pivotArea dataOnly="0" labelOnly="1" fieldPosition="0">
        <references count="2">
          <reference field="0" count="1" selected="0">
            <x v="399"/>
          </reference>
          <reference field="3" count="1">
            <x v="177"/>
          </reference>
        </references>
      </pivotArea>
    </format>
    <format dxfId="4939">
      <pivotArea dataOnly="0" labelOnly="1" fieldPosition="0">
        <references count="2">
          <reference field="0" count="1" selected="0">
            <x v="400"/>
          </reference>
          <reference field="3" count="1">
            <x v="178"/>
          </reference>
        </references>
      </pivotArea>
    </format>
    <format dxfId="4938">
      <pivotArea dataOnly="0" labelOnly="1" fieldPosition="0">
        <references count="2">
          <reference field="0" count="1" selected="0">
            <x v="402"/>
          </reference>
          <reference field="3" count="1">
            <x v="179"/>
          </reference>
        </references>
      </pivotArea>
    </format>
    <format dxfId="4937">
      <pivotArea dataOnly="0" labelOnly="1" fieldPosition="0">
        <references count="2">
          <reference field="0" count="1" selected="0">
            <x v="405"/>
          </reference>
          <reference field="3" count="1">
            <x v="180"/>
          </reference>
        </references>
      </pivotArea>
    </format>
    <format dxfId="4936">
      <pivotArea dataOnly="0" labelOnly="1" fieldPosition="0">
        <references count="2">
          <reference field="0" count="1" selected="0">
            <x v="406"/>
          </reference>
          <reference field="3" count="1">
            <x v="185"/>
          </reference>
        </references>
      </pivotArea>
    </format>
    <format dxfId="4935">
      <pivotArea dataOnly="0" labelOnly="1" fieldPosition="0">
        <references count="2">
          <reference field="0" count="1" selected="0">
            <x v="408"/>
          </reference>
          <reference field="3" count="1">
            <x v="186"/>
          </reference>
        </references>
      </pivotArea>
    </format>
    <format dxfId="4934">
      <pivotArea dataOnly="0" labelOnly="1" fieldPosition="0">
        <references count="2">
          <reference field="0" count="1" selected="0">
            <x v="411"/>
          </reference>
          <reference field="3" count="1">
            <x v="187"/>
          </reference>
        </references>
      </pivotArea>
    </format>
    <format dxfId="4933">
      <pivotArea dataOnly="0" labelOnly="1" fieldPosition="0">
        <references count="2">
          <reference field="0" count="1" selected="0">
            <x v="412"/>
          </reference>
          <reference field="3" count="1">
            <x v="188"/>
          </reference>
        </references>
      </pivotArea>
    </format>
    <format dxfId="4932">
      <pivotArea dataOnly="0" labelOnly="1" fieldPosition="0">
        <references count="2">
          <reference field="0" count="1" selected="0">
            <x v="417"/>
          </reference>
          <reference field="3" count="1">
            <x v="189"/>
          </reference>
        </references>
      </pivotArea>
    </format>
    <format dxfId="4931">
      <pivotArea dataOnly="0" labelOnly="1" fieldPosition="0">
        <references count="2">
          <reference field="0" count="1" selected="0">
            <x v="418"/>
          </reference>
          <reference field="3" count="1">
            <x v="191"/>
          </reference>
        </references>
      </pivotArea>
    </format>
    <format dxfId="4930">
      <pivotArea dataOnly="0" labelOnly="1" fieldPosition="0">
        <references count="2">
          <reference field="0" count="1" selected="0">
            <x v="419"/>
          </reference>
          <reference field="3" count="1">
            <x v="192"/>
          </reference>
        </references>
      </pivotArea>
    </format>
    <format dxfId="4929">
      <pivotArea dataOnly="0" labelOnly="1" fieldPosition="0">
        <references count="2">
          <reference field="0" count="1" selected="0">
            <x v="421"/>
          </reference>
          <reference field="3" count="1">
            <x v="194"/>
          </reference>
        </references>
      </pivotArea>
    </format>
    <format dxfId="4928">
      <pivotArea dataOnly="0" labelOnly="1" fieldPosition="0">
        <references count="2">
          <reference field="0" count="1" selected="0">
            <x v="425"/>
          </reference>
          <reference field="3" count="1">
            <x v="196"/>
          </reference>
        </references>
      </pivotArea>
    </format>
    <format dxfId="4927">
      <pivotArea dataOnly="0" labelOnly="1" fieldPosition="0">
        <references count="2">
          <reference field="0" count="1" selected="0">
            <x v="428"/>
          </reference>
          <reference field="3" count="1">
            <x v="199"/>
          </reference>
        </references>
      </pivotArea>
    </format>
    <format dxfId="4926">
      <pivotArea dataOnly="0" labelOnly="1" fieldPosition="0">
        <references count="2">
          <reference field="0" count="1" selected="0">
            <x v="429"/>
          </reference>
          <reference field="3" count="1">
            <x v="200"/>
          </reference>
        </references>
      </pivotArea>
    </format>
    <format dxfId="4925">
      <pivotArea dataOnly="0" labelOnly="1" fieldPosition="0">
        <references count="2">
          <reference field="0" count="1" selected="0">
            <x v="434"/>
          </reference>
          <reference field="3" count="1">
            <x v="201"/>
          </reference>
        </references>
      </pivotArea>
    </format>
    <format dxfId="4924">
      <pivotArea dataOnly="0" labelOnly="1" fieldPosition="0">
        <references count="2">
          <reference field="0" count="1" selected="0">
            <x v="435"/>
          </reference>
          <reference field="3" count="1">
            <x v="202"/>
          </reference>
        </references>
      </pivotArea>
    </format>
    <format dxfId="4923">
      <pivotArea dataOnly="0" labelOnly="1" fieldPosition="0">
        <references count="2">
          <reference field="0" count="1" selected="0">
            <x v="436"/>
          </reference>
          <reference field="3" count="1">
            <x v="203"/>
          </reference>
        </references>
      </pivotArea>
    </format>
    <format dxfId="4922">
      <pivotArea dataOnly="0" labelOnly="1" fieldPosition="0">
        <references count="2">
          <reference field="0" count="1" selected="0">
            <x v="437"/>
          </reference>
          <reference field="3" count="1">
            <x v="204"/>
          </reference>
        </references>
      </pivotArea>
    </format>
    <format dxfId="4921">
      <pivotArea dataOnly="0" labelOnly="1" fieldPosition="0">
        <references count="2">
          <reference field="0" count="1" selected="0">
            <x v="438"/>
          </reference>
          <reference field="3" count="1">
            <x v="205"/>
          </reference>
        </references>
      </pivotArea>
    </format>
    <format dxfId="4920">
      <pivotArea dataOnly="0" labelOnly="1" fieldPosition="0">
        <references count="2">
          <reference field="0" count="1" selected="0">
            <x v="439"/>
          </reference>
          <reference field="3" count="1">
            <x v="207"/>
          </reference>
        </references>
      </pivotArea>
    </format>
    <format dxfId="4919">
      <pivotArea dataOnly="0" labelOnly="1" fieldPosition="0">
        <references count="2">
          <reference field="0" count="1" selected="0">
            <x v="440"/>
          </reference>
          <reference field="3" count="1">
            <x v="210"/>
          </reference>
        </references>
      </pivotArea>
    </format>
    <format dxfId="4918">
      <pivotArea dataOnly="0" labelOnly="1" fieldPosition="0">
        <references count="2">
          <reference field="0" count="1" selected="0">
            <x v="441"/>
          </reference>
          <reference field="3" count="1">
            <x v="214"/>
          </reference>
        </references>
      </pivotArea>
    </format>
    <format dxfId="4917">
      <pivotArea dataOnly="0" labelOnly="1" fieldPosition="0">
        <references count="2">
          <reference field="0" count="1" selected="0">
            <x v="442"/>
          </reference>
          <reference field="3" count="1">
            <x v="216"/>
          </reference>
        </references>
      </pivotArea>
    </format>
    <format dxfId="4916">
      <pivotArea dataOnly="0" labelOnly="1" fieldPosition="0">
        <references count="2">
          <reference field="0" count="1" selected="0">
            <x v="444"/>
          </reference>
          <reference field="3" count="1">
            <x v="217"/>
          </reference>
        </references>
      </pivotArea>
    </format>
    <format dxfId="4915">
      <pivotArea dataOnly="0" labelOnly="1" fieldPosition="0">
        <references count="2">
          <reference field="0" count="1" selected="0">
            <x v="445"/>
          </reference>
          <reference field="3" count="1">
            <x v="226"/>
          </reference>
        </references>
      </pivotArea>
    </format>
    <format dxfId="4914">
      <pivotArea dataOnly="0" labelOnly="1" fieldPosition="0">
        <references count="2">
          <reference field="0" count="1" selected="0">
            <x v="446"/>
          </reference>
          <reference field="3" count="1">
            <x v="232"/>
          </reference>
        </references>
      </pivotArea>
    </format>
    <format dxfId="4913">
      <pivotArea dataOnly="0" labelOnly="1" fieldPosition="0">
        <references count="2">
          <reference field="0" count="1" selected="0">
            <x v="447"/>
          </reference>
          <reference field="3" count="1">
            <x v="184"/>
          </reference>
        </references>
      </pivotArea>
    </format>
    <format dxfId="4912">
      <pivotArea dataOnly="0" labelOnly="1" fieldPosition="0">
        <references count="2">
          <reference field="0" count="1" selected="0">
            <x v="449"/>
          </reference>
          <reference field="3" count="1">
            <x v="206"/>
          </reference>
        </references>
      </pivotArea>
    </format>
    <format dxfId="4911">
      <pivotArea dataOnly="0" labelOnly="1" fieldPosition="0">
        <references count="2">
          <reference field="0" count="1" selected="0">
            <x v="450"/>
          </reference>
          <reference field="3" count="1">
            <x v="207"/>
          </reference>
        </references>
      </pivotArea>
    </format>
    <format dxfId="4910">
      <pivotArea dataOnly="0" labelOnly="1" fieldPosition="0">
        <references count="2">
          <reference field="0" count="1" selected="0">
            <x v="451"/>
          </reference>
          <reference field="3" count="1">
            <x v="209"/>
          </reference>
        </references>
      </pivotArea>
    </format>
    <format dxfId="4909">
      <pivotArea dataOnly="0" labelOnly="1" fieldPosition="0">
        <references count="2">
          <reference field="0" count="1" selected="0">
            <x v="452"/>
          </reference>
          <reference field="3" count="1">
            <x v="210"/>
          </reference>
        </references>
      </pivotArea>
    </format>
    <format dxfId="4908">
      <pivotArea dataOnly="0" labelOnly="1" fieldPosition="0">
        <references count="2">
          <reference field="0" count="1" selected="0">
            <x v="453"/>
          </reference>
          <reference field="3" count="1">
            <x v="212"/>
          </reference>
        </references>
      </pivotArea>
    </format>
    <format dxfId="4907">
      <pivotArea dataOnly="0" labelOnly="1" fieldPosition="0">
        <references count="2">
          <reference field="0" count="1" selected="0">
            <x v="454"/>
          </reference>
          <reference field="3" count="1">
            <x v="216"/>
          </reference>
        </references>
      </pivotArea>
    </format>
    <format dxfId="4906">
      <pivotArea dataOnly="0" labelOnly="1" fieldPosition="0">
        <references count="2">
          <reference field="0" count="1" selected="0">
            <x v="455"/>
          </reference>
          <reference field="3" count="1">
            <x v="218"/>
          </reference>
        </references>
      </pivotArea>
    </format>
    <format dxfId="4905">
      <pivotArea dataOnly="0" labelOnly="1" fieldPosition="0">
        <references count="2">
          <reference field="0" count="1" selected="0">
            <x v="456"/>
          </reference>
          <reference field="3" count="1">
            <x v="191"/>
          </reference>
        </references>
      </pivotArea>
    </format>
    <format dxfId="4904">
      <pivotArea dataOnly="0" labelOnly="1" fieldPosition="0">
        <references count="2">
          <reference field="0" count="1" selected="0">
            <x v="457"/>
          </reference>
          <reference field="3" count="1">
            <x v="205"/>
          </reference>
        </references>
      </pivotArea>
    </format>
    <format dxfId="4903">
      <pivotArea dataOnly="0" labelOnly="1" fieldPosition="0">
        <references count="2">
          <reference field="0" count="1" selected="0">
            <x v="460"/>
          </reference>
          <reference field="3" count="1">
            <x v="206"/>
          </reference>
        </references>
      </pivotArea>
    </format>
    <format dxfId="4902">
      <pivotArea dataOnly="0" labelOnly="1" fieldPosition="0">
        <references count="2">
          <reference field="0" count="1" selected="0">
            <x v="462"/>
          </reference>
          <reference field="3" count="1">
            <x v="207"/>
          </reference>
        </references>
      </pivotArea>
    </format>
    <format dxfId="4901">
      <pivotArea dataOnly="0" labelOnly="1" fieldPosition="0">
        <references count="2">
          <reference field="0" count="1" selected="0">
            <x v="465"/>
          </reference>
          <reference field="3" count="1">
            <x v="208"/>
          </reference>
        </references>
      </pivotArea>
    </format>
    <format dxfId="4900">
      <pivotArea dataOnly="0" labelOnly="1" fieldPosition="0">
        <references count="2">
          <reference field="0" count="1" selected="0">
            <x v="469"/>
          </reference>
          <reference field="3" count="1">
            <x v="209"/>
          </reference>
        </references>
      </pivotArea>
    </format>
    <format dxfId="4899">
      <pivotArea dataOnly="0" labelOnly="1" fieldPosition="0">
        <references count="2">
          <reference field="0" count="1" selected="0">
            <x v="472"/>
          </reference>
          <reference field="3" count="1">
            <x v="210"/>
          </reference>
        </references>
      </pivotArea>
    </format>
    <format dxfId="4898">
      <pivotArea dataOnly="0" labelOnly="1" fieldPosition="0">
        <references count="2">
          <reference field="0" count="1" selected="0">
            <x v="476"/>
          </reference>
          <reference field="3" count="1">
            <x v="211"/>
          </reference>
        </references>
      </pivotArea>
    </format>
    <format dxfId="4897">
      <pivotArea dataOnly="0" labelOnly="1" fieldPosition="0">
        <references count="2">
          <reference field="0" count="1" selected="0">
            <x v="478"/>
          </reference>
          <reference field="3" count="1">
            <x v="212"/>
          </reference>
        </references>
      </pivotArea>
    </format>
    <format dxfId="4896">
      <pivotArea dataOnly="0" labelOnly="1" fieldPosition="0">
        <references count="2">
          <reference field="0" count="1" selected="0">
            <x v="479"/>
          </reference>
          <reference field="3" count="1">
            <x v="213"/>
          </reference>
        </references>
      </pivotArea>
    </format>
    <format dxfId="4895">
      <pivotArea dataOnly="0" labelOnly="1" fieldPosition="0">
        <references count="2">
          <reference field="0" count="1" selected="0">
            <x v="481"/>
          </reference>
          <reference field="3" count="1">
            <x v="215"/>
          </reference>
        </references>
      </pivotArea>
    </format>
    <format dxfId="4894">
      <pivotArea dataOnly="0" labelOnly="1" fieldPosition="0">
        <references count="2">
          <reference field="0" count="1" selected="0">
            <x v="485"/>
          </reference>
          <reference field="3" count="1">
            <x v="217"/>
          </reference>
        </references>
      </pivotArea>
    </format>
    <format dxfId="4893">
      <pivotArea dataOnly="0" labelOnly="1" fieldPosition="0">
        <references count="2">
          <reference field="0" count="1" selected="0">
            <x v="486"/>
          </reference>
          <reference field="3" count="1">
            <x v="218"/>
          </reference>
        </references>
      </pivotArea>
    </format>
    <format dxfId="4892">
      <pivotArea dataOnly="0" labelOnly="1" fieldPosition="0">
        <references count="2">
          <reference field="0" count="1" selected="0">
            <x v="488"/>
          </reference>
          <reference field="3" count="1">
            <x v="219"/>
          </reference>
        </references>
      </pivotArea>
    </format>
    <format dxfId="4891">
      <pivotArea dataOnly="0" labelOnly="1" fieldPosition="0">
        <references count="2">
          <reference field="0" count="1" selected="0">
            <x v="489"/>
          </reference>
          <reference field="3" count="1">
            <x v="220"/>
          </reference>
        </references>
      </pivotArea>
    </format>
    <format dxfId="4890">
      <pivotArea dataOnly="0" labelOnly="1" fieldPosition="0">
        <references count="2">
          <reference field="0" count="1" selected="0">
            <x v="490"/>
          </reference>
          <reference field="3" count="1">
            <x v="223"/>
          </reference>
        </references>
      </pivotArea>
    </format>
    <format dxfId="4889">
      <pivotArea dataOnly="0" labelOnly="1" fieldPosition="0">
        <references count="2">
          <reference field="0" count="1" selected="0">
            <x v="491"/>
          </reference>
          <reference field="3" count="1">
            <x v="235"/>
          </reference>
        </references>
      </pivotArea>
    </format>
    <format dxfId="4888">
      <pivotArea dataOnly="0" labelOnly="1" fieldPosition="0">
        <references count="2">
          <reference field="0" count="1" selected="0">
            <x v="492"/>
          </reference>
          <reference field="3" count="1">
            <x v="222"/>
          </reference>
        </references>
      </pivotArea>
    </format>
    <format dxfId="4887">
      <pivotArea dataOnly="0" labelOnly="1" fieldPosition="0">
        <references count="2">
          <reference field="0" count="1" selected="0">
            <x v="493"/>
          </reference>
          <reference field="3" count="1">
            <x v="226"/>
          </reference>
        </references>
      </pivotArea>
    </format>
    <format dxfId="4886">
      <pivotArea dataOnly="0" labelOnly="1" fieldPosition="0">
        <references count="2">
          <reference field="0" count="1" selected="0">
            <x v="495"/>
          </reference>
          <reference field="3" count="1">
            <x v="227"/>
          </reference>
        </references>
      </pivotArea>
    </format>
    <format dxfId="4885">
      <pivotArea dataOnly="0" labelOnly="1" fieldPosition="0">
        <references count="2">
          <reference field="0" count="1" selected="0">
            <x v="496"/>
          </reference>
          <reference field="3" count="1">
            <x v="228"/>
          </reference>
        </references>
      </pivotArea>
    </format>
    <format dxfId="4884">
      <pivotArea dataOnly="0" labelOnly="1" fieldPosition="0">
        <references count="2">
          <reference field="0" count="1" selected="0">
            <x v="497"/>
          </reference>
          <reference field="3" count="1">
            <x v="229"/>
          </reference>
        </references>
      </pivotArea>
    </format>
    <format dxfId="4883">
      <pivotArea dataOnly="0" labelOnly="1" fieldPosition="0">
        <references count="2">
          <reference field="0" count="1" selected="0">
            <x v="498"/>
          </reference>
          <reference field="3" count="1">
            <x v="230"/>
          </reference>
        </references>
      </pivotArea>
    </format>
    <format dxfId="4882">
      <pivotArea dataOnly="0" labelOnly="1" fieldPosition="0">
        <references count="2">
          <reference field="0" count="1" selected="0">
            <x v="500"/>
          </reference>
          <reference field="3" count="1">
            <x v="231"/>
          </reference>
        </references>
      </pivotArea>
    </format>
    <format dxfId="4881">
      <pivotArea dataOnly="0" labelOnly="1" fieldPosition="0">
        <references count="2">
          <reference field="0" count="1" selected="0">
            <x v="501"/>
          </reference>
          <reference field="3" count="1">
            <x v="232"/>
          </reference>
        </references>
      </pivotArea>
    </format>
    <format dxfId="4880">
      <pivotArea dataOnly="0" labelOnly="1" fieldPosition="0">
        <references count="2">
          <reference field="0" count="1" selected="0">
            <x v="503"/>
          </reference>
          <reference field="3" count="1">
            <x v="233"/>
          </reference>
        </references>
      </pivotArea>
    </format>
    <format dxfId="4879">
      <pivotArea dataOnly="0" labelOnly="1" fieldPosition="0">
        <references count="2">
          <reference field="0" count="1" selected="0">
            <x v="504"/>
          </reference>
          <reference field="3" count="1">
            <x v="234"/>
          </reference>
        </references>
      </pivotArea>
    </format>
    <format dxfId="4878">
      <pivotArea dataOnly="0" labelOnly="1" fieldPosition="0">
        <references count="2">
          <reference field="0" count="1" selected="0">
            <x v="505"/>
          </reference>
          <reference field="3" count="1">
            <x v="236"/>
          </reference>
        </references>
      </pivotArea>
    </format>
    <format dxfId="4877">
      <pivotArea type="all" dataOnly="0" outline="0" fieldPosition="0"/>
    </format>
    <format dxfId="487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875">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874">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873">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872">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871">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870">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4869">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4868">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4867">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4866">
      <pivotArea dataOnly="0" labelOnly="1" fieldPosition="0">
        <references count="1">
          <reference field="0" count="10">
            <x v="501"/>
            <x v="502"/>
            <x v="503"/>
            <x v="504"/>
            <x v="505"/>
            <x v="506"/>
            <x v="507"/>
            <x v="508"/>
            <x v="509"/>
            <x v="510"/>
          </reference>
        </references>
      </pivotArea>
    </format>
    <format dxfId="4865">
      <pivotArea dataOnly="0" labelOnly="1" grandRow="1" outline="0" fieldPosition="0"/>
    </format>
    <format dxfId="4864">
      <pivotArea dataOnly="0" labelOnly="1" fieldPosition="0">
        <references count="2">
          <reference field="0" count="1" selected="0">
            <x v="0"/>
          </reference>
          <reference field="3" count="1">
            <x v="119"/>
          </reference>
        </references>
      </pivotArea>
    </format>
    <format dxfId="4863">
      <pivotArea dataOnly="0" labelOnly="1" fieldPosition="0">
        <references count="2">
          <reference field="0" count="1" selected="0">
            <x v="1"/>
          </reference>
          <reference field="3" count="1">
            <x v="120"/>
          </reference>
        </references>
      </pivotArea>
    </format>
    <format dxfId="4862">
      <pivotArea dataOnly="0" labelOnly="1" fieldPosition="0">
        <references count="2">
          <reference field="0" count="1" selected="0">
            <x v="2"/>
          </reference>
          <reference field="3" count="1">
            <x v="121"/>
          </reference>
        </references>
      </pivotArea>
    </format>
    <format dxfId="4861">
      <pivotArea dataOnly="0" labelOnly="1" fieldPosition="0">
        <references count="2">
          <reference field="0" count="1" selected="0">
            <x v="3"/>
          </reference>
          <reference field="3" count="1">
            <x v="125"/>
          </reference>
        </references>
      </pivotArea>
    </format>
    <format dxfId="4860">
      <pivotArea dataOnly="0" labelOnly="1" fieldPosition="0">
        <references count="2">
          <reference field="0" count="1" selected="0">
            <x v="4"/>
          </reference>
          <reference field="3" count="1">
            <x v="129"/>
          </reference>
        </references>
      </pivotArea>
    </format>
    <format dxfId="4859">
      <pivotArea dataOnly="0" labelOnly="1" fieldPosition="0">
        <references count="2">
          <reference field="0" count="1" selected="0">
            <x v="6"/>
          </reference>
          <reference field="3" count="1">
            <x v="132"/>
          </reference>
        </references>
      </pivotArea>
    </format>
    <format dxfId="4858">
      <pivotArea dataOnly="0" labelOnly="1" fieldPosition="0">
        <references count="2">
          <reference field="0" count="1" selected="0">
            <x v="7"/>
          </reference>
          <reference field="3" count="1">
            <x v="139"/>
          </reference>
        </references>
      </pivotArea>
    </format>
    <format dxfId="4857">
      <pivotArea dataOnly="0" labelOnly="1" fieldPosition="0">
        <references count="2">
          <reference field="0" count="1" selected="0">
            <x v="8"/>
          </reference>
          <reference field="3" count="1">
            <x v="145"/>
          </reference>
        </references>
      </pivotArea>
    </format>
    <format dxfId="4856">
      <pivotArea dataOnly="0" labelOnly="1" fieldPosition="0">
        <references count="2">
          <reference field="0" count="1" selected="0">
            <x v="9"/>
          </reference>
          <reference field="3" count="1">
            <x v="151"/>
          </reference>
        </references>
      </pivotArea>
    </format>
    <format dxfId="4855">
      <pivotArea dataOnly="0" labelOnly="1" fieldPosition="0">
        <references count="2">
          <reference field="0" count="1" selected="0">
            <x v="10"/>
          </reference>
          <reference field="3" count="1">
            <x v="158"/>
          </reference>
        </references>
      </pivotArea>
    </format>
    <format dxfId="4854">
      <pivotArea dataOnly="0" labelOnly="1" fieldPosition="0">
        <references count="2">
          <reference field="0" count="1" selected="0">
            <x v="11"/>
          </reference>
          <reference field="3" count="1">
            <x v="164"/>
          </reference>
        </references>
      </pivotArea>
    </format>
    <format dxfId="4853">
      <pivotArea dataOnly="0" labelOnly="1" fieldPosition="0">
        <references count="2">
          <reference field="0" count="1" selected="0">
            <x v="12"/>
          </reference>
          <reference field="3" count="1">
            <x v="166"/>
          </reference>
        </references>
      </pivotArea>
    </format>
    <format dxfId="4852">
      <pivotArea dataOnly="0" labelOnly="1" fieldPosition="0">
        <references count="2">
          <reference field="0" count="1" selected="0">
            <x v="13"/>
          </reference>
          <reference field="3" count="1">
            <x v="167"/>
          </reference>
        </references>
      </pivotArea>
    </format>
    <format dxfId="4851">
      <pivotArea dataOnly="0" labelOnly="1" fieldPosition="0">
        <references count="2">
          <reference field="0" count="1" selected="0">
            <x v="16"/>
          </reference>
          <reference field="3" count="1">
            <x v="177"/>
          </reference>
        </references>
      </pivotArea>
    </format>
    <format dxfId="4850">
      <pivotArea dataOnly="0" labelOnly="1" fieldPosition="0">
        <references count="2">
          <reference field="0" count="1" selected="0">
            <x v="17"/>
          </reference>
          <reference field="3" count="1">
            <x v="0"/>
          </reference>
        </references>
      </pivotArea>
    </format>
    <format dxfId="4849">
      <pivotArea dataOnly="0" labelOnly="1" fieldPosition="0">
        <references count="2">
          <reference field="0" count="1" selected="0">
            <x v="18"/>
          </reference>
          <reference field="3" count="1">
            <x v="1"/>
          </reference>
        </references>
      </pivotArea>
    </format>
    <format dxfId="4848">
      <pivotArea dataOnly="0" labelOnly="1" fieldPosition="0">
        <references count="2">
          <reference field="0" count="1" selected="0">
            <x v="19"/>
          </reference>
          <reference field="3" count="1">
            <x v="2"/>
          </reference>
        </references>
      </pivotArea>
    </format>
    <format dxfId="4847">
      <pivotArea dataOnly="0" labelOnly="1" fieldPosition="0">
        <references count="2">
          <reference field="0" count="1" selected="0">
            <x v="20"/>
          </reference>
          <reference field="3" count="1">
            <x v="3"/>
          </reference>
        </references>
      </pivotArea>
    </format>
    <format dxfId="4846">
      <pivotArea dataOnly="0" labelOnly="1" fieldPosition="0">
        <references count="2">
          <reference field="0" count="1" selected="0">
            <x v="21"/>
          </reference>
          <reference field="3" count="1">
            <x v="4"/>
          </reference>
        </references>
      </pivotArea>
    </format>
    <format dxfId="4845">
      <pivotArea dataOnly="0" labelOnly="1" fieldPosition="0">
        <references count="2">
          <reference field="0" count="1" selected="0">
            <x v="22"/>
          </reference>
          <reference field="3" count="1">
            <x v="123"/>
          </reference>
        </references>
      </pivotArea>
    </format>
    <format dxfId="4844">
      <pivotArea dataOnly="0" labelOnly="1" fieldPosition="0">
        <references count="2">
          <reference field="0" count="1" selected="0">
            <x v="23"/>
          </reference>
          <reference field="3" count="1">
            <x v="163"/>
          </reference>
        </references>
      </pivotArea>
    </format>
    <format dxfId="4843">
      <pivotArea dataOnly="0" labelOnly="1" fieldPosition="0">
        <references count="2">
          <reference field="0" count="1" selected="0">
            <x v="25"/>
          </reference>
          <reference field="3" count="1">
            <x v="177"/>
          </reference>
        </references>
      </pivotArea>
    </format>
    <format dxfId="4842">
      <pivotArea dataOnly="0" labelOnly="1" fieldPosition="0">
        <references count="2">
          <reference field="0" count="1" selected="0">
            <x v="26"/>
          </reference>
          <reference field="3" count="1">
            <x v="5"/>
          </reference>
        </references>
      </pivotArea>
    </format>
    <format dxfId="4841">
      <pivotArea dataOnly="0" labelOnly="1" fieldPosition="0">
        <references count="2">
          <reference field="0" count="1" selected="0">
            <x v="27"/>
          </reference>
          <reference field="3" count="1">
            <x v="83"/>
          </reference>
        </references>
      </pivotArea>
    </format>
    <format dxfId="4840">
      <pivotArea dataOnly="0" labelOnly="1" fieldPosition="0">
        <references count="2">
          <reference field="0" count="1" selected="0">
            <x v="28"/>
          </reference>
          <reference field="3" count="1">
            <x v="13"/>
          </reference>
        </references>
      </pivotArea>
    </format>
    <format dxfId="4839">
      <pivotArea dataOnly="0" labelOnly="1" fieldPosition="0">
        <references count="2">
          <reference field="0" count="1" selected="0">
            <x v="29"/>
          </reference>
          <reference field="3" count="1">
            <x v="21"/>
          </reference>
        </references>
      </pivotArea>
    </format>
    <format dxfId="4838">
      <pivotArea dataOnly="0" labelOnly="1" fieldPosition="0">
        <references count="2">
          <reference field="0" count="1" selected="0">
            <x v="30"/>
          </reference>
          <reference field="3" count="1">
            <x v="97"/>
          </reference>
        </references>
      </pivotArea>
    </format>
    <format dxfId="4837">
      <pivotArea dataOnly="0" labelOnly="1" fieldPosition="0">
        <references count="2">
          <reference field="0" count="1" selected="0">
            <x v="31"/>
          </reference>
          <reference field="3" count="1">
            <x v="61"/>
          </reference>
        </references>
      </pivotArea>
    </format>
    <format dxfId="4836">
      <pivotArea dataOnly="0" labelOnly="1" fieldPosition="0">
        <references count="2">
          <reference field="0" count="1" selected="0">
            <x v="32"/>
          </reference>
          <reference field="3" count="1">
            <x v="7"/>
          </reference>
        </references>
      </pivotArea>
    </format>
    <format dxfId="4835">
      <pivotArea dataOnly="0" labelOnly="1" fieldPosition="0">
        <references count="2">
          <reference field="0" count="1" selected="0">
            <x v="33"/>
          </reference>
          <reference field="3" count="1">
            <x v="11"/>
          </reference>
        </references>
      </pivotArea>
    </format>
    <format dxfId="4834">
      <pivotArea dataOnly="0" labelOnly="1" fieldPosition="0">
        <references count="2">
          <reference field="0" count="1" selected="0">
            <x v="34"/>
          </reference>
          <reference field="3" count="1">
            <x v="14"/>
          </reference>
        </references>
      </pivotArea>
    </format>
    <format dxfId="4833">
      <pivotArea dataOnly="0" labelOnly="1" fieldPosition="0">
        <references count="2">
          <reference field="0" count="1" selected="0">
            <x v="35"/>
          </reference>
          <reference field="3" count="1">
            <x v="21"/>
          </reference>
        </references>
      </pivotArea>
    </format>
    <format dxfId="4832">
      <pivotArea dataOnly="0" labelOnly="1" fieldPosition="0">
        <references count="2">
          <reference field="0" count="1" selected="0">
            <x v="36"/>
          </reference>
          <reference field="3" count="1">
            <x v="27"/>
          </reference>
        </references>
      </pivotArea>
    </format>
    <format dxfId="4831">
      <pivotArea dataOnly="0" labelOnly="1" fieldPosition="0">
        <references count="2">
          <reference field="0" count="1" selected="0">
            <x v="37"/>
          </reference>
          <reference field="3" count="1">
            <x v="39"/>
          </reference>
        </references>
      </pivotArea>
    </format>
    <format dxfId="4830">
      <pivotArea dataOnly="0" labelOnly="1" fieldPosition="0">
        <references count="2">
          <reference field="0" count="1" selected="0">
            <x v="38"/>
          </reference>
          <reference field="3" count="1">
            <x v="45"/>
          </reference>
        </references>
      </pivotArea>
    </format>
    <format dxfId="4829">
      <pivotArea dataOnly="0" labelOnly="1" fieldPosition="0">
        <references count="2">
          <reference field="0" count="1" selected="0">
            <x v="39"/>
          </reference>
          <reference field="3" count="1">
            <x v="66"/>
          </reference>
        </references>
      </pivotArea>
    </format>
    <format dxfId="4828">
      <pivotArea dataOnly="0" labelOnly="1" fieldPosition="0">
        <references count="2">
          <reference field="0" count="1" selected="0">
            <x v="40"/>
          </reference>
          <reference field="3" count="1">
            <x v="100"/>
          </reference>
        </references>
      </pivotArea>
    </format>
    <format dxfId="4827">
      <pivotArea dataOnly="0" labelOnly="1" fieldPosition="0">
        <references count="2">
          <reference field="0" count="1" selected="0">
            <x v="41"/>
          </reference>
          <reference field="3" count="1">
            <x v="162"/>
          </reference>
        </references>
      </pivotArea>
    </format>
    <format dxfId="4826">
      <pivotArea dataOnly="0" labelOnly="1" fieldPosition="0">
        <references count="2">
          <reference field="0" count="1" selected="0">
            <x v="42"/>
          </reference>
          <reference field="3" count="1">
            <x v="8"/>
          </reference>
        </references>
      </pivotArea>
    </format>
    <format dxfId="4825">
      <pivotArea dataOnly="0" labelOnly="1" fieldPosition="0">
        <references count="2">
          <reference field="0" count="1" selected="0">
            <x v="43"/>
          </reference>
          <reference field="3" count="1">
            <x v="10"/>
          </reference>
        </references>
      </pivotArea>
    </format>
    <format dxfId="4824">
      <pivotArea dataOnly="0" labelOnly="1" fieldPosition="0">
        <references count="2">
          <reference field="0" count="1" selected="0">
            <x v="44"/>
          </reference>
          <reference field="3" count="1">
            <x v="12"/>
          </reference>
        </references>
      </pivotArea>
    </format>
    <format dxfId="4823">
      <pivotArea dataOnly="0" labelOnly="1" fieldPosition="0">
        <references count="2">
          <reference field="0" count="1" selected="0">
            <x v="45"/>
          </reference>
          <reference field="3" count="1">
            <x v="16"/>
          </reference>
        </references>
      </pivotArea>
    </format>
    <format dxfId="4822">
      <pivotArea dataOnly="0" labelOnly="1" fieldPosition="0">
        <references count="2">
          <reference field="0" count="1" selected="0">
            <x v="46"/>
          </reference>
          <reference field="3" count="1">
            <x v="17"/>
          </reference>
        </references>
      </pivotArea>
    </format>
    <format dxfId="4821">
      <pivotArea dataOnly="0" labelOnly="1" fieldPosition="0">
        <references count="2">
          <reference field="0" count="1" selected="0">
            <x v="47"/>
          </reference>
          <reference field="3" count="1">
            <x v="19"/>
          </reference>
        </references>
      </pivotArea>
    </format>
    <format dxfId="4820">
      <pivotArea dataOnly="0" labelOnly="1" fieldPosition="0">
        <references count="2">
          <reference field="0" count="1" selected="0">
            <x v="48"/>
          </reference>
          <reference field="3" count="1">
            <x v="20"/>
          </reference>
        </references>
      </pivotArea>
    </format>
    <format dxfId="4819">
      <pivotArea dataOnly="0" labelOnly="1" fieldPosition="0">
        <references count="2">
          <reference field="0" count="1" selected="0">
            <x v="49"/>
          </reference>
          <reference field="3" count="1">
            <x v="21"/>
          </reference>
        </references>
      </pivotArea>
    </format>
    <format dxfId="4818">
      <pivotArea dataOnly="0" labelOnly="1" fieldPosition="0">
        <references count="2">
          <reference field="0" count="1" selected="0">
            <x v="52"/>
          </reference>
          <reference field="3" count="1">
            <x v="23"/>
          </reference>
        </references>
      </pivotArea>
    </format>
    <format dxfId="4817">
      <pivotArea dataOnly="0" labelOnly="1" fieldPosition="0">
        <references count="2">
          <reference field="0" count="1" selected="0">
            <x v="53"/>
          </reference>
          <reference field="3" count="1">
            <x v="28"/>
          </reference>
        </references>
      </pivotArea>
    </format>
    <format dxfId="4816">
      <pivotArea dataOnly="0" labelOnly="1" fieldPosition="0">
        <references count="2">
          <reference field="0" count="1" selected="0">
            <x v="54"/>
          </reference>
          <reference field="3" count="1">
            <x v="29"/>
          </reference>
        </references>
      </pivotArea>
    </format>
    <format dxfId="4815">
      <pivotArea dataOnly="0" labelOnly="1" fieldPosition="0">
        <references count="2">
          <reference field="0" count="1" selected="0">
            <x v="55"/>
          </reference>
          <reference field="3" count="1">
            <x v="33"/>
          </reference>
        </references>
      </pivotArea>
    </format>
    <format dxfId="4814">
      <pivotArea dataOnly="0" labelOnly="1" fieldPosition="0">
        <references count="2">
          <reference field="0" count="1" selected="0">
            <x v="56"/>
          </reference>
          <reference field="3" count="1">
            <x v="34"/>
          </reference>
        </references>
      </pivotArea>
    </format>
    <format dxfId="4813">
      <pivotArea dataOnly="0" labelOnly="1" fieldPosition="0">
        <references count="2">
          <reference field="0" count="1" selected="0">
            <x v="57"/>
          </reference>
          <reference field="3" count="1">
            <x v="36"/>
          </reference>
        </references>
      </pivotArea>
    </format>
    <format dxfId="4812">
      <pivotArea dataOnly="0" labelOnly="1" fieldPosition="0">
        <references count="2">
          <reference field="0" count="1" selected="0">
            <x v="58"/>
          </reference>
          <reference field="3" count="1">
            <x v="40"/>
          </reference>
        </references>
      </pivotArea>
    </format>
    <format dxfId="4811">
      <pivotArea dataOnly="0" labelOnly="1" fieldPosition="0">
        <references count="2">
          <reference field="0" count="1" selected="0">
            <x v="59"/>
          </reference>
          <reference field="3" count="1">
            <x v="42"/>
          </reference>
        </references>
      </pivotArea>
    </format>
    <format dxfId="4810">
      <pivotArea dataOnly="0" labelOnly="1" fieldPosition="0">
        <references count="2">
          <reference field="0" count="1" selected="0">
            <x v="60"/>
          </reference>
          <reference field="3" count="1">
            <x v="49"/>
          </reference>
        </references>
      </pivotArea>
    </format>
    <format dxfId="4809">
      <pivotArea dataOnly="0" labelOnly="1" fieldPosition="0">
        <references count="2">
          <reference field="0" count="1" selected="0">
            <x v="61"/>
          </reference>
          <reference field="3" count="1">
            <x v="50"/>
          </reference>
        </references>
      </pivotArea>
    </format>
    <format dxfId="4808">
      <pivotArea dataOnly="0" labelOnly="1" fieldPosition="0">
        <references count="2">
          <reference field="0" count="1" selected="0">
            <x v="62"/>
          </reference>
          <reference field="3" count="1">
            <x v="51"/>
          </reference>
        </references>
      </pivotArea>
    </format>
    <format dxfId="4807">
      <pivotArea dataOnly="0" labelOnly="1" fieldPosition="0">
        <references count="2">
          <reference field="0" count="1" selected="0">
            <x v="63"/>
          </reference>
          <reference field="3" count="1">
            <x v="54"/>
          </reference>
        </references>
      </pivotArea>
    </format>
    <format dxfId="4806">
      <pivotArea dataOnly="0" labelOnly="1" fieldPosition="0">
        <references count="2">
          <reference field="0" count="1" selected="0">
            <x v="64"/>
          </reference>
          <reference field="3" count="1">
            <x v="65"/>
          </reference>
        </references>
      </pivotArea>
    </format>
    <format dxfId="4805">
      <pivotArea dataOnly="0" labelOnly="1" fieldPosition="0">
        <references count="2">
          <reference field="0" count="1" selected="0">
            <x v="65"/>
          </reference>
          <reference field="3" count="1">
            <x v="67"/>
          </reference>
        </references>
      </pivotArea>
    </format>
    <format dxfId="4804">
      <pivotArea dataOnly="0" labelOnly="1" fieldPosition="0">
        <references count="2">
          <reference field="0" count="1" selected="0">
            <x v="66"/>
          </reference>
          <reference field="3" count="1">
            <x v="68"/>
          </reference>
        </references>
      </pivotArea>
    </format>
    <format dxfId="4803">
      <pivotArea dataOnly="0" labelOnly="1" fieldPosition="0">
        <references count="2">
          <reference field="0" count="1" selected="0">
            <x v="67"/>
          </reference>
          <reference field="3" count="1">
            <x v="69"/>
          </reference>
        </references>
      </pivotArea>
    </format>
    <format dxfId="4802">
      <pivotArea dataOnly="0" labelOnly="1" fieldPosition="0">
        <references count="2">
          <reference field="0" count="1" selected="0">
            <x v="68"/>
          </reference>
          <reference field="3" count="1">
            <x v="76"/>
          </reference>
        </references>
      </pivotArea>
    </format>
    <format dxfId="4801">
      <pivotArea dataOnly="0" labelOnly="1" fieldPosition="0">
        <references count="2">
          <reference field="0" count="1" selected="0">
            <x v="69"/>
          </reference>
          <reference field="3" count="1">
            <x v="79"/>
          </reference>
        </references>
      </pivotArea>
    </format>
    <format dxfId="4800">
      <pivotArea dataOnly="0" labelOnly="1" fieldPosition="0">
        <references count="2">
          <reference field="0" count="1" selected="0">
            <x v="70"/>
          </reference>
          <reference field="3" count="1">
            <x v="82"/>
          </reference>
        </references>
      </pivotArea>
    </format>
    <format dxfId="4799">
      <pivotArea dataOnly="0" labelOnly="1" fieldPosition="0">
        <references count="2">
          <reference field="0" count="1" selected="0">
            <x v="71"/>
          </reference>
          <reference field="3" count="1">
            <x v="97"/>
          </reference>
        </references>
      </pivotArea>
    </format>
    <format dxfId="4798">
      <pivotArea dataOnly="0" labelOnly="1" fieldPosition="0">
        <references count="2">
          <reference field="0" count="1" selected="0">
            <x v="72"/>
          </reference>
          <reference field="3" count="1">
            <x v="98"/>
          </reference>
        </references>
      </pivotArea>
    </format>
    <format dxfId="4797">
      <pivotArea dataOnly="0" labelOnly="1" fieldPosition="0">
        <references count="2">
          <reference field="0" count="1" selected="0">
            <x v="73"/>
          </reference>
          <reference field="3" count="1">
            <x v="99"/>
          </reference>
        </references>
      </pivotArea>
    </format>
    <format dxfId="4796">
      <pivotArea dataOnly="0" labelOnly="1" fieldPosition="0">
        <references count="2">
          <reference field="0" count="1" selected="0">
            <x v="75"/>
          </reference>
          <reference field="3" count="1">
            <x v="101"/>
          </reference>
        </references>
      </pivotArea>
    </format>
    <format dxfId="4795">
      <pivotArea dataOnly="0" labelOnly="1" fieldPosition="0">
        <references count="2">
          <reference field="0" count="1" selected="0">
            <x v="76"/>
          </reference>
          <reference field="3" count="1">
            <x v="103"/>
          </reference>
        </references>
      </pivotArea>
    </format>
    <format dxfId="4794">
      <pivotArea dataOnly="0" labelOnly="1" fieldPosition="0">
        <references count="2">
          <reference field="0" count="1" selected="0">
            <x v="77"/>
          </reference>
          <reference field="3" count="1">
            <x v="106"/>
          </reference>
        </references>
      </pivotArea>
    </format>
    <format dxfId="4793">
      <pivotArea dataOnly="0" labelOnly="1" fieldPosition="0">
        <references count="2">
          <reference field="0" count="1" selected="0">
            <x v="78"/>
          </reference>
          <reference field="3" count="1">
            <x v="108"/>
          </reference>
        </references>
      </pivotArea>
    </format>
    <format dxfId="4792">
      <pivotArea dataOnly="0" labelOnly="1" fieldPosition="0">
        <references count="2">
          <reference field="0" count="1" selected="0">
            <x v="79"/>
          </reference>
          <reference field="3" count="1">
            <x v="110"/>
          </reference>
        </references>
      </pivotArea>
    </format>
    <format dxfId="4791">
      <pivotArea dataOnly="0" labelOnly="1" fieldPosition="0">
        <references count="2">
          <reference field="0" count="1" selected="0">
            <x v="80"/>
          </reference>
          <reference field="3" count="1">
            <x v="111"/>
          </reference>
        </references>
      </pivotArea>
    </format>
    <format dxfId="4790">
      <pivotArea dataOnly="0" labelOnly="1" fieldPosition="0">
        <references count="2">
          <reference field="0" count="1" selected="0">
            <x v="81"/>
          </reference>
          <reference field="3" count="1">
            <x v="113"/>
          </reference>
        </references>
      </pivotArea>
    </format>
    <format dxfId="4789">
      <pivotArea dataOnly="0" labelOnly="1" fieldPosition="0">
        <references count="2">
          <reference field="0" count="1" selected="0">
            <x v="82"/>
          </reference>
          <reference field="3" count="1">
            <x v="114"/>
          </reference>
        </references>
      </pivotArea>
    </format>
    <format dxfId="4788">
      <pivotArea dataOnly="0" labelOnly="1" fieldPosition="0">
        <references count="2">
          <reference field="0" count="1" selected="0">
            <x v="83"/>
          </reference>
          <reference field="3" count="1">
            <x v="115"/>
          </reference>
        </references>
      </pivotArea>
    </format>
    <format dxfId="4787">
      <pivotArea dataOnly="0" labelOnly="1" fieldPosition="0">
        <references count="2">
          <reference field="0" count="1" selected="0">
            <x v="84"/>
          </reference>
          <reference field="3" count="1">
            <x v="129"/>
          </reference>
        </references>
      </pivotArea>
    </format>
    <format dxfId="4786">
      <pivotArea dataOnly="0" labelOnly="1" fieldPosition="0">
        <references count="2">
          <reference field="0" count="1" selected="0">
            <x v="85"/>
          </reference>
          <reference field="3" count="1">
            <x v="130"/>
          </reference>
        </references>
      </pivotArea>
    </format>
    <format dxfId="4785">
      <pivotArea dataOnly="0" labelOnly="1" fieldPosition="0">
        <references count="2">
          <reference field="0" count="1" selected="0">
            <x v="86"/>
          </reference>
          <reference field="3" count="1">
            <x v="131"/>
          </reference>
        </references>
      </pivotArea>
    </format>
    <format dxfId="4784">
      <pivotArea dataOnly="0" labelOnly="1" fieldPosition="0">
        <references count="2">
          <reference field="0" count="1" selected="0">
            <x v="87"/>
          </reference>
          <reference field="3" count="1">
            <x v="134"/>
          </reference>
        </references>
      </pivotArea>
    </format>
    <format dxfId="4783">
      <pivotArea dataOnly="0" labelOnly="1" fieldPosition="0">
        <references count="2">
          <reference field="0" count="1" selected="0">
            <x v="88"/>
          </reference>
          <reference field="3" count="1">
            <x v="138"/>
          </reference>
        </references>
      </pivotArea>
    </format>
    <format dxfId="4782">
      <pivotArea dataOnly="0" labelOnly="1" fieldPosition="0">
        <references count="2">
          <reference field="0" count="1" selected="0">
            <x v="89"/>
          </reference>
          <reference field="3" count="1">
            <x v="139"/>
          </reference>
        </references>
      </pivotArea>
    </format>
    <format dxfId="4781">
      <pivotArea dataOnly="0" labelOnly="1" fieldPosition="0">
        <references count="2">
          <reference field="0" count="1" selected="0">
            <x v="90"/>
          </reference>
          <reference field="3" count="1">
            <x v="144"/>
          </reference>
        </references>
      </pivotArea>
    </format>
    <format dxfId="4780">
      <pivotArea dataOnly="0" labelOnly="1" fieldPosition="0">
        <references count="2">
          <reference field="0" count="1" selected="0">
            <x v="91"/>
          </reference>
          <reference field="3" count="1">
            <x v="145"/>
          </reference>
        </references>
      </pivotArea>
    </format>
    <format dxfId="4779">
      <pivotArea dataOnly="0" labelOnly="1" fieldPosition="0">
        <references count="2">
          <reference field="0" count="1" selected="0">
            <x v="92"/>
          </reference>
          <reference field="3" count="1">
            <x v="146"/>
          </reference>
        </references>
      </pivotArea>
    </format>
    <format dxfId="4778">
      <pivotArea dataOnly="0" labelOnly="1" fieldPosition="0">
        <references count="2">
          <reference field="0" count="1" selected="0">
            <x v="93"/>
          </reference>
          <reference field="3" count="1">
            <x v="147"/>
          </reference>
        </references>
      </pivotArea>
    </format>
    <format dxfId="4777">
      <pivotArea dataOnly="0" labelOnly="1" fieldPosition="0">
        <references count="2">
          <reference field="0" count="1" selected="0">
            <x v="94"/>
          </reference>
          <reference field="3" count="1">
            <x v="149"/>
          </reference>
        </references>
      </pivotArea>
    </format>
    <format dxfId="4776">
      <pivotArea dataOnly="0" labelOnly="1" fieldPosition="0">
        <references count="2">
          <reference field="0" count="1" selected="0">
            <x v="95"/>
          </reference>
          <reference field="3" count="1">
            <x v="150"/>
          </reference>
        </references>
      </pivotArea>
    </format>
    <format dxfId="4775">
      <pivotArea dataOnly="0" labelOnly="1" fieldPosition="0">
        <references count="2">
          <reference field="0" count="1" selected="0">
            <x v="98"/>
          </reference>
          <reference field="3" count="1">
            <x v="151"/>
          </reference>
        </references>
      </pivotArea>
    </format>
    <format dxfId="4774">
      <pivotArea dataOnly="0" labelOnly="1" fieldPosition="0">
        <references count="2">
          <reference field="0" count="1" selected="0">
            <x v="99"/>
          </reference>
          <reference field="3" count="1">
            <x v="152"/>
          </reference>
        </references>
      </pivotArea>
    </format>
    <format dxfId="4773">
      <pivotArea dataOnly="0" labelOnly="1" fieldPosition="0">
        <references count="2">
          <reference field="0" count="1" selected="0">
            <x v="100"/>
          </reference>
          <reference field="3" count="1">
            <x v="156"/>
          </reference>
        </references>
      </pivotArea>
    </format>
    <format dxfId="4772">
      <pivotArea dataOnly="0" labelOnly="1" fieldPosition="0">
        <references count="2">
          <reference field="0" count="1" selected="0">
            <x v="103"/>
          </reference>
          <reference field="3" count="1">
            <x v="157"/>
          </reference>
        </references>
      </pivotArea>
    </format>
    <format dxfId="4771">
      <pivotArea dataOnly="0" labelOnly="1" fieldPosition="0">
        <references count="2">
          <reference field="0" count="1" selected="0">
            <x v="104"/>
          </reference>
          <reference field="3" count="1">
            <x v="159"/>
          </reference>
        </references>
      </pivotArea>
    </format>
    <format dxfId="4770">
      <pivotArea dataOnly="0" labelOnly="1" fieldPosition="0">
        <references count="2">
          <reference field="0" count="1" selected="0">
            <x v="106"/>
          </reference>
          <reference field="3" count="1">
            <x v="162"/>
          </reference>
        </references>
      </pivotArea>
    </format>
    <format dxfId="4769">
      <pivotArea dataOnly="0" labelOnly="1" fieldPosition="0">
        <references count="2">
          <reference field="0" count="1" selected="0">
            <x v="107"/>
          </reference>
          <reference field="3" count="1">
            <x v="25"/>
          </reference>
        </references>
      </pivotArea>
    </format>
    <format dxfId="4768">
      <pivotArea dataOnly="0" labelOnly="1" fieldPosition="0">
        <references count="2">
          <reference field="0" count="1" selected="0">
            <x v="108"/>
          </reference>
          <reference field="3" count="1">
            <x v="30"/>
          </reference>
        </references>
      </pivotArea>
    </format>
    <format dxfId="4767">
      <pivotArea dataOnly="0" labelOnly="1" fieldPosition="0">
        <references count="2">
          <reference field="0" count="1" selected="0">
            <x v="109"/>
          </reference>
          <reference field="3" count="1">
            <x v="31"/>
          </reference>
        </references>
      </pivotArea>
    </format>
    <format dxfId="4766">
      <pivotArea dataOnly="0" labelOnly="1" fieldPosition="0">
        <references count="2">
          <reference field="0" count="1" selected="0">
            <x v="110"/>
          </reference>
          <reference field="3" count="1">
            <x v="35"/>
          </reference>
        </references>
      </pivotArea>
    </format>
    <format dxfId="4765">
      <pivotArea dataOnly="0" labelOnly="1" fieldPosition="0">
        <references count="2">
          <reference field="0" count="1" selected="0">
            <x v="111"/>
          </reference>
          <reference field="3" count="1">
            <x v="41"/>
          </reference>
        </references>
      </pivotArea>
    </format>
    <format dxfId="4764">
      <pivotArea dataOnly="0" labelOnly="1" fieldPosition="0">
        <references count="2">
          <reference field="0" count="1" selected="0">
            <x v="112"/>
          </reference>
          <reference field="3" count="1">
            <x v="46"/>
          </reference>
        </references>
      </pivotArea>
    </format>
    <format dxfId="4763">
      <pivotArea dataOnly="0" labelOnly="1" fieldPosition="0">
        <references count="2">
          <reference field="0" count="1" selected="0">
            <x v="113"/>
          </reference>
          <reference field="3" count="1">
            <x v="52"/>
          </reference>
        </references>
      </pivotArea>
    </format>
    <format dxfId="4762">
      <pivotArea dataOnly="0" labelOnly="1" fieldPosition="0">
        <references count="2">
          <reference field="0" count="1" selected="0">
            <x v="114"/>
          </reference>
          <reference field="3" count="1">
            <x v="53"/>
          </reference>
        </references>
      </pivotArea>
    </format>
    <format dxfId="4761">
      <pivotArea dataOnly="0" labelOnly="1" fieldPosition="0">
        <references count="2">
          <reference field="0" count="1" selected="0">
            <x v="115"/>
          </reference>
          <reference field="3" count="1">
            <x v="60"/>
          </reference>
        </references>
      </pivotArea>
    </format>
    <format dxfId="4760">
      <pivotArea dataOnly="0" labelOnly="1" fieldPosition="0">
        <references count="2">
          <reference field="0" count="1" selected="0">
            <x v="116"/>
          </reference>
          <reference field="3" count="1">
            <x v="105"/>
          </reference>
        </references>
      </pivotArea>
    </format>
    <format dxfId="4759">
      <pivotArea dataOnly="0" labelOnly="1" fieldPosition="0">
        <references count="2">
          <reference field="0" count="1" selected="0">
            <x v="117"/>
          </reference>
          <reference field="3" count="1">
            <x v="32"/>
          </reference>
        </references>
      </pivotArea>
    </format>
    <format dxfId="4758">
      <pivotArea dataOnly="0" labelOnly="1" fieldPosition="0">
        <references count="2">
          <reference field="0" count="1" selected="0">
            <x v="118"/>
          </reference>
          <reference field="3" count="1">
            <x v="43"/>
          </reference>
        </references>
      </pivotArea>
    </format>
    <format dxfId="4757">
      <pivotArea dataOnly="0" labelOnly="1" fieldPosition="0">
        <references count="2">
          <reference field="0" count="1" selected="0">
            <x v="119"/>
          </reference>
          <reference field="3" count="1">
            <x v="80"/>
          </reference>
        </references>
      </pivotArea>
    </format>
    <format dxfId="4756">
      <pivotArea dataOnly="0" labelOnly="1" fieldPosition="0">
        <references count="2">
          <reference field="0" count="1" selected="0">
            <x v="120"/>
          </reference>
          <reference field="3" count="1">
            <x v="81"/>
          </reference>
        </references>
      </pivotArea>
    </format>
    <format dxfId="4755">
      <pivotArea dataOnly="0" labelOnly="1" fieldPosition="0">
        <references count="2">
          <reference field="0" count="1" selected="0">
            <x v="121"/>
          </reference>
          <reference field="3" count="1">
            <x v="106"/>
          </reference>
        </references>
      </pivotArea>
    </format>
    <format dxfId="4754">
      <pivotArea dataOnly="0" labelOnly="1" fieldPosition="0">
        <references count="2">
          <reference field="0" count="1" selected="0">
            <x v="122"/>
          </reference>
          <reference field="3" count="1">
            <x v="113"/>
          </reference>
        </references>
      </pivotArea>
    </format>
    <format dxfId="4753">
      <pivotArea dataOnly="0" labelOnly="1" fieldPosition="0">
        <references count="2">
          <reference field="0" count="1" selected="0">
            <x v="123"/>
          </reference>
          <reference field="3" count="1">
            <x v="163"/>
          </reference>
        </references>
      </pivotArea>
    </format>
    <format dxfId="4752">
      <pivotArea dataOnly="0" labelOnly="1" fieldPosition="0">
        <references count="2">
          <reference field="0" count="1" selected="0">
            <x v="125"/>
          </reference>
          <reference field="3" count="1">
            <x v="165"/>
          </reference>
        </references>
      </pivotArea>
    </format>
    <format dxfId="4751">
      <pivotArea dataOnly="0" labelOnly="1" fieldPosition="0">
        <references count="2">
          <reference field="0" count="1" selected="0">
            <x v="126"/>
          </reference>
          <reference field="3" count="1">
            <x v="166"/>
          </reference>
        </references>
      </pivotArea>
    </format>
    <format dxfId="4750">
      <pivotArea dataOnly="0" labelOnly="1" fieldPosition="0">
        <references count="2">
          <reference field="0" count="1" selected="0">
            <x v="129"/>
          </reference>
          <reference field="3" count="1">
            <x v="167"/>
          </reference>
        </references>
      </pivotArea>
    </format>
    <format dxfId="4749">
      <pivotArea dataOnly="0" labelOnly="1" fieldPosition="0">
        <references count="2">
          <reference field="0" count="1" selected="0">
            <x v="130"/>
          </reference>
          <reference field="3" count="1">
            <x v="168"/>
          </reference>
        </references>
      </pivotArea>
    </format>
    <format dxfId="4748">
      <pivotArea dataOnly="0" labelOnly="1" fieldPosition="0">
        <references count="2">
          <reference field="0" count="1" selected="0">
            <x v="132"/>
          </reference>
          <reference field="3" count="1">
            <x v="169"/>
          </reference>
        </references>
      </pivotArea>
    </format>
    <format dxfId="4747">
      <pivotArea dataOnly="0" labelOnly="1" fieldPosition="0">
        <references count="2">
          <reference field="0" count="1" selected="0">
            <x v="133"/>
          </reference>
          <reference field="3" count="1">
            <x v="171"/>
          </reference>
        </references>
      </pivotArea>
    </format>
    <format dxfId="4746">
      <pivotArea dataOnly="0" labelOnly="1" fieldPosition="0">
        <references count="2">
          <reference field="0" count="1" selected="0">
            <x v="135"/>
          </reference>
          <reference field="3" count="1">
            <x v="172"/>
          </reference>
        </references>
      </pivotArea>
    </format>
    <format dxfId="4745">
      <pivotArea dataOnly="0" labelOnly="1" fieldPosition="0">
        <references count="2">
          <reference field="0" count="1" selected="0">
            <x v="138"/>
          </reference>
          <reference field="3" count="1">
            <x v="173"/>
          </reference>
        </references>
      </pivotArea>
    </format>
    <format dxfId="4744">
      <pivotArea dataOnly="0" labelOnly="1" fieldPosition="0">
        <references count="2">
          <reference field="0" count="1" selected="0">
            <x v="139"/>
          </reference>
          <reference field="3" count="1">
            <x v="176"/>
          </reference>
        </references>
      </pivotArea>
    </format>
    <format dxfId="4743">
      <pivotArea dataOnly="0" labelOnly="1" fieldPosition="0">
        <references count="2">
          <reference field="0" count="1" selected="0">
            <x v="140"/>
          </reference>
          <reference field="3" count="1">
            <x v="177"/>
          </reference>
        </references>
      </pivotArea>
    </format>
    <format dxfId="4742">
      <pivotArea dataOnly="0" labelOnly="1" fieldPosition="0">
        <references count="2">
          <reference field="0" count="1" selected="0">
            <x v="141"/>
          </reference>
          <reference field="3" count="1">
            <x v="178"/>
          </reference>
        </references>
      </pivotArea>
    </format>
    <format dxfId="4741">
      <pivotArea dataOnly="0" labelOnly="1" fieldPosition="0">
        <references count="2">
          <reference field="0" count="1" selected="0">
            <x v="143"/>
          </reference>
          <reference field="3" count="1">
            <x v="180"/>
          </reference>
        </references>
      </pivotArea>
    </format>
    <format dxfId="4740">
      <pivotArea dataOnly="0" labelOnly="1" fieldPosition="0">
        <references count="2">
          <reference field="0" count="1" selected="0">
            <x v="144"/>
          </reference>
          <reference field="3" count="1">
            <x v="181"/>
          </reference>
        </references>
      </pivotArea>
    </format>
    <format dxfId="4739">
      <pivotArea dataOnly="0" labelOnly="1" fieldPosition="0">
        <references count="2">
          <reference field="0" count="1" selected="0">
            <x v="147"/>
          </reference>
          <reference field="3" count="1">
            <x v="182"/>
          </reference>
        </references>
      </pivotArea>
    </format>
    <format dxfId="4738">
      <pivotArea dataOnly="0" labelOnly="1" fieldPosition="0">
        <references count="2">
          <reference field="0" count="1" selected="0">
            <x v="148"/>
          </reference>
          <reference field="3" count="1">
            <x v="183"/>
          </reference>
        </references>
      </pivotArea>
    </format>
    <format dxfId="4737">
      <pivotArea dataOnly="0" labelOnly="1" fieldPosition="0">
        <references count="2">
          <reference field="0" count="1" selected="0">
            <x v="149"/>
          </reference>
          <reference field="3" count="1">
            <x v="185"/>
          </reference>
        </references>
      </pivotArea>
    </format>
    <format dxfId="4736">
      <pivotArea dataOnly="0" labelOnly="1" fieldPosition="0">
        <references count="2">
          <reference field="0" count="1" selected="0">
            <x v="150"/>
          </reference>
          <reference field="3" count="1">
            <x v="195"/>
          </reference>
        </references>
      </pivotArea>
    </format>
    <format dxfId="4735">
      <pivotArea dataOnly="0" labelOnly="1" fieldPosition="0">
        <references count="2">
          <reference field="0" count="1" selected="0">
            <x v="154"/>
          </reference>
          <reference field="3" count="1">
            <x v="196"/>
          </reference>
        </references>
      </pivotArea>
    </format>
    <format dxfId="4734">
      <pivotArea dataOnly="0" labelOnly="1" fieldPosition="0">
        <references count="2">
          <reference field="0" count="1" selected="0">
            <x v="157"/>
          </reference>
          <reference field="3" count="1">
            <x v="199"/>
          </reference>
        </references>
      </pivotArea>
    </format>
    <format dxfId="4733">
      <pivotArea dataOnly="0" labelOnly="1" fieldPosition="0">
        <references count="2">
          <reference field="0" count="1" selected="0">
            <x v="158"/>
          </reference>
          <reference field="3" count="1">
            <x v="201"/>
          </reference>
        </references>
      </pivotArea>
    </format>
    <format dxfId="4732">
      <pivotArea dataOnly="0" labelOnly="1" fieldPosition="0">
        <references count="2">
          <reference field="0" count="1" selected="0">
            <x v="159"/>
          </reference>
          <reference field="3" count="1">
            <x v="225"/>
          </reference>
        </references>
      </pivotArea>
    </format>
    <format dxfId="4731">
      <pivotArea dataOnly="0" labelOnly="1" fieldPosition="0">
        <references count="2">
          <reference field="0" count="1" selected="0">
            <x v="160"/>
          </reference>
          <reference field="3" count="1">
            <x v="237"/>
          </reference>
        </references>
      </pivotArea>
    </format>
    <format dxfId="4730">
      <pivotArea dataOnly="0" labelOnly="1" fieldPosition="0">
        <references count="2">
          <reference field="0" count="1" selected="0">
            <x v="161"/>
          </reference>
          <reference field="3" count="1">
            <x v="239"/>
          </reference>
        </references>
      </pivotArea>
    </format>
    <format dxfId="4729">
      <pivotArea dataOnly="0" labelOnly="1" fieldPosition="0">
        <references count="2">
          <reference field="0" count="1" selected="0">
            <x v="162"/>
          </reference>
          <reference field="3" count="1">
            <x v="169"/>
          </reference>
        </references>
      </pivotArea>
    </format>
    <format dxfId="4728">
      <pivotArea dataOnly="0" labelOnly="1" fieldPosition="0">
        <references count="2">
          <reference field="0" count="1" selected="0">
            <x v="163"/>
          </reference>
          <reference field="3" count="1">
            <x v="9"/>
          </reference>
        </references>
      </pivotArea>
    </format>
    <format dxfId="4727">
      <pivotArea dataOnly="0" labelOnly="1" fieldPosition="0">
        <references count="2">
          <reference field="0" count="1" selected="0">
            <x v="164"/>
          </reference>
          <reference field="3" count="1">
            <x v="15"/>
          </reference>
        </references>
      </pivotArea>
    </format>
    <format dxfId="4726">
      <pivotArea dataOnly="0" labelOnly="1" fieldPosition="0">
        <references count="2">
          <reference field="0" count="1" selected="0">
            <x v="165"/>
          </reference>
          <reference field="3" count="1">
            <x v="24"/>
          </reference>
        </references>
      </pivotArea>
    </format>
    <format dxfId="4725">
      <pivotArea dataOnly="0" labelOnly="1" fieldPosition="0">
        <references count="2">
          <reference field="0" count="1" selected="0">
            <x v="166"/>
          </reference>
          <reference field="3" count="1">
            <x v="26"/>
          </reference>
        </references>
      </pivotArea>
    </format>
    <format dxfId="4724">
      <pivotArea dataOnly="0" labelOnly="1" fieldPosition="0">
        <references count="2">
          <reference field="0" count="1" selected="0">
            <x v="167"/>
          </reference>
          <reference field="3" count="1">
            <x v="37"/>
          </reference>
        </references>
      </pivotArea>
    </format>
    <format dxfId="4723">
      <pivotArea dataOnly="0" labelOnly="1" fieldPosition="0">
        <references count="2">
          <reference field="0" count="1" selected="0">
            <x v="168"/>
          </reference>
          <reference field="3" count="1">
            <x v="38"/>
          </reference>
        </references>
      </pivotArea>
    </format>
    <format dxfId="4722">
      <pivotArea dataOnly="0" labelOnly="1" fieldPosition="0">
        <references count="2">
          <reference field="0" count="1" selected="0">
            <x v="169"/>
          </reference>
          <reference field="3" count="1">
            <x v="77"/>
          </reference>
        </references>
      </pivotArea>
    </format>
    <format dxfId="4721">
      <pivotArea dataOnly="0" labelOnly="1" fieldPosition="0">
        <references count="2">
          <reference field="0" count="1" selected="0">
            <x v="170"/>
          </reference>
          <reference field="3" count="1">
            <x v="96"/>
          </reference>
        </references>
      </pivotArea>
    </format>
    <format dxfId="4720">
      <pivotArea dataOnly="0" labelOnly="1" fieldPosition="0">
        <references count="2">
          <reference field="0" count="1" selected="0">
            <x v="172"/>
          </reference>
          <reference field="3" count="1">
            <x v="99"/>
          </reference>
        </references>
      </pivotArea>
    </format>
    <format dxfId="4719">
      <pivotArea dataOnly="0" labelOnly="1" fieldPosition="0">
        <references count="2">
          <reference field="0" count="1" selected="0">
            <x v="173"/>
          </reference>
          <reference field="3" count="1">
            <x v="101"/>
          </reference>
        </references>
      </pivotArea>
    </format>
    <format dxfId="4718">
      <pivotArea dataOnly="0" labelOnly="1" fieldPosition="0">
        <references count="2">
          <reference field="0" count="1" selected="0">
            <x v="175"/>
          </reference>
          <reference field="3" count="1">
            <x v="104"/>
          </reference>
        </references>
      </pivotArea>
    </format>
    <format dxfId="4717">
      <pivotArea dataOnly="0" labelOnly="1" fieldPosition="0">
        <references count="2">
          <reference field="0" count="1" selected="0">
            <x v="176"/>
          </reference>
          <reference field="3" count="1">
            <x v="106"/>
          </reference>
        </references>
      </pivotArea>
    </format>
    <format dxfId="4716">
      <pivotArea dataOnly="0" labelOnly="1" fieldPosition="0">
        <references count="2">
          <reference field="0" count="1" selected="0">
            <x v="177"/>
          </reference>
          <reference field="3" count="1">
            <x v="107"/>
          </reference>
        </references>
      </pivotArea>
    </format>
    <format dxfId="4715">
      <pivotArea dataOnly="0" labelOnly="1" fieldPosition="0">
        <references count="2">
          <reference field="0" count="1" selected="0">
            <x v="178"/>
          </reference>
          <reference field="3" count="1">
            <x v="112"/>
          </reference>
        </references>
      </pivotArea>
    </format>
    <format dxfId="4714">
      <pivotArea dataOnly="0" labelOnly="1" fieldPosition="0">
        <references count="2">
          <reference field="0" count="1" selected="0">
            <x v="179"/>
          </reference>
          <reference field="3" count="1">
            <x v="114"/>
          </reference>
        </references>
      </pivotArea>
    </format>
    <format dxfId="4713">
      <pivotArea dataOnly="0" labelOnly="1" fieldPosition="0">
        <references count="2">
          <reference field="0" count="1" selected="0">
            <x v="180"/>
          </reference>
          <reference field="3" count="1">
            <x v="124"/>
          </reference>
        </references>
      </pivotArea>
    </format>
    <format dxfId="4712">
      <pivotArea dataOnly="0" labelOnly="1" fieldPosition="0">
        <references count="2">
          <reference field="0" count="1" selected="0">
            <x v="182"/>
          </reference>
          <reference field="3" count="1">
            <x v="125"/>
          </reference>
        </references>
      </pivotArea>
    </format>
    <format dxfId="4711">
      <pivotArea dataOnly="0" labelOnly="1" fieldPosition="0">
        <references count="2">
          <reference field="0" count="1" selected="0">
            <x v="183"/>
          </reference>
          <reference field="3" count="1">
            <x v="126"/>
          </reference>
        </references>
      </pivotArea>
    </format>
    <format dxfId="4710">
      <pivotArea dataOnly="0" labelOnly="1" fieldPosition="0">
        <references count="2">
          <reference field="0" count="1" selected="0">
            <x v="185"/>
          </reference>
          <reference field="3" count="1">
            <x v="127"/>
          </reference>
        </references>
      </pivotArea>
    </format>
    <format dxfId="4709">
      <pivotArea dataOnly="0" labelOnly="1" fieldPosition="0">
        <references count="2">
          <reference field="0" count="1" selected="0">
            <x v="186"/>
          </reference>
          <reference field="3" count="1">
            <x v="136"/>
          </reference>
        </references>
      </pivotArea>
    </format>
    <format dxfId="4708">
      <pivotArea dataOnly="0" labelOnly="1" fieldPosition="0">
        <references count="2">
          <reference field="0" count="1" selected="0">
            <x v="187"/>
          </reference>
          <reference field="3" count="1">
            <x v="137"/>
          </reference>
        </references>
      </pivotArea>
    </format>
    <format dxfId="4707">
      <pivotArea dataOnly="0" labelOnly="1" fieldPosition="0">
        <references count="2">
          <reference field="0" count="1" selected="0">
            <x v="189"/>
          </reference>
          <reference field="3" count="1">
            <x v="138"/>
          </reference>
        </references>
      </pivotArea>
    </format>
    <format dxfId="4706">
      <pivotArea dataOnly="0" labelOnly="1" fieldPosition="0">
        <references count="2">
          <reference field="0" count="1" selected="0">
            <x v="190"/>
          </reference>
          <reference field="3" count="1">
            <x v="139"/>
          </reference>
        </references>
      </pivotArea>
    </format>
    <format dxfId="4705">
      <pivotArea dataOnly="0" labelOnly="1" fieldPosition="0">
        <references count="2">
          <reference field="0" count="1" selected="0">
            <x v="192"/>
          </reference>
          <reference field="3" count="1">
            <x v="140"/>
          </reference>
        </references>
      </pivotArea>
    </format>
    <format dxfId="4704">
      <pivotArea dataOnly="0" labelOnly="1" fieldPosition="0">
        <references count="2">
          <reference field="0" count="1" selected="0">
            <x v="193"/>
          </reference>
          <reference field="3" count="1">
            <x v="142"/>
          </reference>
        </references>
      </pivotArea>
    </format>
    <format dxfId="4703">
      <pivotArea dataOnly="0" labelOnly="1" fieldPosition="0">
        <references count="2">
          <reference field="0" count="1" selected="0">
            <x v="195"/>
          </reference>
          <reference field="3" count="1">
            <x v="143"/>
          </reference>
        </references>
      </pivotArea>
    </format>
    <format dxfId="4702">
      <pivotArea dataOnly="0" labelOnly="1" fieldPosition="0">
        <references count="2">
          <reference field="0" count="1" selected="0">
            <x v="197"/>
          </reference>
          <reference field="3" count="1">
            <x v="144"/>
          </reference>
        </references>
      </pivotArea>
    </format>
    <format dxfId="4701">
      <pivotArea dataOnly="0" labelOnly="1" fieldPosition="0">
        <references count="2">
          <reference field="0" count="1" selected="0">
            <x v="198"/>
          </reference>
          <reference field="3" count="1">
            <x v="145"/>
          </reference>
        </references>
      </pivotArea>
    </format>
    <format dxfId="4700">
      <pivotArea dataOnly="0" labelOnly="1" fieldPosition="0">
        <references count="2">
          <reference field="0" count="1" selected="0">
            <x v="200"/>
          </reference>
          <reference field="3" count="1">
            <x v="147"/>
          </reference>
        </references>
      </pivotArea>
    </format>
    <format dxfId="4699">
      <pivotArea dataOnly="0" labelOnly="1" fieldPosition="0">
        <references count="2">
          <reference field="0" count="1" selected="0">
            <x v="203"/>
          </reference>
          <reference field="3" count="1">
            <x v="148"/>
          </reference>
        </references>
      </pivotArea>
    </format>
    <format dxfId="4698">
      <pivotArea dataOnly="0" labelOnly="1" fieldPosition="0">
        <references count="2">
          <reference field="0" count="1" selected="0">
            <x v="205"/>
          </reference>
          <reference field="3" count="1">
            <x v="151"/>
          </reference>
        </references>
      </pivotArea>
    </format>
    <format dxfId="4697">
      <pivotArea dataOnly="0" labelOnly="1" fieldPosition="0">
        <references count="2">
          <reference field="0" count="1" selected="0">
            <x v="206"/>
          </reference>
          <reference field="3" count="1">
            <x v="153"/>
          </reference>
        </references>
      </pivotArea>
    </format>
    <format dxfId="4696">
      <pivotArea dataOnly="0" labelOnly="1" fieldPosition="0">
        <references count="2">
          <reference field="0" count="1" selected="0">
            <x v="207"/>
          </reference>
          <reference field="3" count="1">
            <x v="154"/>
          </reference>
        </references>
      </pivotArea>
    </format>
    <format dxfId="4695">
      <pivotArea dataOnly="0" labelOnly="1" fieldPosition="0">
        <references count="2">
          <reference field="0" count="1" selected="0">
            <x v="209"/>
          </reference>
          <reference field="3" count="1">
            <x v="155"/>
          </reference>
        </references>
      </pivotArea>
    </format>
    <format dxfId="4694">
      <pivotArea dataOnly="0" labelOnly="1" fieldPosition="0">
        <references count="2">
          <reference field="0" count="1" selected="0">
            <x v="212"/>
          </reference>
          <reference field="3" count="1">
            <x v="156"/>
          </reference>
        </references>
      </pivotArea>
    </format>
    <format dxfId="4693">
      <pivotArea dataOnly="0" labelOnly="1" fieldPosition="0">
        <references count="2">
          <reference field="0" count="1" selected="0">
            <x v="214"/>
          </reference>
          <reference field="3" count="1">
            <x v="157"/>
          </reference>
        </references>
      </pivotArea>
    </format>
    <format dxfId="4692">
      <pivotArea dataOnly="0" labelOnly="1" fieldPosition="0">
        <references count="2">
          <reference field="0" count="1" selected="0">
            <x v="215"/>
          </reference>
          <reference field="3" count="1">
            <x v="158"/>
          </reference>
        </references>
      </pivotArea>
    </format>
    <format dxfId="4691">
      <pivotArea dataOnly="0" labelOnly="1" fieldPosition="0">
        <references count="2">
          <reference field="0" count="1" selected="0">
            <x v="216"/>
          </reference>
          <reference field="3" count="1">
            <x v="159"/>
          </reference>
        </references>
      </pivotArea>
    </format>
    <format dxfId="4690">
      <pivotArea dataOnly="0" labelOnly="1" fieldPosition="0">
        <references count="2">
          <reference field="0" count="1" selected="0">
            <x v="218"/>
          </reference>
          <reference field="3" count="1">
            <x v="161"/>
          </reference>
        </references>
      </pivotArea>
    </format>
    <format dxfId="4689">
      <pivotArea dataOnly="0" labelOnly="1" fieldPosition="0">
        <references count="2">
          <reference field="0" count="1" selected="0">
            <x v="219"/>
          </reference>
          <reference field="3" count="1">
            <x v="162"/>
          </reference>
        </references>
      </pivotArea>
    </format>
    <format dxfId="4688">
      <pivotArea dataOnly="0" labelOnly="1" fieldPosition="0">
        <references count="2">
          <reference field="0" count="1" selected="0">
            <x v="221"/>
          </reference>
          <reference field="3" count="1">
            <x v="163"/>
          </reference>
        </references>
      </pivotArea>
    </format>
    <format dxfId="4687">
      <pivotArea dataOnly="0" labelOnly="1" fieldPosition="0">
        <references count="2">
          <reference field="0" count="1" selected="0">
            <x v="223"/>
          </reference>
          <reference field="3" count="1">
            <x v="165"/>
          </reference>
        </references>
      </pivotArea>
    </format>
    <format dxfId="4686">
      <pivotArea dataOnly="0" labelOnly="1" fieldPosition="0">
        <references count="2">
          <reference field="0" count="1" selected="0">
            <x v="225"/>
          </reference>
          <reference field="3" count="1">
            <x v="169"/>
          </reference>
        </references>
      </pivotArea>
    </format>
    <format dxfId="4685">
      <pivotArea dataOnly="0" labelOnly="1" fieldPosition="0">
        <references count="2">
          <reference field="0" count="1" selected="0">
            <x v="226"/>
          </reference>
          <reference field="3" count="1">
            <x v="170"/>
          </reference>
        </references>
      </pivotArea>
    </format>
    <format dxfId="4684">
      <pivotArea dataOnly="0" labelOnly="1" fieldPosition="0">
        <references count="2">
          <reference field="0" count="1" selected="0">
            <x v="227"/>
          </reference>
          <reference field="3" count="1">
            <x v="172"/>
          </reference>
        </references>
      </pivotArea>
    </format>
    <format dxfId="4683">
      <pivotArea dataOnly="0" labelOnly="1" fieldPosition="0">
        <references count="2">
          <reference field="0" count="1" selected="0">
            <x v="228"/>
          </reference>
          <reference field="3" count="1">
            <x v="173"/>
          </reference>
        </references>
      </pivotArea>
    </format>
    <format dxfId="4682">
      <pivotArea dataOnly="0" labelOnly="1" fieldPosition="0">
        <references count="2">
          <reference field="0" count="1" selected="0">
            <x v="231"/>
          </reference>
          <reference field="3" count="1">
            <x v="174"/>
          </reference>
        </references>
      </pivotArea>
    </format>
    <format dxfId="4681">
      <pivotArea dataOnly="0" labelOnly="1" fieldPosition="0">
        <references count="2">
          <reference field="0" count="1" selected="0">
            <x v="234"/>
          </reference>
          <reference field="3" count="1">
            <x v="175"/>
          </reference>
        </references>
      </pivotArea>
    </format>
    <format dxfId="4680">
      <pivotArea dataOnly="0" labelOnly="1" fieldPosition="0">
        <references count="2">
          <reference field="0" count="1" selected="0">
            <x v="238"/>
          </reference>
          <reference field="3" count="1">
            <x v="179"/>
          </reference>
        </references>
      </pivotArea>
    </format>
    <format dxfId="4679">
      <pivotArea dataOnly="0" labelOnly="1" fieldPosition="0">
        <references count="2">
          <reference field="0" count="1" selected="0">
            <x v="239"/>
          </reference>
          <reference field="3" count="1">
            <x v="181"/>
          </reference>
        </references>
      </pivotArea>
    </format>
    <format dxfId="4678">
      <pivotArea dataOnly="0" labelOnly="1" fieldPosition="0">
        <references count="2">
          <reference field="0" count="1" selected="0">
            <x v="241"/>
          </reference>
          <reference field="3" count="1">
            <x v="185"/>
          </reference>
        </references>
      </pivotArea>
    </format>
    <format dxfId="4677">
      <pivotArea dataOnly="0" labelOnly="1" fieldPosition="0">
        <references count="2">
          <reference field="0" count="1" selected="0">
            <x v="242"/>
          </reference>
          <reference field="3" count="1">
            <x v="186"/>
          </reference>
        </references>
      </pivotArea>
    </format>
    <format dxfId="4676">
      <pivotArea dataOnly="0" labelOnly="1" fieldPosition="0">
        <references count="2">
          <reference field="0" count="1" selected="0">
            <x v="243"/>
          </reference>
          <reference field="3" count="1">
            <x v="188"/>
          </reference>
        </references>
      </pivotArea>
    </format>
    <format dxfId="4675">
      <pivotArea dataOnly="0" labelOnly="1" fieldPosition="0">
        <references count="2">
          <reference field="0" count="1" selected="0">
            <x v="244"/>
          </reference>
          <reference field="3" count="1">
            <x v="190"/>
          </reference>
        </references>
      </pivotArea>
    </format>
    <format dxfId="4674">
      <pivotArea dataOnly="0" labelOnly="1" fieldPosition="0">
        <references count="2">
          <reference field="0" count="1" selected="0">
            <x v="245"/>
          </reference>
          <reference field="3" count="1">
            <x v="192"/>
          </reference>
        </references>
      </pivotArea>
    </format>
    <format dxfId="4673">
      <pivotArea dataOnly="0" labelOnly="1" fieldPosition="0">
        <references count="2">
          <reference field="0" count="1" selected="0">
            <x v="246"/>
          </reference>
          <reference field="3" count="1">
            <x v="194"/>
          </reference>
        </references>
      </pivotArea>
    </format>
    <format dxfId="4672">
      <pivotArea dataOnly="0" labelOnly="1" fieldPosition="0">
        <references count="2">
          <reference field="0" count="1" selected="0">
            <x v="248"/>
          </reference>
          <reference field="3" count="1">
            <x v="195"/>
          </reference>
        </references>
      </pivotArea>
    </format>
    <format dxfId="4671">
      <pivotArea dataOnly="0" labelOnly="1" fieldPosition="0">
        <references count="2">
          <reference field="0" count="1" selected="0">
            <x v="249"/>
          </reference>
          <reference field="3" count="1">
            <x v="199"/>
          </reference>
        </references>
      </pivotArea>
    </format>
    <format dxfId="4670">
      <pivotArea dataOnly="0" labelOnly="1" fieldPosition="0">
        <references count="2">
          <reference field="0" count="1" selected="0">
            <x v="250"/>
          </reference>
          <reference field="3" count="1">
            <x v="213"/>
          </reference>
        </references>
      </pivotArea>
    </format>
    <format dxfId="4669">
      <pivotArea dataOnly="0" labelOnly="1" fieldPosition="0">
        <references count="2">
          <reference field="0" count="1" selected="0">
            <x v="251"/>
          </reference>
          <reference field="3" count="1">
            <x v="216"/>
          </reference>
        </references>
      </pivotArea>
    </format>
    <format dxfId="4668">
      <pivotArea dataOnly="0" labelOnly="1" fieldPosition="0">
        <references count="2">
          <reference field="0" count="1" selected="0">
            <x v="252"/>
          </reference>
          <reference field="3" count="1">
            <x v="217"/>
          </reference>
        </references>
      </pivotArea>
    </format>
    <format dxfId="4667">
      <pivotArea dataOnly="0" labelOnly="1" fieldPosition="0">
        <references count="2">
          <reference field="0" count="1" selected="0">
            <x v="253"/>
          </reference>
          <reference field="3" count="1">
            <x v="221"/>
          </reference>
        </references>
      </pivotArea>
    </format>
    <format dxfId="4666">
      <pivotArea dataOnly="0" labelOnly="1" fieldPosition="0">
        <references count="2">
          <reference field="0" count="1" selected="0">
            <x v="254"/>
          </reference>
          <reference field="3" count="1">
            <x v="176"/>
          </reference>
        </references>
      </pivotArea>
    </format>
    <format dxfId="4665">
      <pivotArea dataOnly="0" labelOnly="1" fieldPosition="0">
        <references count="2">
          <reference field="0" count="1" selected="0">
            <x v="255"/>
          </reference>
          <reference field="3" count="1">
            <x v="6"/>
          </reference>
        </references>
      </pivotArea>
    </format>
    <format dxfId="4664">
      <pivotArea dataOnly="0" labelOnly="1" fieldPosition="0">
        <references count="2">
          <reference field="0" count="1" selected="0">
            <x v="256"/>
          </reference>
          <reference field="3" count="1">
            <x v="18"/>
          </reference>
        </references>
      </pivotArea>
    </format>
    <format dxfId="4663">
      <pivotArea dataOnly="0" labelOnly="1" fieldPosition="0">
        <references count="2">
          <reference field="0" count="1" selected="0">
            <x v="257"/>
          </reference>
          <reference field="3" count="1">
            <x v="47"/>
          </reference>
        </references>
      </pivotArea>
    </format>
    <format dxfId="4662">
      <pivotArea dataOnly="0" labelOnly="1" fieldPosition="0">
        <references count="2">
          <reference field="0" count="1" selected="0">
            <x v="258"/>
          </reference>
          <reference field="3" count="1">
            <x v="48"/>
          </reference>
        </references>
      </pivotArea>
    </format>
    <format dxfId="4661">
      <pivotArea dataOnly="0" labelOnly="1" fieldPosition="0">
        <references count="2">
          <reference field="0" count="1" selected="0">
            <x v="259"/>
          </reference>
          <reference field="3" count="1">
            <x v="55"/>
          </reference>
        </references>
      </pivotArea>
    </format>
    <format dxfId="4660">
      <pivotArea dataOnly="0" labelOnly="1" fieldPosition="0">
        <references count="2">
          <reference field="0" count="1" selected="0">
            <x v="260"/>
          </reference>
          <reference field="3" count="1">
            <x v="124"/>
          </reference>
        </references>
      </pivotArea>
    </format>
    <format dxfId="4659">
      <pivotArea dataOnly="0" labelOnly="1" fieldPosition="0">
        <references count="2">
          <reference field="0" count="1" selected="0">
            <x v="261"/>
          </reference>
          <reference field="3" count="1">
            <x v="132"/>
          </reference>
        </references>
      </pivotArea>
    </format>
    <format dxfId="4658">
      <pivotArea dataOnly="0" labelOnly="1" fieldPosition="0">
        <references count="2">
          <reference field="0" count="1" selected="0">
            <x v="262"/>
          </reference>
          <reference field="3" count="1">
            <x v="133"/>
          </reference>
        </references>
      </pivotArea>
    </format>
    <format dxfId="4657">
      <pivotArea dataOnly="0" labelOnly="1" fieldPosition="0">
        <references count="2">
          <reference field="0" count="1" selected="0">
            <x v="263"/>
          </reference>
          <reference field="3" count="1">
            <x v="120"/>
          </reference>
        </references>
      </pivotArea>
    </format>
    <format dxfId="4656">
      <pivotArea dataOnly="0" labelOnly="1" fieldPosition="0">
        <references count="2">
          <reference field="0" count="1" selected="0">
            <x v="264"/>
          </reference>
          <reference field="3" count="1">
            <x v="84"/>
          </reference>
        </references>
      </pivotArea>
    </format>
    <format dxfId="4655">
      <pivotArea dataOnly="0" labelOnly="1" fieldPosition="0">
        <references count="2">
          <reference field="0" count="1" selected="0">
            <x v="266"/>
          </reference>
          <reference field="3" count="1">
            <x v="90"/>
          </reference>
        </references>
      </pivotArea>
    </format>
    <format dxfId="4654">
      <pivotArea dataOnly="0" labelOnly="1" fieldPosition="0">
        <references count="2">
          <reference field="0" count="1" selected="0">
            <x v="267"/>
          </reference>
          <reference field="3" count="1">
            <x v="91"/>
          </reference>
        </references>
      </pivotArea>
    </format>
    <format dxfId="4653">
      <pivotArea dataOnly="0" labelOnly="1" fieldPosition="0">
        <references count="2">
          <reference field="0" count="1" selected="0">
            <x v="268"/>
          </reference>
          <reference field="3" count="1">
            <x v="92"/>
          </reference>
        </references>
      </pivotArea>
    </format>
    <format dxfId="4652">
      <pivotArea dataOnly="0" labelOnly="1" fieldPosition="0">
        <references count="2">
          <reference field="0" count="1" selected="0">
            <x v="269"/>
          </reference>
          <reference field="3" count="1">
            <x v="93"/>
          </reference>
        </references>
      </pivotArea>
    </format>
    <format dxfId="4651">
      <pivotArea dataOnly="0" labelOnly="1" fieldPosition="0">
        <references count="2">
          <reference field="0" count="1" selected="0">
            <x v="270"/>
          </reference>
          <reference field="3" count="1">
            <x v="135"/>
          </reference>
        </references>
      </pivotArea>
    </format>
    <format dxfId="4650">
      <pivotArea dataOnly="0" labelOnly="1" fieldPosition="0">
        <references count="2">
          <reference field="0" count="1" selected="0">
            <x v="271"/>
          </reference>
          <reference field="3" count="1">
            <x v="23"/>
          </reference>
        </references>
      </pivotArea>
    </format>
    <format dxfId="4649">
      <pivotArea dataOnly="0" labelOnly="1" fieldPosition="0">
        <references count="2">
          <reference field="0" count="1" selected="0">
            <x v="272"/>
          </reference>
          <reference field="3" count="1">
            <x v="44"/>
          </reference>
        </references>
      </pivotArea>
    </format>
    <format dxfId="4648">
      <pivotArea dataOnly="0" labelOnly="1" fieldPosition="0">
        <references count="2">
          <reference field="0" count="1" selected="0">
            <x v="273"/>
          </reference>
          <reference field="3" count="1">
            <x v="56"/>
          </reference>
        </references>
      </pivotArea>
    </format>
    <format dxfId="4647">
      <pivotArea dataOnly="0" labelOnly="1" fieldPosition="0">
        <references count="2">
          <reference field="0" count="1" selected="0">
            <x v="274"/>
          </reference>
          <reference field="3" count="1">
            <x v="57"/>
          </reference>
        </references>
      </pivotArea>
    </format>
    <format dxfId="4646">
      <pivotArea dataOnly="0" labelOnly="1" fieldPosition="0">
        <references count="2">
          <reference field="0" count="1" selected="0">
            <x v="275"/>
          </reference>
          <reference field="3" count="1">
            <x v="58"/>
          </reference>
        </references>
      </pivotArea>
    </format>
    <format dxfId="4645">
      <pivotArea dataOnly="0" labelOnly="1" fieldPosition="0">
        <references count="2">
          <reference field="0" count="1" selected="0">
            <x v="276"/>
          </reference>
          <reference field="3" count="1">
            <x v="59"/>
          </reference>
        </references>
      </pivotArea>
    </format>
    <format dxfId="4644">
      <pivotArea dataOnly="0" labelOnly="1" fieldPosition="0">
        <references count="2">
          <reference field="0" count="1" selected="0">
            <x v="277"/>
          </reference>
          <reference field="3" count="1">
            <x v="62"/>
          </reference>
        </references>
      </pivotArea>
    </format>
    <format dxfId="4643">
      <pivotArea dataOnly="0" labelOnly="1" fieldPosition="0">
        <references count="2">
          <reference field="0" count="1" selected="0">
            <x v="278"/>
          </reference>
          <reference field="3" count="1">
            <x v="63"/>
          </reference>
        </references>
      </pivotArea>
    </format>
    <format dxfId="4642">
      <pivotArea dataOnly="0" labelOnly="1" fieldPosition="0">
        <references count="2">
          <reference field="0" count="1" selected="0">
            <x v="279"/>
          </reference>
          <reference field="3" count="1">
            <x v="64"/>
          </reference>
        </references>
      </pivotArea>
    </format>
    <format dxfId="4641">
      <pivotArea dataOnly="0" labelOnly="1" fieldPosition="0">
        <references count="2">
          <reference field="0" count="1" selected="0">
            <x v="280"/>
          </reference>
          <reference field="3" count="1">
            <x v="70"/>
          </reference>
        </references>
      </pivotArea>
    </format>
    <format dxfId="4640">
      <pivotArea dataOnly="0" labelOnly="1" fieldPosition="0">
        <references count="2">
          <reference field="0" count="1" selected="0">
            <x v="281"/>
          </reference>
          <reference field="3" count="1">
            <x v="71"/>
          </reference>
        </references>
      </pivotArea>
    </format>
    <format dxfId="4639">
      <pivotArea dataOnly="0" labelOnly="1" fieldPosition="0">
        <references count="2">
          <reference field="0" count="1" selected="0">
            <x v="282"/>
          </reference>
          <reference field="3" count="1">
            <x v="72"/>
          </reference>
        </references>
      </pivotArea>
    </format>
    <format dxfId="4638">
      <pivotArea dataOnly="0" labelOnly="1" fieldPosition="0">
        <references count="2">
          <reference field="0" count="1" selected="0">
            <x v="283"/>
          </reference>
          <reference field="3" count="1">
            <x v="73"/>
          </reference>
        </references>
      </pivotArea>
    </format>
    <format dxfId="4637">
      <pivotArea dataOnly="0" labelOnly="1" fieldPosition="0">
        <references count="2">
          <reference field="0" count="1" selected="0">
            <x v="284"/>
          </reference>
          <reference field="3" count="1">
            <x v="74"/>
          </reference>
        </references>
      </pivotArea>
    </format>
    <format dxfId="4636">
      <pivotArea dataOnly="0" labelOnly="1" fieldPosition="0">
        <references count="2">
          <reference field="0" count="1" selected="0">
            <x v="285"/>
          </reference>
          <reference field="3" count="1">
            <x v="75"/>
          </reference>
        </references>
      </pivotArea>
    </format>
    <format dxfId="4635">
      <pivotArea dataOnly="0" labelOnly="1" fieldPosition="0">
        <references count="2">
          <reference field="0" count="1" selected="0">
            <x v="286"/>
          </reference>
          <reference field="3" count="1">
            <x v="78"/>
          </reference>
        </references>
      </pivotArea>
    </format>
    <format dxfId="4634">
      <pivotArea dataOnly="0" labelOnly="1" fieldPosition="0">
        <references count="2">
          <reference field="0" count="1" selected="0">
            <x v="287"/>
          </reference>
          <reference field="3" count="1">
            <x v="84"/>
          </reference>
        </references>
      </pivotArea>
    </format>
    <format dxfId="4633">
      <pivotArea dataOnly="0" labelOnly="1" fieldPosition="0">
        <references count="2">
          <reference field="0" count="1" selected="0">
            <x v="288"/>
          </reference>
          <reference field="3" count="1">
            <x v="86"/>
          </reference>
        </references>
      </pivotArea>
    </format>
    <format dxfId="4632">
      <pivotArea dataOnly="0" labelOnly="1" fieldPosition="0">
        <references count="2">
          <reference field="0" count="1" selected="0">
            <x v="290"/>
          </reference>
          <reference field="3" count="1">
            <x v="87"/>
          </reference>
        </references>
      </pivotArea>
    </format>
    <format dxfId="4631">
      <pivotArea dataOnly="0" labelOnly="1" fieldPosition="0">
        <references count="2">
          <reference field="0" count="1" selected="0">
            <x v="291"/>
          </reference>
          <reference field="3" count="1">
            <x v="88"/>
          </reference>
        </references>
      </pivotArea>
    </format>
    <format dxfId="4630">
      <pivotArea dataOnly="0" labelOnly="1" fieldPosition="0">
        <references count="2">
          <reference field="0" count="1" selected="0">
            <x v="293"/>
          </reference>
          <reference field="3" count="1">
            <x v="89"/>
          </reference>
        </references>
      </pivotArea>
    </format>
    <format dxfId="4629">
      <pivotArea dataOnly="0" labelOnly="1" fieldPosition="0">
        <references count="2">
          <reference field="0" count="1" selected="0">
            <x v="294"/>
          </reference>
          <reference field="3" count="1">
            <x v="94"/>
          </reference>
        </references>
      </pivotArea>
    </format>
    <format dxfId="4628">
      <pivotArea dataOnly="0" labelOnly="1" fieldPosition="0">
        <references count="2">
          <reference field="0" count="1" selected="0">
            <x v="295"/>
          </reference>
          <reference field="3" count="1">
            <x v="95"/>
          </reference>
        </references>
      </pivotArea>
    </format>
    <format dxfId="4627">
      <pivotArea dataOnly="0" labelOnly="1" fieldPosition="0">
        <references count="2">
          <reference field="0" count="1" selected="0">
            <x v="296"/>
          </reference>
          <reference field="3" count="1">
            <x v="101"/>
          </reference>
        </references>
      </pivotArea>
    </format>
    <format dxfId="4626">
      <pivotArea dataOnly="0" labelOnly="1" fieldPosition="0">
        <references count="2">
          <reference field="0" count="1" selected="0">
            <x v="297"/>
          </reference>
          <reference field="3" count="1">
            <x v="102"/>
          </reference>
        </references>
      </pivotArea>
    </format>
    <format dxfId="4625">
      <pivotArea dataOnly="0" labelOnly="1" fieldPosition="0">
        <references count="2">
          <reference field="0" count="1" selected="0">
            <x v="298"/>
          </reference>
          <reference field="3" count="1">
            <x v="105"/>
          </reference>
        </references>
      </pivotArea>
    </format>
    <format dxfId="4624">
      <pivotArea dataOnly="0" labelOnly="1" fieldPosition="0">
        <references count="2">
          <reference field="0" count="1" selected="0">
            <x v="299"/>
          </reference>
          <reference field="3" count="1">
            <x v="109"/>
          </reference>
        </references>
      </pivotArea>
    </format>
    <format dxfId="4623">
      <pivotArea dataOnly="0" labelOnly="1" fieldPosition="0">
        <references count="2">
          <reference field="0" count="1" selected="0">
            <x v="300"/>
          </reference>
          <reference field="3" count="1">
            <x v="111"/>
          </reference>
        </references>
      </pivotArea>
    </format>
    <format dxfId="4622">
      <pivotArea dataOnly="0" labelOnly="1" fieldPosition="0">
        <references count="2">
          <reference field="0" count="1" selected="0">
            <x v="301"/>
          </reference>
          <reference field="3" count="1">
            <x v="114"/>
          </reference>
        </references>
      </pivotArea>
    </format>
    <format dxfId="4621">
      <pivotArea dataOnly="0" labelOnly="1" fieldPosition="0">
        <references count="2">
          <reference field="0" count="1" selected="0">
            <x v="302"/>
          </reference>
          <reference field="3" count="1">
            <x v="115"/>
          </reference>
        </references>
      </pivotArea>
    </format>
    <format dxfId="4620">
      <pivotArea dataOnly="0" labelOnly="1" fieldPosition="0">
        <references count="2">
          <reference field="0" count="1" selected="0">
            <x v="303"/>
          </reference>
          <reference field="3" count="1">
            <x v="116"/>
          </reference>
        </references>
      </pivotArea>
    </format>
    <format dxfId="4619">
      <pivotArea dataOnly="0" labelOnly="1" fieldPosition="0">
        <references count="2">
          <reference field="0" count="1" selected="0">
            <x v="304"/>
          </reference>
          <reference field="3" count="1">
            <x v="117"/>
          </reference>
        </references>
      </pivotArea>
    </format>
    <format dxfId="4618">
      <pivotArea dataOnly="0" labelOnly="1" fieldPosition="0">
        <references count="2">
          <reference field="0" count="1" selected="0">
            <x v="305"/>
          </reference>
          <reference field="3" count="1">
            <x v="118"/>
          </reference>
        </references>
      </pivotArea>
    </format>
    <format dxfId="4617">
      <pivotArea dataOnly="0" labelOnly="1" fieldPosition="0">
        <references count="2">
          <reference field="0" count="1" selected="0">
            <x v="307"/>
          </reference>
          <reference field="3" count="1">
            <x v="122"/>
          </reference>
        </references>
      </pivotArea>
    </format>
    <format dxfId="4616">
      <pivotArea dataOnly="0" labelOnly="1" fieldPosition="0">
        <references count="2">
          <reference field="0" count="1" selected="0">
            <x v="308"/>
          </reference>
          <reference field="3" count="1">
            <x v="127"/>
          </reference>
        </references>
      </pivotArea>
    </format>
    <format dxfId="4615">
      <pivotArea dataOnly="0" labelOnly="1" fieldPosition="0">
        <references count="2">
          <reference field="0" count="1" selected="0">
            <x v="310"/>
          </reference>
          <reference field="3" count="1">
            <x v="128"/>
          </reference>
        </references>
      </pivotArea>
    </format>
    <format dxfId="4614">
      <pivotArea dataOnly="0" labelOnly="1" fieldPosition="0">
        <references count="2">
          <reference field="0" count="1" selected="0">
            <x v="311"/>
          </reference>
          <reference field="3" count="1">
            <x v="129"/>
          </reference>
        </references>
      </pivotArea>
    </format>
    <format dxfId="4613">
      <pivotArea dataOnly="0" labelOnly="1" fieldPosition="0">
        <references count="2">
          <reference field="0" count="1" selected="0">
            <x v="313"/>
          </reference>
          <reference field="3" count="1">
            <x v="131"/>
          </reference>
        </references>
      </pivotArea>
    </format>
    <format dxfId="4612">
      <pivotArea dataOnly="0" labelOnly="1" fieldPosition="0">
        <references count="2">
          <reference field="0" count="1" selected="0">
            <x v="314"/>
          </reference>
          <reference field="3" count="1">
            <x v="132"/>
          </reference>
        </references>
      </pivotArea>
    </format>
    <format dxfId="4611">
      <pivotArea dataOnly="0" labelOnly="1" fieldPosition="0">
        <references count="2">
          <reference field="0" count="1" selected="0">
            <x v="315"/>
          </reference>
          <reference field="3" count="1">
            <x v="133"/>
          </reference>
        </references>
      </pivotArea>
    </format>
    <format dxfId="4610">
      <pivotArea dataOnly="0" labelOnly="1" fieldPosition="0">
        <references count="2">
          <reference field="0" count="1" selected="0">
            <x v="317"/>
          </reference>
          <reference field="3" count="1">
            <x v="134"/>
          </reference>
        </references>
      </pivotArea>
    </format>
    <format dxfId="4609">
      <pivotArea dataOnly="0" labelOnly="1" fieldPosition="0">
        <references count="2">
          <reference field="0" count="1" selected="0">
            <x v="319"/>
          </reference>
          <reference field="3" count="1">
            <x v="136"/>
          </reference>
        </references>
      </pivotArea>
    </format>
    <format dxfId="4608">
      <pivotArea dataOnly="0" labelOnly="1" fieldPosition="0">
        <references count="2">
          <reference field="0" count="1" selected="0">
            <x v="320"/>
          </reference>
          <reference field="3" count="1">
            <x v="137"/>
          </reference>
        </references>
      </pivotArea>
    </format>
    <format dxfId="4607">
      <pivotArea dataOnly="0" labelOnly="1" fieldPosition="0">
        <references count="2">
          <reference field="0" count="1" selected="0">
            <x v="321"/>
          </reference>
          <reference field="3" count="1">
            <x v="138"/>
          </reference>
        </references>
      </pivotArea>
    </format>
    <format dxfId="4606">
      <pivotArea dataOnly="0" labelOnly="1" fieldPosition="0">
        <references count="2">
          <reference field="0" count="1" selected="0">
            <x v="322"/>
          </reference>
          <reference field="3" count="1">
            <x v="139"/>
          </reference>
        </references>
      </pivotArea>
    </format>
    <format dxfId="4605">
      <pivotArea dataOnly="0" labelOnly="1" fieldPosition="0">
        <references count="2">
          <reference field="0" count="1" selected="0">
            <x v="323"/>
          </reference>
          <reference field="3" count="1">
            <x v="140"/>
          </reference>
        </references>
      </pivotArea>
    </format>
    <format dxfId="4604">
      <pivotArea dataOnly="0" labelOnly="1" fieldPosition="0">
        <references count="2">
          <reference field="0" count="1" selected="0">
            <x v="324"/>
          </reference>
          <reference field="3" count="1">
            <x v="141"/>
          </reference>
        </references>
      </pivotArea>
    </format>
    <format dxfId="4603">
      <pivotArea dataOnly="0" labelOnly="1" fieldPosition="0">
        <references count="2">
          <reference field="0" count="1" selected="0">
            <x v="325"/>
          </reference>
          <reference field="3" count="1">
            <x v="142"/>
          </reference>
        </references>
      </pivotArea>
    </format>
    <format dxfId="4602">
      <pivotArea dataOnly="0" labelOnly="1" fieldPosition="0">
        <references count="2">
          <reference field="0" count="1" selected="0">
            <x v="326"/>
          </reference>
          <reference field="3" count="1">
            <x v="144"/>
          </reference>
        </references>
      </pivotArea>
    </format>
    <format dxfId="4601">
      <pivotArea dataOnly="0" labelOnly="1" fieldPosition="0">
        <references count="2">
          <reference field="0" count="1" selected="0">
            <x v="327"/>
          </reference>
          <reference field="3" count="1">
            <x v="145"/>
          </reference>
        </references>
      </pivotArea>
    </format>
    <format dxfId="4600">
      <pivotArea dataOnly="0" labelOnly="1" fieldPosition="0">
        <references count="2">
          <reference field="0" count="1" selected="0">
            <x v="328"/>
          </reference>
          <reference field="3" count="1">
            <x v="147"/>
          </reference>
        </references>
      </pivotArea>
    </format>
    <format dxfId="4599">
      <pivotArea dataOnly="0" labelOnly="1" fieldPosition="0">
        <references count="2">
          <reference field="0" count="1" selected="0">
            <x v="329"/>
          </reference>
          <reference field="3" count="1">
            <x v="149"/>
          </reference>
        </references>
      </pivotArea>
    </format>
    <format dxfId="4598">
      <pivotArea dataOnly="0" labelOnly="1" fieldPosition="0">
        <references count="2">
          <reference field="0" count="1" selected="0">
            <x v="330"/>
          </reference>
          <reference field="3" count="1">
            <x v="152"/>
          </reference>
        </references>
      </pivotArea>
    </format>
    <format dxfId="4597">
      <pivotArea dataOnly="0" labelOnly="1" fieldPosition="0">
        <references count="2">
          <reference field="0" count="1" selected="0">
            <x v="331"/>
          </reference>
          <reference field="3" count="1">
            <x v="156"/>
          </reference>
        </references>
      </pivotArea>
    </format>
    <format dxfId="4596">
      <pivotArea dataOnly="0" labelOnly="1" fieldPosition="0">
        <references count="2">
          <reference field="0" count="1" selected="0">
            <x v="332"/>
          </reference>
          <reference field="3" count="1">
            <x v="161"/>
          </reference>
        </references>
      </pivotArea>
    </format>
    <format dxfId="4595">
      <pivotArea dataOnly="0" labelOnly="1" fieldPosition="0">
        <references count="2">
          <reference field="0" count="1" selected="0">
            <x v="333"/>
          </reference>
          <reference field="3" count="1">
            <x v="162"/>
          </reference>
        </references>
      </pivotArea>
    </format>
    <format dxfId="4594">
      <pivotArea dataOnly="0" labelOnly="1" fieldPosition="0">
        <references count="2">
          <reference field="0" count="1" selected="0">
            <x v="334"/>
          </reference>
          <reference field="3" count="1">
            <x v="90"/>
          </reference>
        </references>
      </pivotArea>
    </format>
    <format dxfId="4593">
      <pivotArea dataOnly="0" labelOnly="1" fieldPosition="0">
        <references count="2">
          <reference field="0" count="1" selected="0">
            <x v="336"/>
          </reference>
          <reference field="3" count="1">
            <x v="157"/>
          </reference>
        </references>
      </pivotArea>
    </format>
    <format dxfId="4592">
      <pivotArea dataOnly="0" labelOnly="1" fieldPosition="0">
        <references count="2">
          <reference field="0" count="1" selected="0">
            <x v="337"/>
          </reference>
          <reference field="3" count="1">
            <x v="165"/>
          </reference>
        </references>
      </pivotArea>
    </format>
    <format dxfId="4591">
      <pivotArea dataOnly="0" labelOnly="1" fieldPosition="0">
        <references count="2">
          <reference field="0" count="1" selected="0">
            <x v="338"/>
          </reference>
          <reference field="3" count="1">
            <x v="166"/>
          </reference>
        </references>
      </pivotArea>
    </format>
    <format dxfId="4590">
      <pivotArea dataOnly="0" labelOnly="1" fieldPosition="0">
        <references count="2">
          <reference field="0" count="1" selected="0">
            <x v="339"/>
          </reference>
          <reference field="3" count="1">
            <x v="167"/>
          </reference>
        </references>
      </pivotArea>
    </format>
    <format dxfId="4589">
      <pivotArea dataOnly="0" labelOnly="1" fieldPosition="0">
        <references count="2">
          <reference field="0" count="1" selected="0">
            <x v="340"/>
          </reference>
          <reference field="3" count="1">
            <x v="189"/>
          </reference>
        </references>
      </pivotArea>
    </format>
    <format dxfId="4588">
      <pivotArea dataOnly="0" labelOnly="1" fieldPosition="0">
        <references count="2">
          <reference field="0" count="1" selected="0">
            <x v="342"/>
          </reference>
          <reference field="3" count="1">
            <x v="190"/>
          </reference>
        </references>
      </pivotArea>
    </format>
    <format dxfId="4587">
      <pivotArea dataOnly="0" labelOnly="1" fieldPosition="0">
        <references count="2">
          <reference field="0" count="1" selected="0">
            <x v="344"/>
          </reference>
          <reference field="3" count="1">
            <x v="192"/>
          </reference>
        </references>
      </pivotArea>
    </format>
    <format dxfId="4586">
      <pivotArea dataOnly="0" labelOnly="1" fieldPosition="0">
        <references count="2">
          <reference field="0" count="1" selected="0">
            <x v="345"/>
          </reference>
          <reference field="3" count="1">
            <x v="193"/>
          </reference>
        </references>
      </pivotArea>
    </format>
    <format dxfId="4585">
      <pivotArea dataOnly="0" labelOnly="1" fieldPosition="0">
        <references count="2">
          <reference field="0" count="1" selected="0">
            <x v="346"/>
          </reference>
          <reference field="3" count="1">
            <x v="201"/>
          </reference>
        </references>
      </pivotArea>
    </format>
    <format dxfId="4584">
      <pivotArea dataOnly="0" labelOnly="1" fieldPosition="0">
        <references count="2">
          <reference field="0" count="1" selected="0">
            <x v="347"/>
          </reference>
          <reference field="3" count="1">
            <x v="164"/>
          </reference>
        </references>
      </pivotArea>
    </format>
    <format dxfId="4583">
      <pivotArea dataOnly="0" labelOnly="1" fieldPosition="0">
        <references count="2">
          <reference field="0" count="1" selected="0">
            <x v="348"/>
          </reference>
          <reference field="3" count="1">
            <x v="172"/>
          </reference>
        </references>
      </pivotArea>
    </format>
    <format dxfId="4582">
      <pivotArea dataOnly="0" labelOnly="1" fieldPosition="0">
        <references count="2">
          <reference field="0" count="1" selected="0">
            <x v="349"/>
          </reference>
          <reference field="3" count="1">
            <x v="180"/>
          </reference>
        </references>
      </pivotArea>
    </format>
    <format dxfId="4581">
      <pivotArea dataOnly="0" labelOnly="1" fieldPosition="0">
        <references count="2">
          <reference field="0" count="1" selected="0">
            <x v="350"/>
          </reference>
          <reference field="3" count="1">
            <x v="181"/>
          </reference>
        </references>
      </pivotArea>
    </format>
    <format dxfId="4580">
      <pivotArea dataOnly="0" labelOnly="1" fieldPosition="0">
        <references count="2">
          <reference field="0" count="1" selected="0">
            <x v="351"/>
          </reference>
          <reference field="3" count="1">
            <x v="182"/>
          </reference>
        </references>
      </pivotArea>
    </format>
    <format dxfId="4579">
      <pivotArea dataOnly="0" labelOnly="1" fieldPosition="0">
        <references count="2">
          <reference field="0" count="1" selected="0">
            <x v="352"/>
          </reference>
          <reference field="3" count="1">
            <x v="190"/>
          </reference>
        </references>
      </pivotArea>
    </format>
    <format dxfId="4578">
      <pivotArea dataOnly="0" labelOnly="1" fieldPosition="0">
        <references count="2">
          <reference field="0" count="1" selected="0">
            <x v="353"/>
          </reference>
          <reference field="3" count="1">
            <x v="180"/>
          </reference>
        </references>
      </pivotArea>
    </format>
    <format dxfId="4577">
      <pivotArea dataOnly="0" labelOnly="1" fieldPosition="0">
        <references count="2">
          <reference field="0" count="1" selected="0">
            <x v="354"/>
          </reference>
          <reference field="3" count="1">
            <x v="178"/>
          </reference>
        </references>
      </pivotArea>
    </format>
    <format dxfId="4576">
      <pivotArea dataOnly="0" labelOnly="1" fieldPosition="0">
        <references count="2">
          <reference field="0" count="1" selected="0">
            <x v="356"/>
          </reference>
          <reference field="3" count="1">
            <x v="179"/>
          </reference>
        </references>
      </pivotArea>
    </format>
    <format dxfId="4575">
      <pivotArea dataOnly="0" labelOnly="1" fieldPosition="0">
        <references count="2">
          <reference field="0" count="1" selected="0">
            <x v="358"/>
          </reference>
          <reference field="3" count="1">
            <x v="180"/>
          </reference>
        </references>
      </pivotArea>
    </format>
    <format dxfId="4574">
      <pivotArea dataOnly="0" labelOnly="1" fieldPosition="0">
        <references count="2">
          <reference field="0" count="1" selected="0">
            <x v="359"/>
          </reference>
          <reference field="3" count="1">
            <x v="181"/>
          </reference>
        </references>
      </pivotArea>
    </format>
    <format dxfId="4573">
      <pivotArea dataOnly="0" labelOnly="1" fieldPosition="0">
        <references count="2">
          <reference field="0" count="1" selected="0">
            <x v="360"/>
          </reference>
          <reference field="3" count="1">
            <x v="182"/>
          </reference>
        </references>
      </pivotArea>
    </format>
    <format dxfId="4572">
      <pivotArea dataOnly="0" labelOnly="1" fieldPosition="0">
        <references count="2">
          <reference field="0" count="1" selected="0">
            <x v="361"/>
          </reference>
          <reference field="3" count="1">
            <x v="195"/>
          </reference>
        </references>
      </pivotArea>
    </format>
    <format dxfId="4571">
      <pivotArea dataOnly="0" labelOnly="1" fieldPosition="0">
        <references count="2">
          <reference field="0" count="1" selected="0">
            <x v="362"/>
          </reference>
          <reference field="3" count="1">
            <x v="199"/>
          </reference>
        </references>
      </pivotArea>
    </format>
    <format dxfId="4570">
      <pivotArea dataOnly="0" labelOnly="1" fieldPosition="0">
        <references count="2">
          <reference field="0" count="1" selected="0">
            <x v="363"/>
          </reference>
          <reference field="3" count="1">
            <x v="209"/>
          </reference>
        </references>
      </pivotArea>
    </format>
    <format dxfId="4569">
      <pivotArea dataOnly="0" labelOnly="1" fieldPosition="0">
        <references count="2">
          <reference field="0" count="1" selected="0">
            <x v="364"/>
          </reference>
          <reference field="3" count="1">
            <x v="212"/>
          </reference>
        </references>
      </pivotArea>
    </format>
    <format dxfId="4568">
      <pivotArea dataOnly="0" labelOnly="1" fieldPosition="0">
        <references count="2">
          <reference field="0" count="1" selected="0">
            <x v="365"/>
          </reference>
          <reference field="3" count="1">
            <x v="222"/>
          </reference>
        </references>
      </pivotArea>
    </format>
    <format dxfId="4567">
      <pivotArea dataOnly="0" labelOnly="1" fieldPosition="0">
        <references count="2">
          <reference field="0" count="1" selected="0">
            <x v="366"/>
          </reference>
          <reference field="3" count="1">
            <x v="223"/>
          </reference>
        </references>
      </pivotArea>
    </format>
    <format dxfId="4566">
      <pivotArea dataOnly="0" labelOnly="1" fieldPosition="0">
        <references count="2">
          <reference field="0" count="1" selected="0">
            <x v="367"/>
          </reference>
          <reference field="3" count="1">
            <x v="224"/>
          </reference>
        </references>
      </pivotArea>
    </format>
    <format dxfId="4565">
      <pivotArea dataOnly="0" labelOnly="1" fieldPosition="0">
        <references count="2">
          <reference field="0" count="1" selected="0">
            <x v="368"/>
          </reference>
          <reference field="3" count="1">
            <x v="86"/>
          </reference>
        </references>
      </pivotArea>
    </format>
    <format dxfId="4564">
      <pivotArea dataOnly="0" labelOnly="1" fieldPosition="0">
        <references count="2">
          <reference field="0" count="1" selected="0">
            <x v="369"/>
          </reference>
          <reference field="3" count="1">
            <x v="22"/>
          </reference>
        </references>
      </pivotArea>
    </format>
    <format dxfId="4563">
      <pivotArea dataOnly="0" labelOnly="1" fieldPosition="0">
        <references count="2">
          <reference field="0" count="1" selected="0">
            <x v="370"/>
          </reference>
          <reference field="3" count="1">
            <x v="84"/>
          </reference>
        </references>
      </pivotArea>
    </format>
    <format dxfId="4562">
      <pivotArea dataOnly="0" labelOnly="1" fieldPosition="0">
        <references count="2">
          <reference field="0" count="1" selected="0">
            <x v="371"/>
          </reference>
          <reference field="3" count="1">
            <x v="85"/>
          </reference>
        </references>
      </pivotArea>
    </format>
    <format dxfId="4561">
      <pivotArea dataOnly="0" labelOnly="1" fieldPosition="0">
        <references count="2">
          <reference field="0" count="1" selected="0">
            <x v="372"/>
          </reference>
          <reference field="3" count="1">
            <x v="123"/>
          </reference>
        </references>
      </pivotArea>
    </format>
    <format dxfId="4560">
      <pivotArea dataOnly="0" labelOnly="1" fieldPosition="0">
        <references count="2">
          <reference field="0" count="1" selected="0">
            <x v="373"/>
          </reference>
          <reference field="3" count="1">
            <x v="155"/>
          </reference>
        </references>
      </pivotArea>
    </format>
    <format dxfId="4559">
      <pivotArea dataOnly="0" labelOnly="1" fieldPosition="0">
        <references count="2">
          <reference field="0" count="1" selected="0">
            <x v="374"/>
          </reference>
          <reference field="3" count="1">
            <x v="156"/>
          </reference>
        </references>
      </pivotArea>
    </format>
    <format dxfId="4558">
      <pivotArea dataOnly="0" labelOnly="1" fieldPosition="0">
        <references count="2">
          <reference field="0" count="1" selected="0">
            <x v="375"/>
          </reference>
          <reference field="3" count="1">
            <x v="157"/>
          </reference>
        </references>
      </pivotArea>
    </format>
    <format dxfId="4557">
      <pivotArea dataOnly="0" labelOnly="1" fieldPosition="0">
        <references count="2">
          <reference field="0" count="1" selected="0">
            <x v="376"/>
          </reference>
          <reference field="3" count="1">
            <x v="160"/>
          </reference>
        </references>
      </pivotArea>
    </format>
    <format dxfId="4556">
      <pivotArea dataOnly="0" labelOnly="1" fieldPosition="0">
        <references count="2">
          <reference field="0" count="1" selected="0">
            <x v="377"/>
          </reference>
          <reference field="3" count="1">
            <x v="161"/>
          </reference>
        </references>
      </pivotArea>
    </format>
    <format dxfId="4555">
      <pivotArea dataOnly="0" labelOnly="1" fieldPosition="0">
        <references count="2">
          <reference field="0" count="1" selected="0">
            <x v="378"/>
          </reference>
          <reference field="3" count="1">
            <x v="162"/>
          </reference>
        </references>
      </pivotArea>
    </format>
    <format dxfId="4554">
      <pivotArea dataOnly="0" labelOnly="1" fieldPosition="0">
        <references count="2">
          <reference field="0" count="1" selected="0">
            <x v="379"/>
          </reference>
          <reference field="3" count="1">
            <x v="238"/>
          </reference>
        </references>
      </pivotArea>
    </format>
    <format dxfId="4553">
      <pivotArea dataOnly="0" labelOnly="1" fieldPosition="0">
        <references count="2">
          <reference field="0" count="1" selected="0">
            <x v="380"/>
          </reference>
          <reference field="3" count="1">
            <x v="189"/>
          </reference>
        </references>
      </pivotArea>
    </format>
    <format dxfId="4552">
      <pivotArea dataOnly="0" labelOnly="1" fieldPosition="0">
        <references count="2">
          <reference field="0" count="1" selected="0">
            <x v="381"/>
          </reference>
          <reference field="3" count="1">
            <x v="193"/>
          </reference>
        </references>
      </pivotArea>
    </format>
    <format dxfId="4551">
      <pivotArea dataOnly="0" labelOnly="1" fieldPosition="0">
        <references count="2">
          <reference field="0" count="1" selected="0">
            <x v="382"/>
          </reference>
          <reference field="3" count="1">
            <x v="196"/>
          </reference>
        </references>
      </pivotArea>
    </format>
    <format dxfId="4550">
      <pivotArea dataOnly="0" labelOnly="1" fieldPosition="0">
        <references count="2">
          <reference field="0" count="1" selected="0">
            <x v="383"/>
          </reference>
          <reference field="3" count="1">
            <x v="197"/>
          </reference>
        </references>
      </pivotArea>
    </format>
    <format dxfId="4549">
      <pivotArea dataOnly="0" labelOnly="1" fieldPosition="0">
        <references count="2">
          <reference field="0" count="1" selected="0">
            <x v="384"/>
          </reference>
          <reference field="3" count="1">
            <x v="198"/>
          </reference>
        </references>
      </pivotArea>
    </format>
    <format dxfId="4548">
      <pivotArea dataOnly="0" labelOnly="1" fieldPosition="0">
        <references count="2">
          <reference field="0" count="1" selected="0">
            <x v="385"/>
          </reference>
          <reference field="3" count="1">
            <x v="163"/>
          </reference>
        </references>
      </pivotArea>
    </format>
    <format dxfId="4547">
      <pivotArea dataOnly="0" labelOnly="1" fieldPosition="0">
        <references count="2">
          <reference field="0" count="1" selected="0">
            <x v="387"/>
          </reference>
          <reference field="3" count="1">
            <x v="164"/>
          </reference>
        </references>
      </pivotArea>
    </format>
    <format dxfId="4546">
      <pivotArea dataOnly="0" labelOnly="1" fieldPosition="0">
        <references count="2">
          <reference field="0" count="1" selected="0">
            <x v="389"/>
          </reference>
          <reference field="3" count="1">
            <x v="165"/>
          </reference>
        </references>
      </pivotArea>
    </format>
    <format dxfId="4545">
      <pivotArea dataOnly="0" labelOnly="1" fieldPosition="0">
        <references count="2">
          <reference field="0" count="1" selected="0">
            <x v="390"/>
          </reference>
          <reference field="3" count="1">
            <x v="166"/>
          </reference>
        </references>
      </pivotArea>
    </format>
    <format dxfId="4544">
      <pivotArea dataOnly="0" labelOnly="1" fieldPosition="0">
        <references count="2">
          <reference field="0" count="1" selected="0">
            <x v="391"/>
          </reference>
          <reference field="3" count="1">
            <x v="168"/>
          </reference>
        </references>
      </pivotArea>
    </format>
    <format dxfId="4543">
      <pivotArea dataOnly="0" labelOnly="1" fieldPosition="0">
        <references count="2">
          <reference field="0" count="1" selected="0">
            <x v="392"/>
          </reference>
          <reference field="3" count="1">
            <x v="169"/>
          </reference>
        </references>
      </pivotArea>
    </format>
    <format dxfId="4542">
      <pivotArea dataOnly="0" labelOnly="1" fieldPosition="0">
        <references count="2">
          <reference field="0" count="1" selected="0">
            <x v="393"/>
          </reference>
          <reference field="3" count="1">
            <x v="170"/>
          </reference>
        </references>
      </pivotArea>
    </format>
    <format dxfId="4541">
      <pivotArea dataOnly="0" labelOnly="1" fieldPosition="0">
        <references count="2">
          <reference field="0" count="1" selected="0">
            <x v="394"/>
          </reference>
          <reference field="3" count="1">
            <x v="171"/>
          </reference>
        </references>
      </pivotArea>
    </format>
    <format dxfId="4540">
      <pivotArea dataOnly="0" labelOnly="1" fieldPosition="0">
        <references count="2">
          <reference field="0" count="1" selected="0">
            <x v="395"/>
          </reference>
          <reference field="3" count="1">
            <x v="172"/>
          </reference>
        </references>
      </pivotArea>
    </format>
    <format dxfId="4539">
      <pivotArea dataOnly="0" labelOnly="1" fieldPosition="0">
        <references count="2">
          <reference field="0" count="1" selected="0">
            <x v="396"/>
          </reference>
          <reference field="3" count="1">
            <x v="175"/>
          </reference>
        </references>
      </pivotArea>
    </format>
    <format dxfId="4538">
      <pivotArea dataOnly="0" labelOnly="1" fieldPosition="0">
        <references count="2">
          <reference field="0" count="1" selected="0">
            <x v="398"/>
          </reference>
          <reference field="3" count="1">
            <x v="176"/>
          </reference>
        </references>
      </pivotArea>
    </format>
    <format dxfId="4537">
      <pivotArea dataOnly="0" labelOnly="1" fieldPosition="0">
        <references count="2">
          <reference field="0" count="1" selected="0">
            <x v="399"/>
          </reference>
          <reference field="3" count="1">
            <x v="177"/>
          </reference>
        </references>
      </pivotArea>
    </format>
    <format dxfId="4536">
      <pivotArea dataOnly="0" labelOnly="1" fieldPosition="0">
        <references count="2">
          <reference field="0" count="1" selected="0">
            <x v="400"/>
          </reference>
          <reference field="3" count="1">
            <x v="178"/>
          </reference>
        </references>
      </pivotArea>
    </format>
    <format dxfId="4535">
      <pivotArea dataOnly="0" labelOnly="1" fieldPosition="0">
        <references count="2">
          <reference field="0" count="1" selected="0">
            <x v="402"/>
          </reference>
          <reference field="3" count="1">
            <x v="179"/>
          </reference>
        </references>
      </pivotArea>
    </format>
    <format dxfId="4534">
      <pivotArea dataOnly="0" labelOnly="1" fieldPosition="0">
        <references count="2">
          <reference field="0" count="1" selected="0">
            <x v="405"/>
          </reference>
          <reference field="3" count="1">
            <x v="180"/>
          </reference>
        </references>
      </pivotArea>
    </format>
    <format dxfId="4533">
      <pivotArea dataOnly="0" labelOnly="1" fieldPosition="0">
        <references count="2">
          <reference field="0" count="1" selected="0">
            <x v="406"/>
          </reference>
          <reference field="3" count="1">
            <x v="185"/>
          </reference>
        </references>
      </pivotArea>
    </format>
    <format dxfId="4532">
      <pivotArea dataOnly="0" labelOnly="1" fieldPosition="0">
        <references count="2">
          <reference field="0" count="1" selected="0">
            <x v="408"/>
          </reference>
          <reference field="3" count="1">
            <x v="186"/>
          </reference>
        </references>
      </pivotArea>
    </format>
    <format dxfId="4531">
      <pivotArea dataOnly="0" labelOnly="1" fieldPosition="0">
        <references count="2">
          <reference field="0" count="1" selected="0">
            <x v="411"/>
          </reference>
          <reference field="3" count="1">
            <x v="187"/>
          </reference>
        </references>
      </pivotArea>
    </format>
    <format dxfId="4530">
      <pivotArea dataOnly="0" labelOnly="1" fieldPosition="0">
        <references count="2">
          <reference field="0" count="1" selected="0">
            <x v="412"/>
          </reference>
          <reference field="3" count="1">
            <x v="188"/>
          </reference>
        </references>
      </pivotArea>
    </format>
    <format dxfId="4529">
      <pivotArea dataOnly="0" labelOnly="1" fieldPosition="0">
        <references count="2">
          <reference field="0" count="1" selected="0">
            <x v="417"/>
          </reference>
          <reference field="3" count="1">
            <x v="189"/>
          </reference>
        </references>
      </pivotArea>
    </format>
    <format dxfId="4528">
      <pivotArea dataOnly="0" labelOnly="1" fieldPosition="0">
        <references count="2">
          <reference field="0" count="1" selected="0">
            <x v="418"/>
          </reference>
          <reference field="3" count="1">
            <x v="191"/>
          </reference>
        </references>
      </pivotArea>
    </format>
    <format dxfId="4527">
      <pivotArea dataOnly="0" labelOnly="1" fieldPosition="0">
        <references count="2">
          <reference field="0" count="1" selected="0">
            <x v="419"/>
          </reference>
          <reference field="3" count="1">
            <x v="192"/>
          </reference>
        </references>
      </pivotArea>
    </format>
    <format dxfId="4526">
      <pivotArea dataOnly="0" labelOnly="1" fieldPosition="0">
        <references count="2">
          <reference field="0" count="1" selected="0">
            <x v="421"/>
          </reference>
          <reference field="3" count="1">
            <x v="194"/>
          </reference>
        </references>
      </pivotArea>
    </format>
    <format dxfId="4525">
      <pivotArea dataOnly="0" labelOnly="1" fieldPosition="0">
        <references count="2">
          <reference field="0" count="1" selected="0">
            <x v="425"/>
          </reference>
          <reference field="3" count="1">
            <x v="196"/>
          </reference>
        </references>
      </pivotArea>
    </format>
    <format dxfId="4524">
      <pivotArea dataOnly="0" labelOnly="1" fieldPosition="0">
        <references count="2">
          <reference field="0" count="1" selected="0">
            <x v="428"/>
          </reference>
          <reference field="3" count="1">
            <x v="199"/>
          </reference>
        </references>
      </pivotArea>
    </format>
    <format dxfId="4523">
      <pivotArea dataOnly="0" labelOnly="1" fieldPosition="0">
        <references count="2">
          <reference field="0" count="1" selected="0">
            <x v="429"/>
          </reference>
          <reference field="3" count="1">
            <x v="200"/>
          </reference>
        </references>
      </pivotArea>
    </format>
    <format dxfId="4522">
      <pivotArea dataOnly="0" labelOnly="1" fieldPosition="0">
        <references count="2">
          <reference field="0" count="1" selected="0">
            <x v="434"/>
          </reference>
          <reference field="3" count="1">
            <x v="201"/>
          </reference>
        </references>
      </pivotArea>
    </format>
    <format dxfId="4521">
      <pivotArea dataOnly="0" labelOnly="1" fieldPosition="0">
        <references count="2">
          <reference field="0" count="1" selected="0">
            <x v="435"/>
          </reference>
          <reference field="3" count="1">
            <x v="202"/>
          </reference>
        </references>
      </pivotArea>
    </format>
    <format dxfId="4520">
      <pivotArea dataOnly="0" labelOnly="1" fieldPosition="0">
        <references count="2">
          <reference field="0" count="1" selected="0">
            <x v="436"/>
          </reference>
          <reference field="3" count="1">
            <x v="203"/>
          </reference>
        </references>
      </pivotArea>
    </format>
    <format dxfId="4519">
      <pivotArea dataOnly="0" labelOnly="1" fieldPosition="0">
        <references count="2">
          <reference field="0" count="1" selected="0">
            <x v="437"/>
          </reference>
          <reference field="3" count="1">
            <x v="204"/>
          </reference>
        </references>
      </pivotArea>
    </format>
    <format dxfId="4518">
      <pivotArea dataOnly="0" labelOnly="1" fieldPosition="0">
        <references count="2">
          <reference field="0" count="1" selected="0">
            <x v="438"/>
          </reference>
          <reference field="3" count="1">
            <x v="205"/>
          </reference>
        </references>
      </pivotArea>
    </format>
    <format dxfId="4517">
      <pivotArea dataOnly="0" labelOnly="1" fieldPosition="0">
        <references count="2">
          <reference field="0" count="1" selected="0">
            <x v="439"/>
          </reference>
          <reference field="3" count="1">
            <x v="207"/>
          </reference>
        </references>
      </pivotArea>
    </format>
    <format dxfId="4516">
      <pivotArea dataOnly="0" labelOnly="1" fieldPosition="0">
        <references count="2">
          <reference field="0" count="1" selected="0">
            <x v="440"/>
          </reference>
          <reference field="3" count="1">
            <x v="210"/>
          </reference>
        </references>
      </pivotArea>
    </format>
    <format dxfId="4515">
      <pivotArea dataOnly="0" labelOnly="1" fieldPosition="0">
        <references count="2">
          <reference field="0" count="1" selected="0">
            <x v="441"/>
          </reference>
          <reference field="3" count="1">
            <x v="214"/>
          </reference>
        </references>
      </pivotArea>
    </format>
    <format dxfId="4514">
      <pivotArea dataOnly="0" labelOnly="1" fieldPosition="0">
        <references count="2">
          <reference field="0" count="1" selected="0">
            <x v="442"/>
          </reference>
          <reference field="3" count="1">
            <x v="216"/>
          </reference>
        </references>
      </pivotArea>
    </format>
    <format dxfId="4513">
      <pivotArea dataOnly="0" labelOnly="1" fieldPosition="0">
        <references count="2">
          <reference field="0" count="1" selected="0">
            <x v="444"/>
          </reference>
          <reference field="3" count="1">
            <x v="217"/>
          </reference>
        </references>
      </pivotArea>
    </format>
    <format dxfId="4512">
      <pivotArea dataOnly="0" labelOnly="1" fieldPosition="0">
        <references count="2">
          <reference field="0" count="1" selected="0">
            <x v="445"/>
          </reference>
          <reference field="3" count="1">
            <x v="226"/>
          </reference>
        </references>
      </pivotArea>
    </format>
    <format dxfId="4511">
      <pivotArea dataOnly="0" labelOnly="1" fieldPosition="0">
        <references count="2">
          <reference field="0" count="1" selected="0">
            <x v="446"/>
          </reference>
          <reference field="3" count="1">
            <x v="232"/>
          </reference>
        </references>
      </pivotArea>
    </format>
    <format dxfId="4510">
      <pivotArea dataOnly="0" labelOnly="1" fieldPosition="0">
        <references count="2">
          <reference field="0" count="1" selected="0">
            <x v="447"/>
          </reference>
          <reference field="3" count="1">
            <x v="184"/>
          </reference>
        </references>
      </pivotArea>
    </format>
    <format dxfId="4509">
      <pivotArea dataOnly="0" labelOnly="1" fieldPosition="0">
        <references count="2">
          <reference field="0" count="1" selected="0">
            <x v="449"/>
          </reference>
          <reference field="3" count="1">
            <x v="206"/>
          </reference>
        </references>
      </pivotArea>
    </format>
    <format dxfId="4508">
      <pivotArea dataOnly="0" labelOnly="1" fieldPosition="0">
        <references count="2">
          <reference field="0" count="1" selected="0">
            <x v="450"/>
          </reference>
          <reference field="3" count="1">
            <x v="207"/>
          </reference>
        </references>
      </pivotArea>
    </format>
    <format dxfId="4507">
      <pivotArea dataOnly="0" labelOnly="1" fieldPosition="0">
        <references count="2">
          <reference field="0" count="1" selected="0">
            <x v="451"/>
          </reference>
          <reference field="3" count="1">
            <x v="209"/>
          </reference>
        </references>
      </pivotArea>
    </format>
    <format dxfId="4506">
      <pivotArea dataOnly="0" labelOnly="1" fieldPosition="0">
        <references count="2">
          <reference field="0" count="1" selected="0">
            <x v="452"/>
          </reference>
          <reference field="3" count="1">
            <x v="210"/>
          </reference>
        </references>
      </pivotArea>
    </format>
    <format dxfId="4505">
      <pivotArea dataOnly="0" labelOnly="1" fieldPosition="0">
        <references count="2">
          <reference field="0" count="1" selected="0">
            <x v="453"/>
          </reference>
          <reference field="3" count="1">
            <x v="212"/>
          </reference>
        </references>
      </pivotArea>
    </format>
    <format dxfId="4504">
      <pivotArea dataOnly="0" labelOnly="1" fieldPosition="0">
        <references count="2">
          <reference field="0" count="1" selected="0">
            <x v="454"/>
          </reference>
          <reference field="3" count="1">
            <x v="216"/>
          </reference>
        </references>
      </pivotArea>
    </format>
    <format dxfId="4503">
      <pivotArea dataOnly="0" labelOnly="1" fieldPosition="0">
        <references count="2">
          <reference field="0" count="1" selected="0">
            <x v="455"/>
          </reference>
          <reference field="3" count="1">
            <x v="218"/>
          </reference>
        </references>
      </pivotArea>
    </format>
    <format dxfId="4502">
      <pivotArea dataOnly="0" labelOnly="1" fieldPosition="0">
        <references count="2">
          <reference field="0" count="1" selected="0">
            <x v="456"/>
          </reference>
          <reference field="3" count="1">
            <x v="191"/>
          </reference>
        </references>
      </pivotArea>
    </format>
    <format dxfId="4501">
      <pivotArea dataOnly="0" labelOnly="1" fieldPosition="0">
        <references count="2">
          <reference field="0" count="1" selected="0">
            <x v="457"/>
          </reference>
          <reference field="3" count="1">
            <x v="205"/>
          </reference>
        </references>
      </pivotArea>
    </format>
    <format dxfId="4500">
      <pivotArea dataOnly="0" labelOnly="1" fieldPosition="0">
        <references count="2">
          <reference field="0" count="1" selected="0">
            <x v="460"/>
          </reference>
          <reference field="3" count="1">
            <x v="206"/>
          </reference>
        </references>
      </pivotArea>
    </format>
    <format dxfId="4499">
      <pivotArea dataOnly="0" labelOnly="1" fieldPosition="0">
        <references count="2">
          <reference field="0" count="1" selected="0">
            <x v="462"/>
          </reference>
          <reference field="3" count="1">
            <x v="207"/>
          </reference>
        </references>
      </pivotArea>
    </format>
    <format dxfId="4498">
      <pivotArea dataOnly="0" labelOnly="1" fieldPosition="0">
        <references count="2">
          <reference field="0" count="1" selected="0">
            <x v="465"/>
          </reference>
          <reference field="3" count="1">
            <x v="208"/>
          </reference>
        </references>
      </pivotArea>
    </format>
    <format dxfId="4497">
      <pivotArea dataOnly="0" labelOnly="1" fieldPosition="0">
        <references count="2">
          <reference field="0" count="1" selected="0">
            <x v="469"/>
          </reference>
          <reference field="3" count="1">
            <x v="209"/>
          </reference>
        </references>
      </pivotArea>
    </format>
    <format dxfId="4496">
      <pivotArea dataOnly="0" labelOnly="1" fieldPosition="0">
        <references count="2">
          <reference field="0" count="1" selected="0">
            <x v="472"/>
          </reference>
          <reference field="3" count="1">
            <x v="210"/>
          </reference>
        </references>
      </pivotArea>
    </format>
    <format dxfId="4495">
      <pivotArea dataOnly="0" labelOnly="1" fieldPosition="0">
        <references count="2">
          <reference field="0" count="1" selected="0">
            <x v="476"/>
          </reference>
          <reference field="3" count="1">
            <x v="211"/>
          </reference>
        </references>
      </pivotArea>
    </format>
    <format dxfId="4494">
      <pivotArea dataOnly="0" labelOnly="1" fieldPosition="0">
        <references count="2">
          <reference field="0" count="1" selected="0">
            <x v="478"/>
          </reference>
          <reference field="3" count="1">
            <x v="212"/>
          </reference>
        </references>
      </pivotArea>
    </format>
    <format dxfId="4493">
      <pivotArea dataOnly="0" labelOnly="1" fieldPosition="0">
        <references count="2">
          <reference field="0" count="1" selected="0">
            <x v="479"/>
          </reference>
          <reference field="3" count="1">
            <x v="213"/>
          </reference>
        </references>
      </pivotArea>
    </format>
    <format dxfId="4492">
      <pivotArea dataOnly="0" labelOnly="1" fieldPosition="0">
        <references count="2">
          <reference field="0" count="1" selected="0">
            <x v="481"/>
          </reference>
          <reference field="3" count="1">
            <x v="215"/>
          </reference>
        </references>
      </pivotArea>
    </format>
    <format dxfId="4491">
      <pivotArea dataOnly="0" labelOnly="1" fieldPosition="0">
        <references count="2">
          <reference field="0" count="1" selected="0">
            <x v="485"/>
          </reference>
          <reference field="3" count="1">
            <x v="217"/>
          </reference>
        </references>
      </pivotArea>
    </format>
    <format dxfId="4490">
      <pivotArea dataOnly="0" labelOnly="1" fieldPosition="0">
        <references count="2">
          <reference field="0" count="1" selected="0">
            <x v="486"/>
          </reference>
          <reference field="3" count="1">
            <x v="218"/>
          </reference>
        </references>
      </pivotArea>
    </format>
    <format dxfId="4489">
      <pivotArea dataOnly="0" labelOnly="1" fieldPosition="0">
        <references count="2">
          <reference field="0" count="1" selected="0">
            <x v="488"/>
          </reference>
          <reference field="3" count="1">
            <x v="219"/>
          </reference>
        </references>
      </pivotArea>
    </format>
    <format dxfId="4488">
      <pivotArea dataOnly="0" labelOnly="1" fieldPosition="0">
        <references count="2">
          <reference field="0" count="1" selected="0">
            <x v="489"/>
          </reference>
          <reference field="3" count="1">
            <x v="220"/>
          </reference>
        </references>
      </pivotArea>
    </format>
    <format dxfId="4487">
      <pivotArea dataOnly="0" labelOnly="1" fieldPosition="0">
        <references count="2">
          <reference field="0" count="1" selected="0">
            <x v="490"/>
          </reference>
          <reference field="3" count="1">
            <x v="223"/>
          </reference>
        </references>
      </pivotArea>
    </format>
    <format dxfId="4486">
      <pivotArea dataOnly="0" labelOnly="1" fieldPosition="0">
        <references count="2">
          <reference field="0" count="1" selected="0">
            <x v="491"/>
          </reference>
          <reference field="3" count="1">
            <x v="235"/>
          </reference>
        </references>
      </pivotArea>
    </format>
    <format dxfId="4485">
      <pivotArea dataOnly="0" labelOnly="1" fieldPosition="0">
        <references count="2">
          <reference field="0" count="1" selected="0">
            <x v="492"/>
          </reference>
          <reference field="3" count="1">
            <x v="222"/>
          </reference>
        </references>
      </pivotArea>
    </format>
    <format dxfId="4484">
      <pivotArea dataOnly="0" labelOnly="1" fieldPosition="0">
        <references count="2">
          <reference field="0" count="1" selected="0">
            <x v="493"/>
          </reference>
          <reference field="3" count="1">
            <x v="226"/>
          </reference>
        </references>
      </pivotArea>
    </format>
    <format dxfId="4483">
      <pivotArea dataOnly="0" labelOnly="1" fieldPosition="0">
        <references count="2">
          <reference field="0" count="1" selected="0">
            <x v="495"/>
          </reference>
          <reference field="3" count="1">
            <x v="227"/>
          </reference>
        </references>
      </pivotArea>
    </format>
    <format dxfId="4482">
      <pivotArea dataOnly="0" labelOnly="1" fieldPosition="0">
        <references count="2">
          <reference field="0" count="1" selected="0">
            <x v="496"/>
          </reference>
          <reference field="3" count="1">
            <x v="228"/>
          </reference>
        </references>
      </pivotArea>
    </format>
    <format dxfId="4481">
      <pivotArea dataOnly="0" labelOnly="1" fieldPosition="0">
        <references count="2">
          <reference field="0" count="1" selected="0">
            <x v="497"/>
          </reference>
          <reference field="3" count="1">
            <x v="229"/>
          </reference>
        </references>
      </pivotArea>
    </format>
    <format dxfId="4480">
      <pivotArea dataOnly="0" labelOnly="1" fieldPosition="0">
        <references count="2">
          <reference field="0" count="1" selected="0">
            <x v="498"/>
          </reference>
          <reference field="3" count="1">
            <x v="230"/>
          </reference>
        </references>
      </pivotArea>
    </format>
    <format dxfId="4479">
      <pivotArea dataOnly="0" labelOnly="1" fieldPosition="0">
        <references count="2">
          <reference field="0" count="1" selected="0">
            <x v="500"/>
          </reference>
          <reference field="3" count="1">
            <x v="231"/>
          </reference>
        </references>
      </pivotArea>
    </format>
    <format dxfId="4478">
      <pivotArea dataOnly="0" labelOnly="1" fieldPosition="0">
        <references count="2">
          <reference field="0" count="1" selected="0">
            <x v="501"/>
          </reference>
          <reference field="3" count="1">
            <x v="232"/>
          </reference>
        </references>
      </pivotArea>
    </format>
    <format dxfId="4477">
      <pivotArea dataOnly="0" labelOnly="1" fieldPosition="0">
        <references count="2">
          <reference field="0" count="1" selected="0">
            <x v="503"/>
          </reference>
          <reference field="3" count="1">
            <x v="233"/>
          </reference>
        </references>
      </pivotArea>
    </format>
    <format dxfId="4476">
      <pivotArea dataOnly="0" labelOnly="1" fieldPosition="0">
        <references count="2">
          <reference field="0" count="1" selected="0">
            <x v="504"/>
          </reference>
          <reference field="3" count="1">
            <x v="234"/>
          </reference>
        </references>
      </pivotArea>
    </format>
    <format dxfId="4475">
      <pivotArea dataOnly="0" labelOnly="1" fieldPosition="0">
        <references count="2">
          <reference field="0" count="1" selected="0">
            <x v="505"/>
          </reference>
          <reference field="3" count="1">
            <x v="236"/>
          </reference>
        </references>
      </pivotArea>
    </format>
    <format dxfId="4474">
      <pivotArea type="all" dataOnly="0" outline="0" fieldPosition="0"/>
    </format>
    <format dxfId="447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72">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471">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470">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469">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468">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467">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4466">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4465">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4464">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4463">
      <pivotArea dataOnly="0" labelOnly="1" fieldPosition="0">
        <references count="1">
          <reference field="0" count="10">
            <x v="501"/>
            <x v="502"/>
            <x v="503"/>
            <x v="504"/>
            <x v="505"/>
            <x v="506"/>
            <x v="507"/>
            <x v="508"/>
            <x v="509"/>
            <x v="510"/>
          </reference>
        </references>
      </pivotArea>
    </format>
    <format dxfId="4462">
      <pivotArea dataOnly="0" labelOnly="1" grandRow="1" outline="0" fieldPosition="0"/>
    </format>
    <format dxfId="4461">
      <pivotArea dataOnly="0" labelOnly="1" fieldPosition="0">
        <references count="2">
          <reference field="0" count="1" selected="0">
            <x v="0"/>
          </reference>
          <reference field="3" count="1">
            <x v="119"/>
          </reference>
        </references>
      </pivotArea>
    </format>
    <format dxfId="4460">
      <pivotArea dataOnly="0" labelOnly="1" fieldPosition="0">
        <references count="2">
          <reference field="0" count="1" selected="0">
            <x v="1"/>
          </reference>
          <reference field="3" count="1">
            <x v="120"/>
          </reference>
        </references>
      </pivotArea>
    </format>
    <format dxfId="4459">
      <pivotArea dataOnly="0" labelOnly="1" fieldPosition="0">
        <references count="2">
          <reference field="0" count="1" selected="0">
            <x v="2"/>
          </reference>
          <reference field="3" count="1">
            <x v="121"/>
          </reference>
        </references>
      </pivotArea>
    </format>
    <format dxfId="4458">
      <pivotArea dataOnly="0" labelOnly="1" fieldPosition="0">
        <references count="2">
          <reference field="0" count="1" selected="0">
            <x v="3"/>
          </reference>
          <reference field="3" count="1">
            <x v="125"/>
          </reference>
        </references>
      </pivotArea>
    </format>
    <format dxfId="4457">
      <pivotArea dataOnly="0" labelOnly="1" fieldPosition="0">
        <references count="2">
          <reference field="0" count="1" selected="0">
            <x v="4"/>
          </reference>
          <reference field="3" count="1">
            <x v="129"/>
          </reference>
        </references>
      </pivotArea>
    </format>
    <format dxfId="4456">
      <pivotArea dataOnly="0" labelOnly="1" fieldPosition="0">
        <references count="2">
          <reference field="0" count="1" selected="0">
            <x v="6"/>
          </reference>
          <reference field="3" count="1">
            <x v="132"/>
          </reference>
        </references>
      </pivotArea>
    </format>
    <format dxfId="4455">
      <pivotArea dataOnly="0" labelOnly="1" fieldPosition="0">
        <references count="2">
          <reference field="0" count="1" selected="0">
            <x v="7"/>
          </reference>
          <reference field="3" count="1">
            <x v="139"/>
          </reference>
        </references>
      </pivotArea>
    </format>
    <format dxfId="4454">
      <pivotArea dataOnly="0" labelOnly="1" fieldPosition="0">
        <references count="2">
          <reference field="0" count="1" selected="0">
            <x v="8"/>
          </reference>
          <reference field="3" count="1">
            <x v="145"/>
          </reference>
        </references>
      </pivotArea>
    </format>
    <format dxfId="4453">
      <pivotArea dataOnly="0" labelOnly="1" fieldPosition="0">
        <references count="2">
          <reference field="0" count="1" selected="0">
            <x v="9"/>
          </reference>
          <reference field="3" count="1">
            <x v="151"/>
          </reference>
        </references>
      </pivotArea>
    </format>
    <format dxfId="4452">
      <pivotArea dataOnly="0" labelOnly="1" fieldPosition="0">
        <references count="2">
          <reference field="0" count="1" selected="0">
            <x v="10"/>
          </reference>
          <reference field="3" count="1">
            <x v="158"/>
          </reference>
        </references>
      </pivotArea>
    </format>
    <format dxfId="4451">
      <pivotArea dataOnly="0" labelOnly="1" fieldPosition="0">
        <references count="2">
          <reference field="0" count="1" selected="0">
            <x v="11"/>
          </reference>
          <reference field="3" count="1">
            <x v="164"/>
          </reference>
        </references>
      </pivotArea>
    </format>
    <format dxfId="4450">
      <pivotArea dataOnly="0" labelOnly="1" fieldPosition="0">
        <references count="2">
          <reference field="0" count="1" selected="0">
            <x v="12"/>
          </reference>
          <reference field="3" count="1">
            <x v="166"/>
          </reference>
        </references>
      </pivotArea>
    </format>
    <format dxfId="4449">
      <pivotArea dataOnly="0" labelOnly="1" fieldPosition="0">
        <references count="2">
          <reference field="0" count="1" selected="0">
            <x v="13"/>
          </reference>
          <reference field="3" count="1">
            <x v="167"/>
          </reference>
        </references>
      </pivotArea>
    </format>
    <format dxfId="4448">
      <pivotArea dataOnly="0" labelOnly="1" fieldPosition="0">
        <references count="2">
          <reference field="0" count="1" selected="0">
            <x v="16"/>
          </reference>
          <reference field="3" count="1">
            <x v="177"/>
          </reference>
        </references>
      </pivotArea>
    </format>
    <format dxfId="4447">
      <pivotArea dataOnly="0" labelOnly="1" fieldPosition="0">
        <references count="2">
          <reference field="0" count="1" selected="0">
            <x v="17"/>
          </reference>
          <reference field="3" count="1">
            <x v="0"/>
          </reference>
        </references>
      </pivotArea>
    </format>
    <format dxfId="4446">
      <pivotArea dataOnly="0" labelOnly="1" fieldPosition="0">
        <references count="2">
          <reference field="0" count="1" selected="0">
            <x v="18"/>
          </reference>
          <reference field="3" count="1">
            <x v="1"/>
          </reference>
        </references>
      </pivotArea>
    </format>
    <format dxfId="4445">
      <pivotArea dataOnly="0" labelOnly="1" fieldPosition="0">
        <references count="2">
          <reference field="0" count="1" selected="0">
            <x v="19"/>
          </reference>
          <reference field="3" count="1">
            <x v="2"/>
          </reference>
        </references>
      </pivotArea>
    </format>
    <format dxfId="4444">
      <pivotArea dataOnly="0" labelOnly="1" fieldPosition="0">
        <references count="2">
          <reference field="0" count="1" selected="0">
            <x v="20"/>
          </reference>
          <reference field="3" count="1">
            <x v="3"/>
          </reference>
        </references>
      </pivotArea>
    </format>
    <format dxfId="4443">
      <pivotArea dataOnly="0" labelOnly="1" fieldPosition="0">
        <references count="2">
          <reference field="0" count="1" selected="0">
            <x v="21"/>
          </reference>
          <reference field="3" count="1">
            <x v="4"/>
          </reference>
        </references>
      </pivotArea>
    </format>
    <format dxfId="4442">
      <pivotArea dataOnly="0" labelOnly="1" fieldPosition="0">
        <references count="2">
          <reference field="0" count="1" selected="0">
            <x v="22"/>
          </reference>
          <reference field="3" count="1">
            <x v="123"/>
          </reference>
        </references>
      </pivotArea>
    </format>
    <format dxfId="4441">
      <pivotArea dataOnly="0" labelOnly="1" fieldPosition="0">
        <references count="2">
          <reference field="0" count="1" selected="0">
            <x v="23"/>
          </reference>
          <reference field="3" count="1">
            <x v="163"/>
          </reference>
        </references>
      </pivotArea>
    </format>
    <format dxfId="4440">
      <pivotArea dataOnly="0" labelOnly="1" fieldPosition="0">
        <references count="2">
          <reference field="0" count="1" selected="0">
            <x v="25"/>
          </reference>
          <reference field="3" count="1">
            <x v="177"/>
          </reference>
        </references>
      </pivotArea>
    </format>
    <format dxfId="4439">
      <pivotArea dataOnly="0" labelOnly="1" fieldPosition="0">
        <references count="2">
          <reference field="0" count="1" selected="0">
            <x v="26"/>
          </reference>
          <reference field="3" count="1">
            <x v="5"/>
          </reference>
        </references>
      </pivotArea>
    </format>
    <format dxfId="4438">
      <pivotArea dataOnly="0" labelOnly="1" fieldPosition="0">
        <references count="2">
          <reference field="0" count="1" selected="0">
            <x v="27"/>
          </reference>
          <reference field="3" count="1">
            <x v="83"/>
          </reference>
        </references>
      </pivotArea>
    </format>
    <format dxfId="4437">
      <pivotArea dataOnly="0" labelOnly="1" fieldPosition="0">
        <references count="2">
          <reference field="0" count="1" selected="0">
            <x v="28"/>
          </reference>
          <reference field="3" count="1">
            <x v="13"/>
          </reference>
        </references>
      </pivotArea>
    </format>
    <format dxfId="4436">
      <pivotArea dataOnly="0" labelOnly="1" fieldPosition="0">
        <references count="2">
          <reference field="0" count="1" selected="0">
            <x v="29"/>
          </reference>
          <reference field="3" count="1">
            <x v="21"/>
          </reference>
        </references>
      </pivotArea>
    </format>
    <format dxfId="4435">
      <pivotArea dataOnly="0" labelOnly="1" fieldPosition="0">
        <references count="2">
          <reference field="0" count="1" selected="0">
            <x v="30"/>
          </reference>
          <reference field="3" count="1">
            <x v="97"/>
          </reference>
        </references>
      </pivotArea>
    </format>
    <format dxfId="4434">
      <pivotArea dataOnly="0" labelOnly="1" fieldPosition="0">
        <references count="2">
          <reference field="0" count="1" selected="0">
            <x v="31"/>
          </reference>
          <reference field="3" count="1">
            <x v="61"/>
          </reference>
        </references>
      </pivotArea>
    </format>
    <format dxfId="4433">
      <pivotArea dataOnly="0" labelOnly="1" fieldPosition="0">
        <references count="2">
          <reference field="0" count="1" selected="0">
            <x v="32"/>
          </reference>
          <reference field="3" count="1">
            <x v="7"/>
          </reference>
        </references>
      </pivotArea>
    </format>
    <format dxfId="4432">
      <pivotArea dataOnly="0" labelOnly="1" fieldPosition="0">
        <references count="2">
          <reference field="0" count="1" selected="0">
            <x v="33"/>
          </reference>
          <reference field="3" count="1">
            <x v="11"/>
          </reference>
        </references>
      </pivotArea>
    </format>
    <format dxfId="4431">
      <pivotArea dataOnly="0" labelOnly="1" fieldPosition="0">
        <references count="2">
          <reference field="0" count="1" selected="0">
            <x v="34"/>
          </reference>
          <reference field="3" count="1">
            <x v="14"/>
          </reference>
        </references>
      </pivotArea>
    </format>
    <format dxfId="4430">
      <pivotArea dataOnly="0" labelOnly="1" fieldPosition="0">
        <references count="2">
          <reference field="0" count="1" selected="0">
            <x v="35"/>
          </reference>
          <reference field="3" count="1">
            <x v="21"/>
          </reference>
        </references>
      </pivotArea>
    </format>
    <format dxfId="4429">
      <pivotArea dataOnly="0" labelOnly="1" fieldPosition="0">
        <references count="2">
          <reference field="0" count="1" selected="0">
            <x v="36"/>
          </reference>
          <reference field="3" count="1">
            <x v="27"/>
          </reference>
        </references>
      </pivotArea>
    </format>
    <format dxfId="4428">
      <pivotArea dataOnly="0" labelOnly="1" fieldPosition="0">
        <references count="2">
          <reference field="0" count="1" selected="0">
            <x v="37"/>
          </reference>
          <reference field="3" count="1">
            <x v="39"/>
          </reference>
        </references>
      </pivotArea>
    </format>
    <format dxfId="4427">
      <pivotArea dataOnly="0" labelOnly="1" fieldPosition="0">
        <references count="2">
          <reference field="0" count="1" selected="0">
            <x v="38"/>
          </reference>
          <reference field="3" count="1">
            <x v="45"/>
          </reference>
        </references>
      </pivotArea>
    </format>
    <format dxfId="4426">
      <pivotArea dataOnly="0" labelOnly="1" fieldPosition="0">
        <references count="2">
          <reference field="0" count="1" selected="0">
            <x v="39"/>
          </reference>
          <reference field="3" count="1">
            <x v="66"/>
          </reference>
        </references>
      </pivotArea>
    </format>
    <format dxfId="4425">
      <pivotArea dataOnly="0" labelOnly="1" fieldPosition="0">
        <references count="2">
          <reference field="0" count="1" selected="0">
            <x v="40"/>
          </reference>
          <reference field="3" count="1">
            <x v="100"/>
          </reference>
        </references>
      </pivotArea>
    </format>
    <format dxfId="4424">
      <pivotArea dataOnly="0" labelOnly="1" fieldPosition="0">
        <references count="2">
          <reference field="0" count="1" selected="0">
            <x v="41"/>
          </reference>
          <reference field="3" count="1">
            <x v="162"/>
          </reference>
        </references>
      </pivotArea>
    </format>
    <format dxfId="4423">
      <pivotArea dataOnly="0" labelOnly="1" fieldPosition="0">
        <references count="2">
          <reference field="0" count="1" selected="0">
            <x v="42"/>
          </reference>
          <reference field="3" count="1">
            <x v="8"/>
          </reference>
        </references>
      </pivotArea>
    </format>
    <format dxfId="4422">
      <pivotArea dataOnly="0" labelOnly="1" fieldPosition="0">
        <references count="2">
          <reference field="0" count="1" selected="0">
            <x v="43"/>
          </reference>
          <reference field="3" count="1">
            <x v="10"/>
          </reference>
        </references>
      </pivotArea>
    </format>
    <format dxfId="4421">
      <pivotArea dataOnly="0" labelOnly="1" fieldPosition="0">
        <references count="2">
          <reference field="0" count="1" selected="0">
            <x v="44"/>
          </reference>
          <reference field="3" count="1">
            <x v="12"/>
          </reference>
        </references>
      </pivotArea>
    </format>
    <format dxfId="4420">
      <pivotArea dataOnly="0" labelOnly="1" fieldPosition="0">
        <references count="2">
          <reference field="0" count="1" selected="0">
            <x v="45"/>
          </reference>
          <reference field="3" count="1">
            <x v="16"/>
          </reference>
        </references>
      </pivotArea>
    </format>
    <format dxfId="4419">
      <pivotArea dataOnly="0" labelOnly="1" fieldPosition="0">
        <references count="2">
          <reference field="0" count="1" selected="0">
            <x v="46"/>
          </reference>
          <reference field="3" count="1">
            <x v="17"/>
          </reference>
        </references>
      </pivotArea>
    </format>
    <format dxfId="4418">
      <pivotArea dataOnly="0" labelOnly="1" fieldPosition="0">
        <references count="2">
          <reference field="0" count="1" selected="0">
            <x v="47"/>
          </reference>
          <reference field="3" count="1">
            <x v="19"/>
          </reference>
        </references>
      </pivotArea>
    </format>
    <format dxfId="4417">
      <pivotArea dataOnly="0" labelOnly="1" fieldPosition="0">
        <references count="2">
          <reference field="0" count="1" selected="0">
            <x v="48"/>
          </reference>
          <reference field="3" count="1">
            <x v="20"/>
          </reference>
        </references>
      </pivotArea>
    </format>
    <format dxfId="4416">
      <pivotArea dataOnly="0" labelOnly="1" fieldPosition="0">
        <references count="2">
          <reference field="0" count="1" selected="0">
            <x v="49"/>
          </reference>
          <reference field="3" count="1">
            <x v="21"/>
          </reference>
        </references>
      </pivotArea>
    </format>
    <format dxfId="4415">
      <pivotArea dataOnly="0" labelOnly="1" fieldPosition="0">
        <references count="2">
          <reference field="0" count="1" selected="0">
            <x v="52"/>
          </reference>
          <reference field="3" count="1">
            <x v="23"/>
          </reference>
        </references>
      </pivotArea>
    </format>
    <format dxfId="4414">
      <pivotArea dataOnly="0" labelOnly="1" fieldPosition="0">
        <references count="2">
          <reference field="0" count="1" selected="0">
            <x v="53"/>
          </reference>
          <reference field="3" count="1">
            <x v="28"/>
          </reference>
        </references>
      </pivotArea>
    </format>
    <format dxfId="4413">
      <pivotArea dataOnly="0" labelOnly="1" fieldPosition="0">
        <references count="2">
          <reference field="0" count="1" selected="0">
            <x v="54"/>
          </reference>
          <reference field="3" count="1">
            <x v="29"/>
          </reference>
        </references>
      </pivotArea>
    </format>
    <format dxfId="4412">
      <pivotArea dataOnly="0" labelOnly="1" fieldPosition="0">
        <references count="2">
          <reference field="0" count="1" selected="0">
            <x v="55"/>
          </reference>
          <reference field="3" count="1">
            <x v="33"/>
          </reference>
        </references>
      </pivotArea>
    </format>
    <format dxfId="4411">
      <pivotArea dataOnly="0" labelOnly="1" fieldPosition="0">
        <references count="2">
          <reference field="0" count="1" selected="0">
            <x v="56"/>
          </reference>
          <reference field="3" count="1">
            <x v="34"/>
          </reference>
        </references>
      </pivotArea>
    </format>
    <format dxfId="4410">
      <pivotArea dataOnly="0" labelOnly="1" fieldPosition="0">
        <references count="2">
          <reference field="0" count="1" selected="0">
            <x v="57"/>
          </reference>
          <reference field="3" count="1">
            <x v="36"/>
          </reference>
        </references>
      </pivotArea>
    </format>
    <format dxfId="4409">
      <pivotArea dataOnly="0" labelOnly="1" fieldPosition="0">
        <references count="2">
          <reference field="0" count="1" selected="0">
            <x v="58"/>
          </reference>
          <reference field="3" count="1">
            <x v="40"/>
          </reference>
        </references>
      </pivotArea>
    </format>
    <format dxfId="4408">
      <pivotArea dataOnly="0" labelOnly="1" fieldPosition="0">
        <references count="2">
          <reference field="0" count="1" selected="0">
            <x v="59"/>
          </reference>
          <reference field="3" count="1">
            <x v="42"/>
          </reference>
        </references>
      </pivotArea>
    </format>
    <format dxfId="4407">
      <pivotArea dataOnly="0" labelOnly="1" fieldPosition="0">
        <references count="2">
          <reference field="0" count="1" selected="0">
            <x v="60"/>
          </reference>
          <reference field="3" count="1">
            <x v="49"/>
          </reference>
        </references>
      </pivotArea>
    </format>
    <format dxfId="4406">
      <pivotArea dataOnly="0" labelOnly="1" fieldPosition="0">
        <references count="2">
          <reference field="0" count="1" selected="0">
            <x v="61"/>
          </reference>
          <reference field="3" count="1">
            <x v="50"/>
          </reference>
        </references>
      </pivotArea>
    </format>
    <format dxfId="4405">
      <pivotArea dataOnly="0" labelOnly="1" fieldPosition="0">
        <references count="2">
          <reference field="0" count="1" selected="0">
            <x v="62"/>
          </reference>
          <reference field="3" count="1">
            <x v="51"/>
          </reference>
        </references>
      </pivotArea>
    </format>
    <format dxfId="4404">
      <pivotArea dataOnly="0" labelOnly="1" fieldPosition="0">
        <references count="2">
          <reference field="0" count="1" selected="0">
            <x v="63"/>
          </reference>
          <reference field="3" count="1">
            <x v="54"/>
          </reference>
        </references>
      </pivotArea>
    </format>
    <format dxfId="4403">
      <pivotArea dataOnly="0" labelOnly="1" fieldPosition="0">
        <references count="2">
          <reference field="0" count="1" selected="0">
            <x v="64"/>
          </reference>
          <reference field="3" count="1">
            <x v="65"/>
          </reference>
        </references>
      </pivotArea>
    </format>
    <format dxfId="4402">
      <pivotArea dataOnly="0" labelOnly="1" fieldPosition="0">
        <references count="2">
          <reference field="0" count="1" selected="0">
            <x v="65"/>
          </reference>
          <reference field="3" count="1">
            <x v="67"/>
          </reference>
        </references>
      </pivotArea>
    </format>
    <format dxfId="4401">
      <pivotArea dataOnly="0" labelOnly="1" fieldPosition="0">
        <references count="2">
          <reference field="0" count="1" selected="0">
            <x v="66"/>
          </reference>
          <reference field="3" count="1">
            <x v="68"/>
          </reference>
        </references>
      </pivotArea>
    </format>
    <format dxfId="4400">
      <pivotArea dataOnly="0" labelOnly="1" fieldPosition="0">
        <references count="2">
          <reference field="0" count="1" selected="0">
            <x v="67"/>
          </reference>
          <reference field="3" count="1">
            <x v="69"/>
          </reference>
        </references>
      </pivotArea>
    </format>
    <format dxfId="4399">
      <pivotArea dataOnly="0" labelOnly="1" fieldPosition="0">
        <references count="2">
          <reference field="0" count="1" selected="0">
            <x v="68"/>
          </reference>
          <reference field="3" count="1">
            <x v="76"/>
          </reference>
        </references>
      </pivotArea>
    </format>
    <format dxfId="4398">
      <pivotArea dataOnly="0" labelOnly="1" fieldPosition="0">
        <references count="2">
          <reference field="0" count="1" selected="0">
            <x v="69"/>
          </reference>
          <reference field="3" count="1">
            <x v="79"/>
          </reference>
        </references>
      </pivotArea>
    </format>
    <format dxfId="4397">
      <pivotArea dataOnly="0" labelOnly="1" fieldPosition="0">
        <references count="2">
          <reference field="0" count="1" selected="0">
            <x v="70"/>
          </reference>
          <reference field="3" count="1">
            <x v="82"/>
          </reference>
        </references>
      </pivotArea>
    </format>
    <format dxfId="4396">
      <pivotArea dataOnly="0" labelOnly="1" fieldPosition="0">
        <references count="2">
          <reference field="0" count="1" selected="0">
            <x v="71"/>
          </reference>
          <reference field="3" count="1">
            <x v="97"/>
          </reference>
        </references>
      </pivotArea>
    </format>
    <format dxfId="4395">
      <pivotArea dataOnly="0" labelOnly="1" fieldPosition="0">
        <references count="2">
          <reference field="0" count="1" selected="0">
            <x v="72"/>
          </reference>
          <reference field="3" count="1">
            <x v="98"/>
          </reference>
        </references>
      </pivotArea>
    </format>
    <format dxfId="4394">
      <pivotArea dataOnly="0" labelOnly="1" fieldPosition="0">
        <references count="2">
          <reference field="0" count="1" selected="0">
            <x v="73"/>
          </reference>
          <reference field="3" count="1">
            <x v="99"/>
          </reference>
        </references>
      </pivotArea>
    </format>
    <format dxfId="4393">
      <pivotArea dataOnly="0" labelOnly="1" fieldPosition="0">
        <references count="2">
          <reference field="0" count="1" selected="0">
            <x v="75"/>
          </reference>
          <reference field="3" count="1">
            <x v="101"/>
          </reference>
        </references>
      </pivotArea>
    </format>
    <format dxfId="4392">
      <pivotArea dataOnly="0" labelOnly="1" fieldPosition="0">
        <references count="2">
          <reference field="0" count="1" selected="0">
            <x v="76"/>
          </reference>
          <reference field="3" count="1">
            <x v="103"/>
          </reference>
        </references>
      </pivotArea>
    </format>
    <format dxfId="4391">
      <pivotArea dataOnly="0" labelOnly="1" fieldPosition="0">
        <references count="2">
          <reference field="0" count="1" selected="0">
            <x v="77"/>
          </reference>
          <reference field="3" count="1">
            <x v="106"/>
          </reference>
        </references>
      </pivotArea>
    </format>
    <format dxfId="4390">
      <pivotArea dataOnly="0" labelOnly="1" fieldPosition="0">
        <references count="2">
          <reference field="0" count="1" selected="0">
            <x v="78"/>
          </reference>
          <reference field="3" count="1">
            <x v="108"/>
          </reference>
        </references>
      </pivotArea>
    </format>
    <format dxfId="4389">
      <pivotArea dataOnly="0" labelOnly="1" fieldPosition="0">
        <references count="2">
          <reference field="0" count="1" selected="0">
            <x v="79"/>
          </reference>
          <reference field="3" count="1">
            <x v="110"/>
          </reference>
        </references>
      </pivotArea>
    </format>
    <format dxfId="4388">
      <pivotArea dataOnly="0" labelOnly="1" fieldPosition="0">
        <references count="2">
          <reference field="0" count="1" selected="0">
            <x v="80"/>
          </reference>
          <reference field="3" count="1">
            <x v="111"/>
          </reference>
        </references>
      </pivotArea>
    </format>
    <format dxfId="4387">
      <pivotArea dataOnly="0" labelOnly="1" fieldPosition="0">
        <references count="2">
          <reference field="0" count="1" selected="0">
            <x v="81"/>
          </reference>
          <reference field="3" count="1">
            <x v="113"/>
          </reference>
        </references>
      </pivotArea>
    </format>
    <format dxfId="4386">
      <pivotArea dataOnly="0" labelOnly="1" fieldPosition="0">
        <references count="2">
          <reference field="0" count="1" selected="0">
            <x v="82"/>
          </reference>
          <reference field="3" count="1">
            <x v="114"/>
          </reference>
        </references>
      </pivotArea>
    </format>
    <format dxfId="4385">
      <pivotArea dataOnly="0" labelOnly="1" fieldPosition="0">
        <references count="2">
          <reference field="0" count="1" selected="0">
            <x v="83"/>
          </reference>
          <reference field="3" count="1">
            <x v="115"/>
          </reference>
        </references>
      </pivotArea>
    </format>
    <format dxfId="4384">
      <pivotArea dataOnly="0" labelOnly="1" fieldPosition="0">
        <references count="2">
          <reference field="0" count="1" selected="0">
            <x v="84"/>
          </reference>
          <reference field="3" count="1">
            <x v="129"/>
          </reference>
        </references>
      </pivotArea>
    </format>
    <format dxfId="4383">
      <pivotArea dataOnly="0" labelOnly="1" fieldPosition="0">
        <references count="2">
          <reference field="0" count="1" selected="0">
            <x v="85"/>
          </reference>
          <reference field="3" count="1">
            <x v="130"/>
          </reference>
        </references>
      </pivotArea>
    </format>
    <format dxfId="4382">
      <pivotArea dataOnly="0" labelOnly="1" fieldPosition="0">
        <references count="2">
          <reference field="0" count="1" selected="0">
            <x v="86"/>
          </reference>
          <reference field="3" count="1">
            <x v="131"/>
          </reference>
        </references>
      </pivotArea>
    </format>
    <format dxfId="4381">
      <pivotArea dataOnly="0" labelOnly="1" fieldPosition="0">
        <references count="2">
          <reference field="0" count="1" selected="0">
            <x v="87"/>
          </reference>
          <reference field="3" count="1">
            <x v="134"/>
          </reference>
        </references>
      </pivotArea>
    </format>
    <format dxfId="4380">
      <pivotArea dataOnly="0" labelOnly="1" fieldPosition="0">
        <references count="2">
          <reference field="0" count="1" selected="0">
            <x v="88"/>
          </reference>
          <reference field="3" count="1">
            <x v="138"/>
          </reference>
        </references>
      </pivotArea>
    </format>
    <format dxfId="4379">
      <pivotArea dataOnly="0" labelOnly="1" fieldPosition="0">
        <references count="2">
          <reference field="0" count="1" selected="0">
            <x v="89"/>
          </reference>
          <reference field="3" count="1">
            <x v="139"/>
          </reference>
        </references>
      </pivotArea>
    </format>
    <format dxfId="4378">
      <pivotArea dataOnly="0" labelOnly="1" fieldPosition="0">
        <references count="2">
          <reference field="0" count="1" selected="0">
            <x v="90"/>
          </reference>
          <reference field="3" count="1">
            <x v="144"/>
          </reference>
        </references>
      </pivotArea>
    </format>
    <format dxfId="4377">
      <pivotArea dataOnly="0" labelOnly="1" fieldPosition="0">
        <references count="2">
          <reference field="0" count="1" selected="0">
            <x v="91"/>
          </reference>
          <reference field="3" count="1">
            <x v="145"/>
          </reference>
        </references>
      </pivotArea>
    </format>
    <format dxfId="4376">
      <pivotArea dataOnly="0" labelOnly="1" fieldPosition="0">
        <references count="2">
          <reference field="0" count="1" selected="0">
            <x v="92"/>
          </reference>
          <reference field="3" count="1">
            <x v="146"/>
          </reference>
        </references>
      </pivotArea>
    </format>
    <format dxfId="4375">
      <pivotArea dataOnly="0" labelOnly="1" fieldPosition="0">
        <references count="2">
          <reference field="0" count="1" selected="0">
            <x v="93"/>
          </reference>
          <reference field="3" count="1">
            <x v="147"/>
          </reference>
        </references>
      </pivotArea>
    </format>
    <format dxfId="4374">
      <pivotArea dataOnly="0" labelOnly="1" fieldPosition="0">
        <references count="2">
          <reference field="0" count="1" selected="0">
            <x v="94"/>
          </reference>
          <reference field="3" count="1">
            <x v="149"/>
          </reference>
        </references>
      </pivotArea>
    </format>
    <format dxfId="4373">
      <pivotArea dataOnly="0" labelOnly="1" fieldPosition="0">
        <references count="2">
          <reference field="0" count="1" selected="0">
            <x v="95"/>
          </reference>
          <reference field="3" count="1">
            <x v="150"/>
          </reference>
        </references>
      </pivotArea>
    </format>
    <format dxfId="4372">
      <pivotArea dataOnly="0" labelOnly="1" fieldPosition="0">
        <references count="2">
          <reference field="0" count="1" selected="0">
            <x v="98"/>
          </reference>
          <reference field="3" count="1">
            <x v="151"/>
          </reference>
        </references>
      </pivotArea>
    </format>
    <format dxfId="4371">
      <pivotArea dataOnly="0" labelOnly="1" fieldPosition="0">
        <references count="2">
          <reference field="0" count="1" selected="0">
            <x v="99"/>
          </reference>
          <reference field="3" count="1">
            <x v="152"/>
          </reference>
        </references>
      </pivotArea>
    </format>
    <format dxfId="4370">
      <pivotArea dataOnly="0" labelOnly="1" fieldPosition="0">
        <references count="2">
          <reference field="0" count="1" selected="0">
            <x v="100"/>
          </reference>
          <reference field="3" count="1">
            <x v="156"/>
          </reference>
        </references>
      </pivotArea>
    </format>
    <format dxfId="4369">
      <pivotArea dataOnly="0" labelOnly="1" fieldPosition="0">
        <references count="2">
          <reference field="0" count="1" selected="0">
            <x v="103"/>
          </reference>
          <reference field="3" count="1">
            <x v="157"/>
          </reference>
        </references>
      </pivotArea>
    </format>
    <format dxfId="4368">
      <pivotArea dataOnly="0" labelOnly="1" fieldPosition="0">
        <references count="2">
          <reference field="0" count="1" selected="0">
            <x v="104"/>
          </reference>
          <reference field="3" count="1">
            <x v="159"/>
          </reference>
        </references>
      </pivotArea>
    </format>
    <format dxfId="4367">
      <pivotArea dataOnly="0" labelOnly="1" fieldPosition="0">
        <references count="2">
          <reference field="0" count="1" selected="0">
            <x v="106"/>
          </reference>
          <reference field="3" count="1">
            <x v="162"/>
          </reference>
        </references>
      </pivotArea>
    </format>
    <format dxfId="4366">
      <pivotArea dataOnly="0" labelOnly="1" fieldPosition="0">
        <references count="2">
          <reference field="0" count="1" selected="0">
            <x v="107"/>
          </reference>
          <reference field="3" count="1">
            <x v="25"/>
          </reference>
        </references>
      </pivotArea>
    </format>
    <format dxfId="4365">
      <pivotArea dataOnly="0" labelOnly="1" fieldPosition="0">
        <references count="2">
          <reference field="0" count="1" selected="0">
            <x v="108"/>
          </reference>
          <reference field="3" count="1">
            <x v="30"/>
          </reference>
        </references>
      </pivotArea>
    </format>
    <format dxfId="4364">
      <pivotArea dataOnly="0" labelOnly="1" fieldPosition="0">
        <references count="2">
          <reference field="0" count="1" selected="0">
            <x v="109"/>
          </reference>
          <reference field="3" count="1">
            <x v="31"/>
          </reference>
        </references>
      </pivotArea>
    </format>
    <format dxfId="4363">
      <pivotArea dataOnly="0" labelOnly="1" fieldPosition="0">
        <references count="2">
          <reference field="0" count="1" selected="0">
            <x v="110"/>
          </reference>
          <reference field="3" count="1">
            <x v="35"/>
          </reference>
        </references>
      </pivotArea>
    </format>
    <format dxfId="4362">
      <pivotArea dataOnly="0" labelOnly="1" fieldPosition="0">
        <references count="2">
          <reference field="0" count="1" selected="0">
            <x v="111"/>
          </reference>
          <reference field="3" count="1">
            <x v="41"/>
          </reference>
        </references>
      </pivotArea>
    </format>
    <format dxfId="4361">
      <pivotArea dataOnly="0" labelOnly="1" fieldPosition="0">
        <references count="2">
          <reference field="0" count="1" selected="0">
            <x v="112"/>
          </reference>
          <reference field="3" count="1">
            <x v="46"/>
          </reference>
        </references>
      </pivotArea>
    </format>
    <format dxfId="4360">
      <pivotArea dataOnly="0" labelOnly="1" fieldPosition="0">
        <references count="2">
          <reference field="0" count="1" selected="0">
            <x v="113"/>
          </reference>
          <reference field="3" count="1">
            <x v="52"/>
          </reference>
        </references>
      </pivotArea>
    </format>
    <format dxfId="4359">
      <pivotArea dataOnly="0" labelOnly="1" fieldPosition="0">
        <references count="2">
          <reference field="0" count="1" selected="0">
            <x v="114"/>
          </reference>
          <reference field="3" count="1">
            <x v="53"/>
          </reference>
        </references>
      </pivotArea>
    </format>
    <format dxfId="4358">
      <pivotArea dataOnly="0" labelOnly="1" fieldPosition="0">
        <references count="2">
          <reference field="0" count="1" selected="0">
            <x v="115"/>
          </reference>
          <reference field="3" count="1">
            <x v="60"/>
          </reference>
        </references>
      </pivotArea>
    </format>
    <format dxfId="4357">
      <pivotArea dataOnly="0" labelOnly="1" fieldPosition="0">
        <references count="2">
          <reference field="0" count="1" selected="0">
            <x v="116"/>
          </reference>
          <reference field="3" count="1">
            <x v="105"/>
          </reference>
        </references>
      </pivotArea>
    </format>
    <format dxfId="4356">
      <pivotArea dataOnly="0" labelOnly="1" fieldPosition="0">
        <references count="2">
          <reference field="0" count="1" selected="0">
            <x v="117"/>
          </reference>
          <reference field="3" count="1">
            <x v="32"/>
          </reference>
        </references>
      </pivotArea>
    </format>
    <format dxfId="4355">
      <pivotArea dataOnly="0" labelOnly="1" fieldPosition="0">
        <references count="2">
          <reference field="0" count="1" selected="0">
            <x v="118"/>
          </reference>
          <reference field="3" count="1">
            <x v="43"/>
          </reference>
        </references>
      </pivotArea>
    </format>
    <format dxfId="4354">
      <pivotArea dataOnly="0" labelOnly="1" fieldPosition="0">
        <references count="2">
          <reference field="0" count="1" selected="0">
            <x v="119"/>
          </reference>
          <reference field="3" count="1">
            <x v="80"/>
          </reference>
        </references>
      </pivotArea>
    </format>
    <format dxfId="4353">
      <pivotArea dataOnly="0" labelOnly="1" fieldPosition="0">
        <references count="2">
          <reference field="0" count="1" selected="0">
            <x v="120"/>
          </reference>
          <reference field="3" count="1">
            <x v="81"/>
          </reference>
        </references>
      </pivotArea>
    </format>
    <format dxfId="4352">
      <pivotArea dataOnly="0" labelOnly="1" fieldPosition="0">
        <references count="2">
          <reference field="0" count="1" selected="0">
            <x v="121"/>
          </reference>
          <reference field="3" count="1">
            <x v="106"/>
          </reference>
        </references>
      </pivotArea>
    </format>
    <format dxfId="4351">
      <pivotArea dataOnly="0" labelOnly="1" fieldPosition="0">
        <references count="2">
          <reference field="0" count="1" selected="0">
            <x v="122"/>
          </reference>
          <reference field="3" count="1">
            <x v="113"/>
          </reference>
        </references>
      </pivotArea>
    </format>
    <format dxfId="4350">
      <pivotArea dataOnly="0" labelOnly="1" fieldPosition="0">
        <references count="2">
          <reference field="0" count="1" selected="0">
            <x v="123"/>
          </reference>
          <reference field="3" count="1">
            <x v="163"/>
          </reference>
        </references>
      </pivotArea>
    </format>
    <format dxfId="4349">
      <pivotArea dataOnly="0" labelOnly="1" fieldPosition="0">
        <references count="2">
          <reference field="0" count="1" selected="0">
            <x v="125"/>
          </reference>
          <reference field="3" count="1">
            <x v="165"/>
          </reference>
        </references>
      </pivotArea>
    </format>
    <format dxfId="4348">
      <pivotArea dataOnly="0" labelOnly="1" fieldPosition="0">
        <references count="2">
          <reference field="0" count="1" selected="0">
            <x v="126"/>
          </reference>
          <reference field="3" count="1">
            <x v="166"/>
          </reference>
        </references>
      </pivotArea>
    </format>
    <format dxfId="4347">
      <pivotArea dataOnly="0" labelOnly="1" fieldPosition="0">
        <references count="2">
          <reference field="0" count="1" selected="0">
            <x v="129"/>
          </reference>
          <reference field="3" count="1">
            <x v="167"/>
          </reference>
        </references>
      </pivotArea>
    </format>
    <format dxfId="4346">
      <pivotArea dataOnly="0" labelOnly="1" fieldPosition="0">
        <references count="2">
          <reference field="0" count="1" selected="0">
            <x v="130"/>
          </reference>
          <reference field="3" count="1">
            <x v="168"/>
          </reference>
        </references>
      </pivotArea>
    </format>
    <format dxfId="4345">
      <pivotArea dataOnly="0" labelOnly="1" fieldPosition="0">
        <references count="2">
          <reference field="0" count="1" selected="0">
            <x v="132"/>
          </reference>
          <reference field="3" count="1">
            <x v="169"/>
          </reference>
        </references>
      </pivotArea>
    </format>
    <format dxfId="4344">
      <pivotArea dataOnly="0" labelOnly="1" fieldPosition="0">
        <references count="2">
          <reference field="0" count="1" selected="0">
            <x v="133"/>
          </reference>
          <reference field="3" count="1">
            <x v="171"/>
          </reference>
        </references>
      </pivotArea>
    </format>
    <format dxfId="4343">
      <pivotArea dataOnly="0" labelOnly="1" fieldPosition="0">
        <references count="2">
          <reference field="0" count="1" selected="0">
            <x v="135"/>
          </reference>
          <reference field="3" count="1">
            <x v="172"/>
          </reference>
        </references>
      </pivotArea>
    </format>
    <format dxfId="4342">
      <pivotArea dataOnly="0" labelOnly="1" fieldPosition="0">
        <references count="2">
          <reference field="0" count="1" selected="0">
            <x v="138"/>
          </reference>
          <reference field="3" count="1">
            <x v="173"/>
          </reference>
        </references>
      </pivotArea>
    </format>
    <format dxfId="4341">
      <pivotArea dataOnly="0" labelOnly="1" fieldPosition="0">
        <references count="2">
          <reference field="0" count="1" selected="0">
            <x v="139"/>
          </reference>
          <reference field="3" count="1">
            <x v="176"/>
          </reference>
        </references>
      </pivotArea>
    </format>
    <format dxfId="4340">
      <pivotArea dataOnly="0" labelOnly="1" fieldPosition="0">
        <references count="2">
          <reference field="0" count="1" selected="0">
            <x v="140"/>
          </reference>
          <reference field="3" count="1">
            <x v="177"/>
          </reference>
        </references>
      </pivotArea>
    </format>
    <format dxfId="4339">
      <pivotArea dataOnly="0" labelOnly="1" fieldPosition="0">
        <references count="2">
          <reference field="0" count="1" selected="0">
            <x v="141"/>
          </reference>
          <reference field="3" count="1">
            <x v="178"/>
          </reference>
        </references>
      </pivotArea>
    </format>
    <format dxfId="4338">
      <pivotArea dataOnly="0" labelOnly="1" fieldPosition="0">
        <references count="2">
          <reference field="0" count="1" selected="0">
            <x v="143"/>
          </reference>
          <reference field="3" count="1">
            <x v="180"/>
          </reference>
        </references>
      </pivotArea>
    </format>
    <format dxfId="4337">
      <pivotArea dataOnly="0" labelOnly="1" fieldPosition="0">
        <references count="2">
          <reference field="0" count="1" selected="0">
            <x v="144"/>
          </reference>
          <reference field="3" count="1">
            <x v="181"/>
          </reference>
        </references>
      </pivotArea>
    </format>
    <format dxfId="4336">
      <pivotArea dataOnly="0" labelOnly="1" fieldPosition="0">
        <references count="2">
          <reference field="0" count="1" selected="0">
            <x v="147"/>
          </reference>
          <reference field="3" count="1">
            <x v="182"/>
          </reference>
        </references>
      </pivotArea>
    </format>
    <format dxfId="4335">
      <pivotArea dataOnly="0" labelOnly="1" fieldPosition="0">
        <references count="2">
          <reference field="0" count="1" selected="0">
            <x v="148"/>
          </reference>
          <reference field="3" count="1">
            <x v="183"/>
          </reference>
        </references>
      </pivotArea>
    </format>
    <format dxfId="4334">
      <pivotArea dataOnly="0" labelOnly="1" fieldPosition="0">
        <references count="2">
          <reference field="0" count="1" selected="0">
            <x v="149"/>
          </reference>
          <reference field="3" count="1">
            <x v="185"/>
          </reference>
        </references>
      </pivotArea>
    </format>
    <format dxfId="4333">
      <pivotArea dataOnly="0" labelOnly="1" fieldPosition="0">
        <references count="2">
          <reference field="0" count="1" selected="0">
            <x v="150"/>
          </reference>
          <reference field="3" count="1">
            <x v="195"/>
          </reference>
        </references>
      </pivotArea>
    </format>
    <format dxfId="4332">
      <pivotArea dataOnly="0" labelOnly="1" fieldPosition="0">
        <references count="2">
          <reference field="0" count="1" selected="0">
            <x v="154"/>
          </reference>
          <reference field="3" count="1">
            <x v="196"/>
          </reference>
        </references>
      </pivotArea>
    </format>
    <format dxfId="4331">
      <pivotArea dataOnly="0" labelOnly="1" fieldPosition="0">
        <references count="2">
          <reference field="0" count="1" selected="0">
            <x v="157"/>
          </reference>
          <reference field="3" count="1">
            <x v="199"/>
          </reference>
        </references>
      </pivotArea>
    </format>
    <format dxfId="4330">
      <pivotArea dataOnly="0" labelOnly="1" fieldPosition="0">
        <references count="2">
          <reference field="0" count="1" selected="0">
            <x v="158"/>
          </reference>
          <reference field="3" count="1">
            <x v="201"/>
          </reference>
        </references>
      </pivotArea>
    </format>
    <format dxfId="4329">
      <pivotArea dataOnly="0" labelOnly="1" fieldPosition="0">
        <references count="2">
          <reference field="0" count="1" selected="0">
            <x v="159"/>
          </reference>
          <reference field="3" count="1">
            <x v="225"/>
          </reference>
        </references>
      </pivotArea>
    </format>
    <format dxfId="4328">
      <pivotArea dataOnly="0" labelOnly="1" fieldPosition="0">
        <references count="2">
          <reference field="0" count="1" selected="0">
            <x v="160"/>
          </reference>
          <reference field="3" count="1">
            <x v="237"/>
          </reference>
        </references>
      </pivotArea>
    </format>
    <format dxfId="4327">
      <pivotArea dataOnly="0" labelOnly="1" fieldPosition="0">
        <references count="2">
          <reference field="0" count="1" selected="0">
            <x v="161"/>
          </reference>
          <reference field="3" count="1">
            <x v="239"/>
          </reference>
        </references>
      </pivotArea>
    </format>
    <format dxfId="4326">
      <pivotArea dataOnly="0" labelOnly="1" fieldPosition="0">
        <references count="2">
          <reference field="0" count="1" selected="0">
            <x v="162"/>
          </reference>
          <reference field="3" count="1">
            <x v="169"/>
          </reference>
        </references>
      </pivotArea>
    </format>
    <format dxfId="4325">
      <pivotArea dataOnly="0" labelOnly="1" fieldPosition="0">
        <references count="2">
          <reference field="0" count="1" selected="0">
            <x v="163"/>
          </reference>
          <reference field="3" count="1">
            <x v="9"/>
          </reference>
        </references>
      </pivotArea>
    </format>
    <format dxfId="4324">
      <pivotArea dataOnly="0" labelOnly="1" fieldPosition="0">
        <references count="2">
          <reference field="0" count="1" selected="0">
            <x v="164"/>
          </reference>
          <reference field="3" count="1">
            <x v="15"/>
          </reference>
        </references>
      </pivotArea>
    </format>
    <format dxfId="4323">
      <pivotArea dataOnly="0" labelOnly="1" fieldPosition="0">
        <references count="2">
          <reference field="0" count="1" selected="0">
            <x v="165"/>
          </reference>
          <reference field="3" count="1">
            <x v="24"/>
          </reference>
        </references>
      </pivotArea>
    </format>
    <format dxfId="4322">
      <pivotArea dataOnly="0" labelOnly="1" fieldPosition="0">
        <references count="2">
          <reference field="0" count="1" selected="0">
            <x v="166"/>
          </reference>
          <reference field="3" count="1">
            <x v="26"/>
          </reference>
        </references>
      </pivotArea>
    </format>
    <format dxfId="4321">
      <pivotArea dataOnly="0" labelOnly="1" fieldPosition="0">
        <references count="2">
          <reference field="0" count="1" selected="0">
            <x v="167"/>
          </reference>
          <reference field="3" count="1">
            <x v="37"/>
          </reference>
        </references>
      </pivotArea>
    </format>
    <format dxfId="4320">
      <pivotArea dataOnly="0" labelOnly="1" fieldPosition="0">
        <references count="2">
          <reference field="0" count="1" selected="0">
            <x v="168"/>
          </reference>
          <reference field="3" count="1">
            <x v="38"/>
          </reference>
        </references>
      </pivotArea>
    </format>
    <format dxfId="4319">
      <pivotArea dataOnly="0" labelOnly="1" fieldPosition="0">
        <references count="2">
          <reference field="0" count="1" selected="0">
            <x v="169"/>
          </reference>
          <reference field="3" count="1">
            <x v="77"/>
          </reference>
        </references>
      </pivotArea>
    </format>
    <format dxfId="4318">
      <pivotArea dataOnly="0" labelOnly="1" fieldPosition="0">
        <references count="2">
          <reference field="0" count="1" selected="0">
            <x v="170"/>
          </reference>
          <reference field="3" count="1">
            <x v="96"/>
          </reference>
        </references>
      </pivotArea>
    </format>
    <format dxfId="4317">
      <pivotArea dataOnly="0" labelOnly="1" fieldPosition="0">
        <references count="2">
          <reference field="0" count="1" selected="0">
            <x v="172"/>
          </reference>
          <reference field="3" count="1">
            <x v="99"/>
          </reference>
        </references>
      </pivotArea>
    </format>
    <format dxfId="4316">
      <pivotArea dataOnly="0" labelOnly="1" fieldPosition="0">
        <references count="2">
          <reference field="0" count="1" selected="0">
            <x v="173"/>
          </reference>
          <reference field="3" count="1">
            <x v="101"/>
          </reference>
        </references>
      </pivotArea>
    </format>
    <format dxfId="4315">
      <pivotArea dataOnly="0" labelOnly="1" fieldPosition="0">
        <references count="2">
          <reference field="0" count="1" selected="0">
            <x v="175"/>
          </reference>
          <reference field="3" count="1">
            <x v="104"/>
          </reference>
        </references>
      </pivotArea>
    </format>
    <format dxfId="4314">
      <pivotArea dataOnly="0" labelOnly="1" fieldPosition="0">
        <references count="2">
          <reference field="0" count="1" selected="0">
            <x v="176"/>
          </reference>
          <reference field="3" count="1">
            <x v="106"/>
          </reference>
        </references>
      </pivotArea>
    </format>
    <format dxfId="4313">
      <pivotArea dataOnly="0" labelOnly="1" fieldPosition="0">
        <references count="2">
          <reference field="0" count="1" selected="0">
            <x v="177"/>
          </reference>
          <reference field="3" count="1">
            <x v="107"/>
          </reference>
        </references>
      </pivotArea>
    </format>
    <format dxfId="4312">
      <pivotArea dataOnly="0" labelOnly="1" fieldPosition="0">
        <references count="2">
          <reference field="0" count="1" selected="0">
            <x v="178"/>
          </reference>
          <reference field="3" count="1">
            <x v="112"/>
          </reference>
        </references>
      </pivotArea>
    </format>
    <format dxfId="4311">
      <pivotArea dataOnly="0" labelOnly="1" fieldPosition="0">
        <references count="2">
          <reference field="0" count="1" selected="0">
            <x v="179"/>
          </reference>
          <reference field="3" count="1">
            <x v="114"/>
          </reference>
        </references>
      </pivotArea>
    </format>
    <format dxfId="4310">
      <pivotArea dataOnly="0" labelOnly="1" fieldPosition="0">
        <references count="2">
          <reference field="0" count="1" selected="0">
            <x v="180"/>
          </reference>
          <reference field="3" count="1">
            <x v="124"/>
          </reference>
        </references>
      </pivotArea>
    </format>
    <format dxfId="4309">
      <pivotArea dataOnly="0" labelOnly="1" fieldPosition="0">
        <references count="2">
          <reference field="0" count="1" selected="0">
            <x v="182"/>
          </reference>
          <reference field="3" count="1">
            <x v="125"/>
          </reference>
        </references>
      </pivotArea>
    </format>
    <format dxfId="4308">
      <pivotArea dataOnly="0" labelOnly="1" fieldPosition="0">
        <references count="2">
          <reference field="0" count="1" selected="0">
            <x v="183"/>
          </reference>
          <reference field="3" count="1">
            <x v="126"/>
          </reference>
        </references>
      </pivotArea>
    </format>
    <format dxfId="4307">
      <pivotArea dataOnly="0" labelOnly="1" fieldPosition="0">
        <references count="2">
          <reference field="0" count="1" selected="0">
            <x v="185"/>
          </reference>
          <reference field="3" count="1">
            <x v="127"/>
          </reference>
        </references>
      </pivotArea>
    </format>
    <format dxfId="4306">
      <pivotArea dataOnly="0" labelOnly="1" fieldPosition="0">
        <references count="2">
          <reference field="0" count="1" selected="0">
            <x v="186"/>
          </reference>
          <reference field="3" count="1">
            <x v="136"/>
          </reference>
        </references>
      </pivotArea>
    </format>
    <format dxfId="4305">
      <pivotArea dataOnly="0" labelOnly="1" fieldPosition="0">
        <references count="2">
          <reference field="0" count="1" selected="0">
            <x v="187"/>
          </reference>
          <reference field="3" count="1">
            <x v="137"/>
          </reference>
        </references>
      </pivotArea>
    </format>
    <format dxfId="4304">
      <pivotArea dataOnly="0" labelOnly="1" fieldPosition="0">
        <references count="2">
          <reference field="0" count="1" selected="0">
            <x v="189"/>
          </reference>
          <reference field="3" count="1">
            <x v="138"/>
          </reference>
        </references>
      </pivotArea>
    </format>
    <format dxfId="4303">
      <pivotArea dataOnly="0" labelOnly="1" fieldPosition="0">
        <references count="2">
          <reference field="0" count="1" selected="0">
            <x v="190"/>
          </reference>
          <reference field="3" count="1">
            <x v="139"/>
          </reference>
        </references>
      </pivotArea>
    </format>
    <format dxfId="4302">
      <pivotArea dataOnly="0" labelOnly="1" fieldPosition="0">
        <references count="2">
          <reference field="0" count="1" selected="0">
            <x v="192"/>
          </reference>
          <reference field="3" count="1">
            <x v="140"/>
          </reference>
        </references>
      </pivotArea>
    </format>
    <format dxfId="4301">
      <pivotArea dataOnly="0" labelOnly="1" fieldPosition="0">
        <references count="2">
          <reference field="0" count="1" selected="0">
            <x v="193"/>
          </reference>
          <reference field="3" count="1">
            <x v="142"/>
          </reference>
        </references>
      </pivotArea>
    </format>
    <format dxfId="4300">
      <pivotArea dataOnly="0" labelOnly="1" fieldPosition="0">
        <references count="2">
          <reference field="0" count="1" selected="0">
            <x v="195"/>
          </reference>
          <reference field="3" count="1">
            <x v="143"/>
          </reference>
        </references>
      </pivotArea>
    </format>
    <format dxfId="4299">
      <pivotArea dataOnly="0" labelOnly="1" fieldPosition="0">
        <references count="2">
          <reference field="0" count="1" selected="0">
            <x v="197"/>
          </reference>
          <reference field="3" count="1">
            <x v="144"/>
          </reference>
        </references>
      </pivotArea>
    </format>
    <format dxfId="4298">
      <pivotArea dataOnly="0" labelOnly="1" fieldPosition="0">
        <references count="2">
          <reference field="0" count="1" selected="0">
            <x v="198"/>
          </reference>
          <reference field="3" count="1">
            <x v="145"/>
          </reference>
        </references>
      </pivotArea>
    </format>
    <format dxfId="4297">
      <pivotArea dataOnly="0" labelOnly="1" fieldPosition="0">
        <references count="2">
          <reference field="0" count="1" selected="0">
            <x v="200"/>
          </reference>
          <reference field="3" count="1">
            <x v="147"/>
          </reference>
        </references>
      </pivotArea>
    </format>
    <format dxfId="4296">
      <pivotArea dataOnly="0" labelOnly="1" fieldPosition="0">
        <references count="2">
          <reference field="0" count="1" selected="0">
            <x v="203"/>
          </reference>
          <reference field="3" count="1">
            <x v="148"/>
          </reference>
        </references>
      </pivotArea>
    </format>
    <format dxfId="4295">
      <pivotArea dataOnly="0" labelOnly="1" fieldPosition="0">
        <references count="2">
          <reference field="0" count="1" selected="0">
            <x v="205"/>
          </reference>
          <reference field="3" count="1">
            <x v="151"/>
          </reference>
        </references>
      </pivotArea>
    </format>
    <format dxfId="4294">
      <pivotArea dataOnly="0" labelOnly="1" fieldPosition="0">
        <references count="2">
          <reference field="0" count="1" selected="0">
            <x v="206"/>
          </reference>
          <reference field="3" count="1">
            <x v="153"/>
          </reference>
        </references>
      </pivotArea>
    </format>
    <format dxfId="4293">
      <pivotArea dataOnly="0" labelOnly="1" fieldPosition="0">
        <references count="2">
          <reference field="0" count="1" selected="0">
            <x v="207"/>
          </reference>
          <reference field="3" count="1">
            <x v="154"/>
          </reference>
        </references>
      </pivotArea>
    </format>
    <format dxfId="4292">
      <pivotArea dataOnly="0" labelOnly="1" fieldPosition="0">
        <references count="2">
          <reference field="0" count="1" selected="0">
            <x v="209"/>
          </reference>
          <reference field="3" count="1">
            <x v="155"/>
          </reference>
        </references>
      </pivotArea>
    </format>
    <format dxfId="4291">
      <pivotArea dataOnly="0" labelOnly="1" fieldPosition="0">
        <references count="2">
          <reference field="0" count="1" selected="0">
            <x v="212"/>
          </reference>
          <reference field="3" count="1">
            <x v="156"/>
          </reference>
        </references>
      </pivotArea>
    </format>
    <format dxfId="4290">
      <pivotArea dataOnly="0" labelOnly="1" fieldPosition="0">
        <references count="2">
          <reference field="0" count="1" selected="0">
            <x v="214"/>
          </reference>
          <reference field="3" count="1">
            <x v="157"/>
          </reference>
        </references>
      </pivotArea>
    </format>
    <format dxfId="4289">
      <pivotArea dataOnly="0" labelOnly="1" fieldPosition="0">
        <references count="2">
          <reference field="0" count="1" selected="0">
            <x v="215"/>
          </reference>
          <reference field="3" count="1">
            <x v="158"/>
          </reference>
        </references>
      </pivotArea>
    </format>
    <format dxfId="4288">
      <pivotArea dataOnly="0" labelOnly="1" fieldPosition="0">
        <references count="2">
          <reference field="0" count="1" selected="0">
            <x v="216"/>
          </reference>
          <reference field="3" count="1">
            <x v="159"/>
          </reference>
        </references>
      </pivotArea>
    </format>
    <format dxfId="4287">
      <pivotArea dataOnly="0" labelOnly="1" fieldPosition="0">
        <references count="2">
          <reference field="0" count="1" selected="0">
            <x v="218"/>
          </reference>
          <reference field="3" count="1">
            <x v="161"/>
          </reference>
        </references>
      </pivotArea>
    </format>
    <format dxfId="4286">
      <pivotArea dataOnly="0" labelOnly="1" fieldPosition="0">
        <references count="2">
          <reference field="0" count="1" selected="0">
            <x v="219"/>
          </reference>
          <reference field="3" count="1">
            <x v="162"/>
          </reference>
        </references>
      </pivotArea>
    </format>
    <format dxfId="4285">
      <pivotArea dataOnly="0" labelOnly="1" fieldPosition="0">
        <references count="2">
          <reference field="0" count="1" selected="0">
            <x v="221"/>
          </reference>
          <reference field="3" count="1">
            <x v="163"/>
          </reference>
        </references>
      </pivotArea>
    </format>
    <format dxfId="4284">
      <pivotArea dataOnly="0" labelOnly="1" fieldPosition="0">
        <references count="2">
          <reference field="0" count="1" selected="0">
            <x v="223"/>
          </reference>
          <reference field="3" count="1">
            <x v="165"/>
          </reference>
        </references>
      </pivotArea>
    </format>
    <format dxfId="4283">
      <pivotArea dataOnly="0" labelOnly="1" fieldPosition="0">
        <references count="2">
          <reference field="0" count="1" selected="0">
            <x v="225"/>
          </reference>
          <reference field="3" count="1">
            <x v="169"/>
          </reference>
        </references>
      </pivotArea>
    </format>
    <format dxfId="4282">
      <pivotArea dataOnly="0" labelOnly="1" fieldPosition="0">
        <references count="2">
          <reference field="0" count="1" selected="0">
            <x v="226"/>
          </reference>
          <reference field="3" count="1">
            <x v="170"/>
          </reference>
        </references>
      </pivotArea>
    </format>
    <format dxfId="4281">
      <pivotArea dataOnly="0" labelOnly="1" fieldPosition="0">
        <references count="2">
          <reference field="0" count="1" selected="0">
            <x v="227"/>
          </reference>
          <reference field="3" count="1">
            <x v="172"/>
          </reference>
        </references>
      </pivotArea>
    </format>
    <format dxfId="4280">
      <pivotArea dataOnly="0" labelOnly="1" fieldPosition="0">
        <references count="2">
          <reference field="0" count="1" selected="0">
            <x v="228"/>
          </reference>
          <reference field="3" count="1">
            <x v="173"/>
          </reference>
        </references>
      </pivotArea>
    </format>
    <format dxfId="4279">
      <pivotArea dataOnly="0" labelOnly="1" fieldPosition="0">
        <references count="2">
          <reference field="0" count="1" selected="0">
            <x v="231"/>
          </reference>
          <reference field="3" count="1">
            <x v="174"/>
          </reference>
        </references>
      </pivotArea>
    </format>
    <format dxfId="4278">
      <pivotArea dataOnly="0" labelOnly="1" fieldPosition="0">
        <references count="2">
          <reference field="0" count="1" selected="0">
            <x v="234"/>
          </reference>
          <reference field="3" count="1">
            <x v="175"/>
          </reference>
        </references>
      </pivotArea>
    </format>
    <format dxfId="4277">
      <pivotArea dataOnly="0" labelOnly="1" fieldPosition="0">
        <references count="2">
          <reference field="0" count="1" selected="0">
            <x v="238"/>
          </reference>
          <reference field="3" count="1">
            <x v="179"/>
          </reference>
        </references>
      </pivotArea>
    </format>
    <format dxfId="4276">
      <pivotArea dataOnly="0" labelOnly="1" fieldPosition="0">
        <references count="2">
          <reference field="0" count="1" selected="0">
            <x v="239"/>
          </reference>
          <reference field="3" count="1">
            <x v="181"/>
          </reference>
        </references>
      </pivotArea>
    </format>
    <format dxfId="4275">
      <pivotArea dataOnly="0" labelOnly="1" fieldPosition="0">
        <references count="2">
          <reference field="0" count="1" selected="0">
            <x v="241"/>
          </reference>
          <reference field="3" count="1">
            <x v="185"/>
          </reference>
        </references>
      </pivotArea>
    </format>
    <format dxfId="4274">
      <pivotArea dataOnly="0" labelOnly="1" fieldPosition="0">
        <references count="2">
          <reference field="0" count="1" selected="0">
            <x v="242"/>
          </reference>
          <reference field="3" count="1">
            <x v="186"/>
          </reference>
        </references>
      </pivotArea>
    </format>
    <format dxfId="4273">
      <pivotArea dataOnly="0" labelOnly="1" fieldPosition="0">
        <references count="2">
          <reference field="0" count="1" selected="0">
            <x v="243"/>
          </reference>
          <reference field="3" count="1">
            <x v="188"/>
          </reference>
        </references>
      </pivotArea>
    </format>
    <format dxfId="4272">
      <pivotArea dataOnly="0" labelOnly="1" fieldPosition="0">
        <references count="2">
          <reference field="0" count="1" selected="0">
            <x v="244"/>
          </reference>
          <reference field="3" count="1">
            <x v="190"/>
          </reference>
        </references>
      </pivotArea>
    </format>
    <format dxfId="4271">
      <pivotArea dataOnly="0" labelOnly="1" fieldPosition="0">
        <references count="2">
          <reference field="0" count="1" selected="0">
            <x v="245"/>
          </reference>
          <reference field="3" count="1">
            <x v="192"/>
          </reference>
        </references>
      </pivotArea>
    </format>
    <format dxfId="4270">
      <pivotArea dataOnly="0" labelOnly="1" fieldPosition="0">
        <references count="2">
          <reference field="0" count="1" selected="0">
            <x v="246"/>
          </reference>
          <reference field="3" count="1">
            <x v="194"/>
          </reference>
        </references>
      </pivotArea>
    </format>
    <format dxfId="4269">
      <pivotArea dataOnly="0" labelOnly="1" fieldPosition="0">
        <references count="2">
          <reference field="0" count="1" selected="0">
            <x v="248"/>
          </reference>
          <reference field="3" count="1">
            <x v="195"/>
          </reference>
        </references>
      </pivotArea>
    </format>
    <format dxfId="4268">
      <pivotArea dataOnly="0" labelOnly="1" fieldPosition="0">
        <references count="2">
          <reference field="0" count="1" selected="0">
            <x v="249"/>
          </reference>
          <reference field="3" count="1">
            <x v="199"/>
          </reference>
        </references>
      </pivotArea>
    </format>
    <format dxfId="4267">
      <pivotArea dataOnly="0" labelOnly="1" fieldPosition="0">
        <references count="2">
          <reference field="0" count="1" selected="0">
            <x v="250"/>
          </reference>
          <reference field="3" count="1">
            <x v="213"/>
          </reference>
        </references>
      </pivotArea>
    </format>
    <format dxfId="4266">
      <pivotArea dataOnly="0" labelOnly="1" fieldPosition="0">
        <references count="2">
          <reference field="0" count="1" selected="0">
            <x v="251"/>
          </reference>
          <reference field="3" count="1">
            <x v="216"/>
          </reference>
        </references>
      </pivotArea>
    </format>
    <format dxfId="4265">
      <pivotArea dataOnly="0" labelOnly="1" fieldPosition="0">
        <references count="2">
          <reference field="0" count="1" selected="0">
            <x v="252"/>
          </reference>
          <reference field="3" count="1">
            <x v="217"/>
          </reference>
        </references>
      </pivotArea>
    </format>
    <format dxfId="4264">
      <pivotArea dataOnly="0" labelOnly="1" fieldPosition="0">
        <references count="2">
          <reference field="0" count="1" selected="0">
            <x v="253"/>
          </reference>
          <reference field="3" count="1">
            <x v="221"/>
          </reference>
        </references>
      </pivotArea>
    </format>
    <format dxfId="4263">
      <pivotArea dataOnly="0" labelOnly="1" fieldPosition="0">
        <references count="2">
          <reference field="0" count="1" selected="0">
            <x v="254"/>
          </reference>
          <reference field="3" count="1">
            <x v="176"/>
          </reference>
        </references>
      </pivotArea>
    </format>
    <format dxfId="4262">
      <pivotArea dataOnly="0" labelOnly="1" fieldPosition="0">
        <references count="2">
          <reference field="0" count="1" selected="0">
            <x v="255"/>
          </reference>
          <reference field="3" count="1">
            <x v="6"/>
          </reference>
        </references>
      </pivotArea>
    </format>
    <format dxfId="4261">
      <pivotArea dataOnly="0" labelOnly="1" fieldPosition="0">
        <references count="2">
          <reference field="0" count="1" selected="0">
            <x v="256"/>
          </reference>
          <reference field="3" count="1">
            <x v="18"/>
          </reference>
        </references>
      </pivotArea>
    </format>
    <format dxfId="4260">
      <pivotArea dataOnly="0" labelOnly="1" fieldPosition="0">
        <references count="2">
          <reference field="0" count="1" selected="0">
            <x v="257"/>
          </reference>
          <reference field="3" count="1">
            <x v="47"/>
          </reference>
        </references>
      </pivotArea>
    </format>
    <format dxfId="4259">
      <pivotArea dataOnly="0" labelOnly="1" fieldPosition="0">
        <references count="2">
          <reference field="0" count="1" selected="0">
            <x v="258"/>
          </reference>
          <reference field="3" count="1">
            <x v="48"/>
          </reference>
        </references>
      </pivotArea>
    </format>
    <format dxfId="4258">
      <pivotArea dataOnly="0" labelOnly="1" fieldPosition="0">
        <references count="2">
          <reference field="0" count="1" selected="0">
            <x v="259"/>
          </reference>
          <reference field="3" count="1">
            <x v="55"/>
          </reference>
        </references>
      </pivotArea>
    </format>
    <format dxfId="4257">
      <pivotArea dataOnly="0" labelOnly="1" fieldPosition="0">
        <references count="2">
          <reference field="0" count="1" selected="0">
            <x v="260"/>
          </reference>
          <reference field="3" count="1">
            <x v="124"/>
          </reference>
        </references>
      </pivotArea>
    </format>
    <format dxfId="4256">
      <pivotArea dataOnly="0" labelOnly="1" fieldPosition="0">
        <references count="2">
          <reference field="0" count="1" selected="0">
            <x v="261"/>
          </reference>
          <reference field="3" count="1">
            <x v="132"/>
          </reference>
        </references>
      </pivotArea>
    </format>
    <format dxfId="4255">
      <pivotArea dataOnly="0" labelOnly="1" fieldPosition="0">
        <references count="2">
          <reference field="0" count="1" selected="0">
            <x v="262"/>
          </reference>
          <reference field="3" count="1">
            <x v="133"/>
          </reference>
        </references>
      </pivotArea>
    </format>
    <format dxfId="4254">
      <pivotArea dataOnly="0" labelOnly="1" fieldPosition="0">
        <references count="2">
          <reference field="0" count="1" selected="0">
            <x v="263"/>
          </reference>
          <reference field="3" count="1">
            <x v="120"/>
          </reference>
        </references>
      </pivotArea>
    </format>
    <format dxfId="4253">
      <pivotArea dataOnly="0" labelOnly="1" fieldPosition="0">
        <references count="2">
          <reference field="0" count="1" selected="0">
            <x v="264"/>
          </reference>
          <reference field="3" count="1">
            <x v="84"/>
          </reference>
        </references>
      </pivotArea>
    </format>
    <format dxfId="4252">
      <pivotArea dataOnly="0" labelOnly="1" fieldPosition="0">
        <references count="2">
          <reference field="0" count="1" selected="0">
            <x v="266"/>
          </reference>
          <reference field="3" count="1">
            <x v="90"/>
          </reference>
        </references>
      </pivotArea>
    </format>
    <format dxfId="4251">
      <pivotArea dataOnly="0" labelOnly="1" fieldPosition="0">
        <references count="2">
          <reference field="0" count="1" selected="0">
            <x v="267"/>
          </reference>
          <reference field="3" count="1">
            <x v="91"/>
          </reference>
        </references>
      </pivotArea>
    </format>
    <format dxfId="4250">
      <pivotArea dataOnly="0" labelOnly="1" fieldPosition="0">
        <references count="2">
          <reference field="0" count="1" selected="0">
            <x v="268"/>
          </reference>
          <reference field="3" count="1">
            <x v="92"/>
          </reference>
        </references>
      </pivotArea>
    </format>
    <format dxfId="4249">
      <pivotArea dataOnly="0" labelOnly="1" fieldPosition="0">
        <references count="2">
          <reference field="0" count="1" selected="0">
            <x v="269"/>
          </reference>
          <reference field="3" count="1">
            <x v="93"/>
          </reference>
        </references>
      </pivotArea>
    </format>
    <format dxfId="4248">
      <pivotArea dataOnly="0" labelOnly="1" fieldPosition="0">
        <references count="2">
          <reference field="0" count="1" selected="0">
            <x v="270"/>
          </reference>
          <reference field="3" count="1">
            <x v="135"/>
          </reference>
        </references>
      </pivotArea>
    </format>
    <format dxfId="4247">
      <pivotArea dataOnly="0" labelOnly="1" fieldPosition="0">
        <references count="2">
          <reference field="0" count="1" selected="0">
            <x v="271"/>
          </reference>
          <reference field="3" count="1">
            <x v="23"/>
          </reference>
        </references>
      </pivotArea>
    </format>
    <format dxfId="4246">
      <pivotArea dataOnly="0" labelOnly="1" fieldPosition="0">
        <references count="2">
          <reference field="0" count="1" selected="0">
            <x v="272"/>
          </reference>
          <reference field="3" count="1">
            <x v="44"/>
          </reference>
        </references>
      </pivotArea>
    </format>
    <format dxfId="4245">
      <pivotArea dataOnly="0" labelOnly="1" fieldPosition="0">
        <references count="2">
          <reference field="0" count="1" selected="0">
            <x v="273"/>
          </reference>
          <reference field="3" count="1">
            <x v="56"/>
          </reference>
        </references>
      </pivotArea>
    </format>
    <format dxfId="4244">
      <pivotArea dataOnly="0" labelOnly="1" fieldPosition="0">
        <references count="2">
          <reference field="0" count="1" selected="0">
            <x v="274"/>
          </reference>
          <reference field="3" count="1">
            <x v="57"/>
          </reference>
        </references>
      </pivotArea>
    </format>
    <format dxfId="4243">
      <pivotArea dataOnly="0" labelOnly="1" fieldPosition="0">
        <references count="2">
          <reference field="0" count="1" selected="0">
            <x v="275"/>
          </reference>
          <reference field="3" count="1">
            <x v="58"/>
          </reference>
        </references>
      </pivotArea>
    </format>
    <format dxfId="4242">
      <pivotArea dataOnly="0" labelOnly="1" fieldPosition="0">
        <references count="2">
          <reference field="0" count="1" selected="0">
            <x v="276"/>
          </reference>
          <reference field="3" count="1">
            <x v="59"/>
          </reference>
        </references>
      </pivotArea>
    </format>
    <format dxfId="4241">
      <pivotArea dataOnly="0" labelOnly="1" fieldPosition="0">
        <references count="2">
          <reference field="0" count="1" selected="0">
            <x v="277"/>
          </reference>
          <reference field="3" count="1">
            <x v="62"/>
          </reference>
        </references>
      </pivotArea>
    </format>
    <format dxfId="4240">
      <pivotArea dataOnly="0" labelOnly="1" fieldPosition="0">
        <references count="2">
          <reference field="0" count="1" selected="0">
            <x v="278"/>
          </reference>
          <reference field="3" count="1">
            <x v="63"/>
          </reference>
        </references>
      </pivotArea>
    </format>
    <format dxfId="4239">
      <pivotArea dataOnly="0" labelOnly="1" fieldPosition="0">
        <references count="2">
          <reference field="0" count="1" selected="0">
            <x v="279"/>
          </reference>
          <reference field="3" count="1">
            <x v="64"/>
          </reference>
        </references>
      </pivotArea>
    </format>
    <format dxfId="4238">
      <pivotArea dataOnly="0" labelOnly="1" fieldPosition="0">
        <references count="2">
          <reference field="0" count="1" selected="0">
            <x v="280"/>
          </reference>
          <reference field="3" count="1">
            <x v="70"/>
          </reference>
        </references>
      </pivotArea>
    </format>
    <format dxfId="4237">
      <pivotArea dataOnly="0" labelOnly="1" fieldPosition="0">
        <references count="2">
          <reference field="0" count="1" selected="0">
            <x v="281"/>
          </reference>
          <reference field="3" count="1">
            <x v="71"/>
          </reference>
        </references>
      </pivotArea>
    </format>
    <format dxfId="4236">
      <pivotArea dataOnly="0" labelOnly="1" fieldPosition="0">
        <references count="2">
          <reference field="0" count="1" selected="0">
            <x v="282"/>
          </reference>
          <reference field="3" count="1">
            <x v="72"/>
          </reference>
        </references>
      </pivotArea>
    </format>
    <format dxfId="4235">
      <pivotArea dataOnly="0" labelOnly="1" fieldPosition="0">
        <references count="2">
          <reference field="0" count="1" selected="0">
            <x v="283"/>
          </reference>
          <reference field="3" count="1">
            <x v="73"/>
          </reference>
        </references>
      </pivotArea>
    </format>
    <format dxfId="4234">
      <pivotArea dataOnly="0" labelOnly="1" fieldPosition="0">
        <references count="2">
          <reference field="0" count="1" selected="0">
            <x v="284"/>
          </reference>
          <reference field="3" count="1">
            <x v="74"/>
          </reference>
        </references>
      </pivotArea>
    </format>
    <format dxfId="4233">
      <pivotArea dataOnly="0" labelOnly="1" fieldPosition="0">
        <references count="2">
          <reference field="0" count="1" selected="0">
            <x v="285"/>
          </reference>
          <reference field="3" count="1">
            <x v="75"/>
          </reference>
        </references>
      </pivotArea>
    </format>
    <format dxfId="4232">
      <pivotArea dataOnly="0" labelOnly="1" fieldPosition="0">
        <references count="2">
          <reference field="0" count="1" selected="0">
            <x v="286"/>
          </reference>
          <reference field="3" count="1">
            <x v="78"/>
          </reference>
        </references>
      </pivotArea>
    </format>
    <format dxfId="4231">
      <pivotArea dataOnly="0" labelOnly="1" fieldPosition="0">
        <references count="2">
          <reference field="0" count="1" selected="0">
            <x v="287"/>
          </reference>
          <reference field="3" count="1">
            <x v="84"/>
          </reference>
        </references>
      </pivotArea>
    </format>
    <format dxfId="4230">
      <pivotArea dataOnly="0" labelOnly="1" fieldPosition="0">
        <references count="2">
          <reference field="0" count="1" selected="0">
            <x v="288"/>
          </reference>
          <reference field="3" count="1">
            <x v="86"/>
          </reference>
        </references>
      </pivotArea>
    </format>
    <format dxfId="4229">
      <pivotArea dataOnly="0" labelOnly="1" fieldPosition="0">
        <references count="2">
          <reference field="0" count="1" selected="0">
            <x v="290"/>
          </reference>
          <reference field="3" count="1">
            <x v="87"/>
          </reference>
        </references>
      </pivotArea>
    </format>
    <format dxfId="4228">
      <pivotArea dataOnly="0" labelOnly="1" fieldPosition="0">
        <references count="2">
          <reference field="0" count="1" selected="0">
            <x v="291"/>
          </reference>
          <reference field="3" count="1">
            <x v="88"/>
          </reference>
        </references>
      </pivotArea>
    </format>
    <format dxfId="4227">
      <pivotArea dataOnly="0" labelOnly="1" fieldPosition="0">
        <references count="2">
          <reference field="0" count="1" selected="0">
            <x v="293"/>
          </reference>
          <reference field="3" count="1">
            <x v="89"/>
          </reference>
        </references>
      </pivotArea>
    </format>
    <format dxfId="4226">
      <pivotArea dataOnly="0" labelOnly="1" fieldPosition="0">
        <references count="2">
          <reference field="0" count="1" selected="0">
            <x v="294"/>
          </reference>
          <reference field="3" count="1">
            <x v="94"/>
          </reference>
        </references>
      </pivotArea>
    </format>
    <format dxfId="4225">
      <pivotArea dataOnly="0" labelOnly="1" fieldPosition="0">
        <references count="2">
          <reference field="0" count="1" selected="0">
            <x v="295"/>
          </reference>
          <reference field="3" count="1">
            <x v="95"/>
          </reference>
        </references>
      </pivotArea>
    </format>
    <format dxfId="4224">
      <pivotArea dataOnly="0" labelOnly="1" fieldPosition="0">
        <references count="2">
          <reference field="0" count="1" selected="0">
            <x v="296"/>
          </reference>
          <reference field="3" count="1">
            <x v="101"/>
          </reference>
        </references>
      </pivotArea>
    </format>
    <format dxfId="4223">
      <pivotArea dataOnly="0" labelOnly="1" fieldPosition="0">
        <references count="2">
          <reference field="0" count="1" selected="0">
            <x v="297"/>
          </reference>
          <reference field="3" count="1">
            <x v="102"/>
          </reference>
        </references>
      </pivotArea>
    </format>
    <format dxfId="4222">
      <pivotArea dataOnly="0" labelOnly="1" fieldPosition="0">
        <references count="2">
          <reference field="0" count="1" selected="0">
            <x v="298"/>
          </reference>
          <reference field="3" count="1">
            <x v="105"/>
          </reference>
        </references>
      </pivotArea>
    </format>
    <format dxfId="4221">
      <pivotArea dataOnly="0" labelOnly="1" fieldPosition="0">
        <references count="2">
          <reference field="0" count="1" selected="0">
            <x v="299"/>
          </reference>
          <reference field="3" count="1">
            <x v="109"/>
          </reference>
        </references>
      </pivotArea>
    </format>
    <format dxfId="4220">
      <pivotArea dataOnly="0" labelOnly="1" fieldPosition="0">
        <references count="2">
          <reference field="0" count="1" selected="0">
            <x v="300"/>
          </reference>
          <reference field="3" count="1">
            <x v="111"/>
          </reference>
        </references>
      </pivotArea>
    </format>
    <format dxfId="4219">
      <pivotArea dataOnly="0" labelOnly="1" fieldPosition="0">
        <references count="2">
          <reference field="0" count="1" selected="0">
            <x v="301"/>
          </reference>
          <reference field="3" count="1">
            <x v="114"/>
          </reference>
        </references>
      </pivotArea>
    </format>
    <format dxfId="4218">
      <pivotArea dataOnly="0" labelOnly="1" fieldPosition="0">
        <references count="2">
          <reference field="0" count="1" selected="0">
            <x v="302"/>
          </reference>
          <reference field="3" count="1">
            <x v="115"/>
          </reference>
        </references>
      </pivotArea>
    </format>
    <format dxfId="4217">
      <pivotArea dataOnly="0" labelOnly="1" fieldPosition="0">
        <references count="2">
          <reference field="0" count="1" selected="0">
            <x v="303"/>
          </reference>
          <reference field="3" count="1">
            <x v="116"/>
          </reference>
        </references>
      </pivotArea>
    </format>
    <format dxfId="4216">
      <pivotArea dataOnly="0" labelOnly="1" fieldPosition="0">
        <references count="2">
          <reference field="0" count="1" selected="0">
            <x v="304"/>
          </reference>
          <reference field="3" count="1">
            <x v="117"/>
          </reference>
        </references>
      </pivotArea>
    </format>
    <format dxfId="4215">
      <pivotArea dataOnly="0" labelOnly="1" fieldPosition="0">
        <references count="2">
          <reference field="0" count="1" selected="0">
            <x v="305"/>
          </reference>
          <reference field="3" count="1">
            <x v="118"/>
          </reference>
        </references>
      </pivotArea>
    </format>
    <format dxfId="4214">
      <pivotArea dataOnly="0" labelOnly="1" fieldPosition="0">
        <references count="2">
          <reference field="0" count="1" selected="0">
            <x v="307"/>
          </reference>
          <reference field="3" count="1">
            <x v="122"/>
          </reference>
        </references>
      </pivotArea>
    </format>
    <format dxfId="4213">
      <pivotArea dataOnly="0" labelOnly="1" fieldPosition="0">
        <references count="2">
          <reference field="0" count="1" selected="0">
            <x v="308"/>
          </reference>
          <reference field="3" count="1">
            <x v="127"/>
          </reference>
        </references>
      </pivotArea>
    </format>
    <format dxfId="4212">
      <pivotArea dataOnly="0" labelOnly="1" fieldPosition="0">
        <references count="2">
          <reference field="0" count="1" selected="0">
            <x v="310"/>
          </reference>
          <reference field="3" count="1">
            <x v="128"/>
          </reference>
        </references>
      </pivotArea>
    </format>
    <format dxfId="4211">
      <pivotArea dataOnly="0" labelOnly="1" fieldPosition="0">
        <references count="2">
          <reference field="0" count="1" selected="0">
            <x v="311"/>
          </reference>
          <reference field="3" count="1">
            <x v="129"/>
          </reference>
        </references>
      </pivotArea>
    </format>
    <format dxfId="4210">
      <pivotArea dataOnly="0" labelOnly="1" fieldPosition="0">
        <references count="2">
          <reference field="0" count="1" selected="0">
            <x v="313"/>
          </reference>
          <reference field="3" count="1">
            <x v="131"/>
          </reference>
        </references>
      </pivotArea>
    </format>
    <format dxfId="4209">
      <pivotArea dataOnly="0" labelOnly="1" fieldPosition="0">
        <references count="2">
          <reference field="0" count="1" selected="0">
            <x v="314"/>
          </reference>
          <reference field="3" count="1">
            <x v="132"/>
          </reference>
        </references>
      </pivotArea>
    </format>
    <format dxfId="4208">
      <pivotArea dataOnly="0" labelOnly="1" fieldPosition="0">
        <references count="2">
          <reference field="0" count="1" selected="0">
            <x v="315"/>
          </reference>
          <reference field="3" count="1">
            <x v="133"/>
          </reference>
        </references>
      </pivotArea>
    </format>
    <format dxfId="4207">
      <pivotArea dataOnly="0" labelOnly="1" fieldPosition="0">
        <references count="2">
          <reference field="0" count="1" selected="0">
            <x v="317"/>
          </reference>
          <reference field="3" count="1">
            <x v="134"/>
          </reference>
        </references>
      </pivotArea>
    </format>
    <format dxfId="4206">
      <pivotArea dataOnly="0" labelOnly="1" fieldPosition="0">
        <references count="2">
          <reference field="0" count="1" selected="0">
            <x v="319"/>
          </reference>
          <reference field="3" count="1">
            <x v="136"/>
          </reference>
        </references>
      </pivotArea>
    </format>
    <format dxfId="4205">
      <pivotArea dataOnly="0" labelOnly="1" fieldPosition="0">
        <references count="2">
          <reference field="0" count="1" selected="0">
            <x v="320"/>
          </reference>
          <reference field="3" count="1">
            <x v="137"/>
          </reference>
        </references>
      </pivotArea>
    </format>
    <format dxfId="4204">
      <pivotArea dataOnly="0" labelOnly="1" fieldPosition="0">
        <references count="2">
          <reference field="0" count="1" selected="0">
            <x v="321"/>
          </reference>
          <reference field="3" count="1">
            <x v="138"/>
          </reference>
        </references>
      </pivotArea>
    </format>
    <format dxfId="4203">
      <pivotArea dataOnly="0" labelOnly="1" fieldPosition="0">
        <references count="2">
          <reference field="0" count="1" selected="0">
            <x v="322"/>
          </reference>
          <reference field="3" count="1">
            <x v="139"/>
          </reference>
        </references>
      </pivotArea>
    </format>
    <format dxfId="4202">
      <pivotArea dataOnly="0" labelOnly="1" fieldPosition="0">
        <references count="2">
          <reference field="0" count="1" selected="0">
            <x v="323"/>
          </reference>
          <reference field="3" count="1">
            <x v="140"/>
          </reference>
        </references>
      </pivotArea>
    </format>
    <format dxfId="4201">
      <pivotArea dataOnly="0" labelOnly="1" fieldPosition="0">
        <references count="2">
          <reference field="0" count="1" selected="0">
            <x v="324"/>
          </reference>
          <reference field="3" count="1">
            <x v="141"/>
          </reference>
        </references>
      </pivotArea>
    </format>
    <format dxfId="4200">
      <pivotArea dataOnly="0" labelOnly="1" fieldPosition="0">
        <references count="2">
          <reference field="0" count="1" selected="0">
            <x v="325"/>
          </reference>
          <reference field="3" count="1">
            <x v="142"/>
          </reference>
        </references>
      </pivotArea>
    </format>
    <format dxfId="4199">
      <pivotArea dataOnly="0" labelOnly="1" fieldPosition="0">
        <references count="2">
          <reference field="0" count="1" selected="0">
            <x v="326"/>
          </reference>
          <reference field="3" count="1">
            <x v="144"/>
          </reference>
        </references>
      </pivotArea>
    </format>
    <format dxfId="4198">
      <pivotArea dataOnly="0" labelOnly="1" fieldPosition="0">
        <references count="2">
          <reference field="0" count="1" selected="0">
            <x v="327"/>
          </reference>
          <reference field="3" count="1">
            <x v="145"/>
          </reference>
        </references>
      </pivotArea>
    </format>
    <format dxfId="4197">
      <pivotArea dataOnly="0" labelOnly="1" fieldPosition="0">
        <references count="2">
          <reference field="0" count="1" selected="0">
            <x v="328"/>
          </reference>
          <reference field="3" count="1">
            <x v="147"/>
          </reference>
        </references>
      </pivotArea>
    </format>
    <format dxfId="4196">
      <pivotArea dataOnly="0" labelOnly="1" fieldPosition="0">
        <references count="2">
          <reference field="0" count="1" selected="0">
            <x v="329"/>
          </reference>
          <reference field="3" count="1">
            <x v="149"/>
          </reference>
        </references>
      </pivotArea>
    </format>
    <format dxfId="4195">
      <pivotArea dataOnly="0" labelOnly="1" fieldPosition="0">
        <references count="2">
          <reference field="0" count="1" selected="0">
            <x v="330"/>
          </reference>
          <reference field="3" count="1">
            <x v="152"/>
          </reference>
        </references>
      </pivotArea>
    </format>
    <format dxfId="4194">
      <pivotArea dataOnly="0" labelOnly="1" fieldPosition="0">
        <references count="2">
          <reference field="0" count="1" selected="0">
            <x v="331"/>
          </reference>
          <reference field="3" count="1">
            <x v="156"/>
          </reference>
        </references>
      </pivotArea>
    </format>
    <format dxfId="4193">
      <pivotArea dataOnly="0" labelOnly="1" fieldPosition="0">
        <references count="2">
          <reference field="0" count="1" selected="0">
            <x v="332"/>
          </reference>
          <reference field="3" count="1">
            <x v="161"/>
          </reference>
        </references>
      </pivotArea>
    </format>
    <format dxfId="4192">
      <pivotArea dataOnly="0" labelOnly="1" fieldPosition="0">
        <references count="2">
          <reference field="0" count="1" selected="0">
            <x v="333"/>
          </reference>
          <reference field="3" count="1">
            <x v="162"/>
          </reference>
        </references>
      </pivotArea>
    </format>
    <format dxfId="4191">
      <pivotArea dataOnly="0" labelOnly="1" fieldPosition="0">
        <references count="2">
          <reference field="0" count="1" selected="0">
            <x v="334"/>
          </reference>
          <reference field="3" count="1">
            <x v="90"/>
          </reference>
        </references>
      </pivotArea>
    </format>
    <format dxfId="4190">
      <pivotArea dataOnly="0" labelOnly="1" fieldPosition="0">
        <references count="2">
          <reference field="0" count="1" selected="0">
            <x v="336"/>
          </reference>
          <reference field="3" count="1">
            <x v="157"/>
          </reference>
        </references>
      </pivotArea>
    </format>
    <format dxfId="4189">
      <pivotArea dataOnly="0" labelOnly="1" fieldPosition="0">
        <references count="2">
          <reference field="0" count="1" selected="0">
            <x v="337"/>
          </reference>
          <reference field="3" count="1">
            <x v="165"/>
          </reference>
        </references>
      </pivotArea>
    </format>
    <format dxfId="4188">
      <pivotArea dataOnly="0" labelOnly="1" fieldPosition="0">
        <references count="2">
          <reference field="0" count="1" selected="0">
            <x v="338"/>
          </reference>
          <reference field="3" count="1">
            <x v="166"/>
          </reference>
        </references>
      </pivotArea>
    </format>
    <format dxfId="4187">
      <pivotArea dataOnly="0" labelOnly="1" fieldPosition="0">
        <references count="2">
          <reference field="0" count="1" selected="0">
            <x v="339"/>
          </reference>
          <reference field="3" count="1">
            <x v="167"/>
          </reference>
        </references>
      </pivotArea>
    </format>
    <format dxfId="4186">
      <pivotArea dataOnly="0" labelOnly="1" fieldPosition="0">
        <references count="2">
          <reference field="0" count="1" selected="0">
            <x v="340"/>
          </reference>
          <reference field="3" count="1">
            <x v="189"/>
          </reference>
        </references>
      </pivotArea>
    </format>
    <format dxfId="4185">
      <pivotArea dataOnly="0" labelOnly="1" fieldPosition="0">
        <references count="2">
          <reference field="0" count="1" selected="0">
            <x v="342"/>
          </reference>
          <reference field="3" count="1">
            <x v="190"/>
          </reference>
        </references>
      </pivotArea>
    </format>
    <format dxfId="4184">
      <pivotArea dataOnly="0" labelOnly="1" fieldPosition="0">
        <references count="2">
          <reference field="0" count="1" selected="0">
            <x v="344"/>
          </reference>
          <reference field="3" count="1">
            <x v="192"/>
          </reference>
        </references>
      </pivotArea>
    </format>
    <format dxfId="4183">
      <pivotArea dataOnly="0" labelOnly="1" fieldPosition="0">
        <references count="2">
          <reference field="0" count="1" selected="0">
            <x v="345"/>
          </reference>
          <reference field="3" count="1">
            <x v="193"/>
          </reference>
        </references>
      </pivotArea>
    </format>
    <format dxfId="4182">
      <pivotArea dataOnly="0" labelOnly="1" fieldPosition="0">
        <references count="2">
          <reference field="0" count="1" selected="0">
            <x v="346"/>
          </reference>
          <reference field="3" count="1">
            <x v="201"/>
          </reference>
        </references>
      </pivotArea>
    </format>
    <format dxfId="4181">
      <pivotArea dataOnly="0" labelOnly="1" fieldPosition="0">
        <references count="2">
          <reference field="0" count="1" selected="0">
            <x v="347"/>
          </reference>
          <reference field="3" count="1">
            <x v="164"/>
          </reference>
        </references>
      </pivotArea>
    </format>
    <format dxfId="4180">
      <pivotArea dataOnly="0" labelOnly="1" fieldPosition="0">
        <references count="2">
          <reference field="0" count="1" selected="0">
            <x v="348"/>
          </reference>
          <reference field="3" count="1">
            <x v="172"/>
          </reference>
        </references>
      </pivotArea>
    </format>
    <format dxfId="4179">
      <pivotArea dataOnly="0" labelOnly="1" fieldPosition="0">
        <references count="2">
          <reference field="0" count="1" selected="0">
            <x v="349"/>
          </reference>
          <reference field="3" count="1">
            <x v="180"/>
          </reference>
        </references>
      </pivotArea>
    </format>
    <format dxfId="4178">
      <pivotArea dataOnly="0" labelOnly="1" fieldPosition="0">
        <references count="2">
          <reference field="0" count="1" selected="0">
            <x v="350"/>
          </reference>
          <reference field="3" count="1">
            <x v="181"/>
          </reference>
        </references>
      </pivotArea>
    </format>
    <format dxfId="4177">
      <pivotArea dataOnly="0" labelOnly="1" fieldPosition="0">
        <references count="2">
          <reference field="0" count="1" selected="0">
            <x v="351"/>
          </reference>
          <reference field="3" count="1">
            <x v="182"/>
          </reference>
        </references>
      </pivotArea>
    </format>
    <format dxfId="4176">
      <pivotArea dataOnly="0" labelOnly="1" fieldPosition="0">
        <references count="2">
          <reference field="0" count="1" selected="0">
            <x v="352"/>
          </reference>
          <reference field="3" count="1">
            <x v="190"/>
          </reference>
        </references>
      </pivotArea>
    </format>
    <format dxfId="4175">
      <pivotArea dataOnly="0" labelOnly="1" fieldPosition="0">
        <references count="2">
          <reference field="0" count="1" selected="0">
            <x v="353"/>
          </reference>
          <reference field="3" count="1">
            <x v="180"/>
          </reference>
        </references>
      </pivotArea>
    </format>
    <format dxfId="4174">
      <pivotArea dataOnly="0" labelOnly="1" fieldPosition="0">
        <references count="2">
          <reference field="0" count="1" selected="0">
            <x v="354"/>
          </reference>
          <reference field="3" count="1">
            <x v="178"/>
          </reference>
        </references>
      </pivotArea>
    </format>
    <format dxfId="4173">
      <pivotArea dataOnly="0" labelOnly="1" fieldPosition="0">
        <references count="2">
          <reference field="0" count="1" selected="0">
            <x v="356"/>
          </reference>
          <reference field="3" count="1">
            <x v="179"/>
          </reference>
        </references>
      </pivotArea>
    </format>
    <format dxfId="4172">
      <pivotArea dataOnly="0" labelOnly="1" fieldPosition="0">
        <references count="2">
          <reference field="0" count="1" selected="0">
            <x v="358"/>
          </reference>
          <reference field="3" count="1">
            <x v="180"/>
          </reference>
        </references>
      </pivotArea>
    </format>
    <format dxfId="4171">
      <pivotArea dataOnly="0" labelOnly="1" fieldPosition="0">
        <references count="2">
          <reference field="0" count="1" selected="0">
            <x v="359"/>
          </reference>
          <reference field="3" count="1">
            <x v="181"/>
          </reference>
        </references>
      </pivotArea>
    </format>
    <format dxfId="4170">
      <pivotArea dataOnly="0" labelOnly="1" fieldPosition="0">
        <references count="2">
          <reference field="0" count="1" selected="0">
            <x v="360"/>
          </reference>
          <reference field="3" count="1">
            <x v="182"/>
          </reference>
        </references>
      </pivotArea>
    </format>
    <format dxfId="4169">
      <pivotArea dataOnly="0" labelOnly="1" fieldPosition="0">
        <references count="2">
          <reference field="0" count="1" selected="0">
            <x v="361"/>
          </reference>
          <reference field="3" count="1">
            <x v="195"/>
          </reference>
        </references>
      </pivotArea>
    </format>
    <format dxfId="4168">
      <pivotArea dataOnly="0" labelOnly="1" fieldPosition="0">
        <references count="2">
          <reference field="0" count="1" selected="0">
            <x v="362"/>
          </reference>
          <reference field="3" count="1">
            <x v="199"/>
          </reference>
        </references>
      </pivotArea>
    </format>
    <format dxfId="4167">
      <pivotArea dataOnly="0" labelOnly="1" fieldPosition="0">
        <references count="2">
          <reference field="0" count="1" selected="0">
            <x v="363"/>
          </reference>
          <reference field="3" count="1">
            <x v="209"/>
          </reference>
        </references>
      </pivotArea>
    </format>
    <format dxfId="4166">
      <pivotArea dataOnly="0" labelOnly="1" fieldPosition="0">
        <references count="2">
          <reference field="0" count="1" selected="0">
            <x v="364"/>
          </reference>
          <reference field="3" count="1">
            <x v="212"/>
          </reference>
        </references>
      </pivotArea>
    </format>
    <format dxfId="4165">
      <pivotArea dataOnly="0" labelOnly="1" fieldPosition="0">
        <references count="2">
          <reference field="0" count="1" selected="0">
            <x v="365"/>
          </reference>
          <reference field="3" count="1">
            <x v="222"/>
          </reference>
        </references>
      </pivotArea>
    </format>
    <format dxfId="4164">
      <pivotArea dataOnly="0" labelOnly="1" fieldPosition="0">
        <references count="2">
          <reference field="0" count="1" selected="0">
            <x v="366"/>
          </reference>
          <reference field="3" count="1">
            <x v="223"/>
          </reference>
        </references>
      </pivotArea>
    </format>
    <format dxfId="4163">
      <pivotArea dataOnly="0" labelOnly="1" fieldPosition="0">
        <references count="2">
          <reference field="0" count="1" selected="0">
            <x v="367"/>
          </reference>
          <reference field="3" count="1">
            <x v="224"/>
          </reference>
        </references>
      </pivotArea>
    </format>
    <format dxfId="4162">
      <pivotArea dataOnly="0" labelOnly="1" fieldPosition="0">
        <references count="2">
          <reference field="0" count="1" selected="0">
            <x v="368"/>
          </reference>
          <reference field="3" count="1">
            <x v="86"/>
          </reference>
        </references>
      </pivotArea>
    </format>
    <format dxfId="4161">
      <pivotArea dataOnly="0" labelOnly="1" fieldPosition="0">
        <references count="2">
          <reference field="0" count="1" selected="0">
            <x v="369"/>
          </reference>
          <reference field="3" count="1">
            <x v="22"/>
          </reference>
        </references>
      </pivotArea>
    </format>
    <format dxfId="4160">
      <pivotArea dataOnly="0" labelOnly="1" fieldPosition="0">
        <references count="2">
          <reference field="0" count="1" selected="0">
            <x v="370"/>
          </reference>
          <reference field="3" count="1">
            <x v="84"/>
          </reference>
        </references>
      </pivotArea>
    </format>
    <format dxfId="4159">
      <pivotArea dataOnly="0" labelOnly="1" fieldPosition="0">
        <references count="2">
          <reference field="0" count="1" selected="0">
            <x v="371"/>
          </reference>
          <reference field="3" count="1">
            <x v="85"/>
          </reference>
        </references>
      </pivotArea>
    </format>
    <format dxfId="4158">
      <pivotArea dataOnly="0" labelOnly="1" fieldPosition="0">
        <references count="2">
          <reference field="0" count="1" selected="0">
            <x v="372"/>
          </reference>
          <reference field="3" count="1">
            <x v="123"/>
          </reference>
        </references>
      </pivotArea>
    </format>
    <format dxfId="4157">
      <pivotArea dataOnly="0" labelOnly="1" fieldPosition="0">
        <references count="2">
          <reference field="0" count="1" selected="0">
            <x v="373"/>
          </reference>
          <reference field="3" count="1">
            <x v="155"/>
          </reference>
        </references>
      </pivotArea>
    </format>
    <format dxfId="4156">
      <pivotArea dataOnly="0" labelOnly="1" fieldPosition="0">
        <references count="2">
          <reference field="0" count="1" selected="0">
            <x v="374"/>
          </reference>
          <reference field="3" count="1">
            <x v="156"/>
          </reference>
        </references>
      </pivotArea>
    </format>
    <format dxfId="4155">
      <pivotArea dataOnly="0" labelOnly="1" fieldPosition="0">
        <references count="2">
          <reference field="0" count="1" selected="0">
            <x v="375"/>
          </reference>
          <reference field="3" count="1">
            <x v="157"/>
          </reference>
        </references>
      </pivotArea>
    </format>
    <format dxfId="4154">
      <pivotArea dataOnly="0" labelOnly="1" fieldPosition="0">
        <references count="2">
          <reference field="0" count="1" selected="0">
            <x v="376"/>
          </reference>
          <reference field="3" count="1">
            <x v="160"/>
          </reference>
        </references>
      </pivotArea>
    </format>
    <format dxfId="4153">
      <pivotArea dataOnly="0" labelOnly="1" fieldPosition="0">
        <references count="2">
          <reference field="0" count="1" selected="0">
            <x v="377"/>
          </reference>
          <reference field="3" count="1">
            <x v="161"/>
          </reference>
        </references>
      </pivotArea>
    </format>
    <format dxfId="4152">
      <pivotArea dataOnly="0" labelOnly="1" fieldPosition="0">
        <references count="2">
          <reference field="0" count="1" selected="0">
            <x v="378"/>
          </reference>
          <reference field="3" count="1">
            <x v="162"/>
          </reference>
        </references>
      </pivotArea>
    </format>
    <format dxfId="4151">
      <pivotArea dataOnly="0" labelOnly="1" fieldPosition="0">
        <references count="2">
          <reference field="0" count="1" selected="0">
            <x v="379"/>
          </reference>
          <reference field="3" count="1">
            <x v="238"/>
          </reference>
        </references>
      </pivotArea>
    </format>
    <format dxfId="4150">
      <pivotArea dataOnly="0" labelOnly="1" fieldPosition="0">
        <references count="2">
          <reference field="0" count="1" selected="0">
            <x v="380"/>
          </reference>
          <reference field="3" count="1">
            <x v="189"/>
          </reference>
        </references>
      </pivotArea>
    </format>
    <format dxfId="4149">
      <pivotArea dataOnly="0" labelOnly="1" fieldPosition="0">
        <references count="2">
          <reference field="0" count="1" selected="0">
            <x v="381"/>
          </reference>
          <reference field="3" count="1">
            <x v="193"/>
          </reference>
        </references>
      </pivotArea>
    </format>
    <format dxfId="4148">
      <pivotArea dataOnly="0" labelOnly="1" fieldPosition="0">
        <references count="2">
          <reference field="0" count="1" selected="0">
            <x v="382"/>
          </reference>
          <reference field="3" count="1">
            <x v="196"/>
          </reference>
        </references>
      </pivotArea>
    </format>
    <format dxfId="4147">
      <pivotArea dataOnly="0" labelOnly="1" fieldPosition="0">
        <references count="2">
          <reference field="0" count="1" selected="0">
            <x v="383"/>
          </reference>
          <reference field="3" count="1">
            <x v="197"/>
          </reference>
        </references>
      </pivotArea>
    </format>
    <format dxfId="4146">
      <pivotArea dataOnly="0" labelOnly="1" fieldPosition="0">
        <references count="2">
          <reference field="0" count="1" selected="0">
            <x v="384"/>
          </reference>
          <reference field="3" count="1">
            <x v="198"/>
          </reference>
        </references>
      </pivotArea>
    </format>
    <format dxfId="4145">
      <pivotArea dataOnly="0" labelOnly="1" fieldPosition="0">
        <references count="2">
          <reference field="0" count="1" selected="0">
            <x v="385"/>
          </reference>
          <reference field="3" count="1">
            <x v="163"/>
          </reference>
        </references>
      </pivotArea>
    </format>
    <format dxfId="4144">
      <pivotArea dataOnly="0" labelOnly="1" fieldPosition="0">
        <references count="2">
          <reference field="0" count="1" selected="0">
            <x v="387"/>
          </reference>
          <reference field="3" count="1">
            <x v="164"/>
          </reference>
        </references>
      </pivotArea>
    </format>
    <format dxfId="4143">
      <pivotArea dataOnly="0" labelOnly="1" fieldPosition="0">
        <references count="2">
          <reference field="0" count="1" selected="0">
            <x v="389"/>
          </reference>
          <reference field="3" count="1">
            <x v="165"/>
          </reference>
        </references>
      </pivotArea>
    </format>
    <format dxfId="4142">
      <pivotArea dataOnly="0" labelOnly="1" fieldPosition="0">
        <references count="2">
          <reference field="0" count="1" selected="0">
            <x v="390"/>
          </reference>
          <reference field="3" count="1">
            <x v="166"/>
          </reference>
        </references>
      </pivotArea>
    </format>
    <format dxfId="4141">
      <pivotArea dataOnly="0" labelOnly="1" fieldPosition="0">
        <references count="2">
          <reference field="0" count="1" selected="0">
            <x v="391"/>
          </reference>
          <reference field="3" count="1">
            <x v="168"/>
          </reference>
        </references>
      </pivotArea>
    </format>
    <format dxfId="4140">
      <pivotArea dataOnly="0" labelOnly="1" fieldPosition="0">
        <references count="2">
          <reference field="0" count="1" selected="0">
            <x v="392"/>
          </reference>
          <reference field="3" count="1">
            <x v="169"/>
          </reference>
        </references>
      </pivotArea>
    </format>
    <format dxfId="4139">
      <pivotArea dataOnly="0" labelOnly="1" fieldPosition="0">
        <references count="2">
          <reference field="0" count="1" selected="0">
            <x v="393"/>
          </reference>
          <reference field="3" count="1">
            <x v="170"/>
          </reference>
        </references>
      </pivotArea>
    </format>
    <format dxfId="4138">
      <pivotArea dataOnly="0" labelOnly="1" fieldPosition="0">
        <references count="2">
          <reference field="0" count="1" selected="0">
            <x v="394"/>
          </reference>
          <reference field="3" count="1">
            <x v="171"/>
          </reference>
        </references>
      </pivotArea>
    </format>
    <format dxfId="4137">
      <pivotArea dataOnly="0" labelOnly="1" fieldPosition="0">
        <references count="2">
          <reference field="0" count="1" selected="0">
            <x v="395"/>
          </reference>
          <reference field="3" count="1">
            <x v="172"/>
          </reference>
        </references>
      </pivotArea>
    </format>
    <format dxfId="4136">
      <pivotArea dataOnly="0" labelOnly="1" fieldPosition="0">
        <references count="2">
          <reference field="0" count="1" selected="0">
            <x v="396"/>
          </reference>
          <reference field="3" count="1">
            <x v="175"/>
          </reference>
        </references>
      </pivotArea>
    </format>
    <format dxfId="4135">
      <pivotArea dataOnly="0" labelOnly="1" fieldPosition="0">
        <references count="2">
          <reference field="0" count="1" selected="0">
            <x v="398"/>
          </reference>
          <reference field="3" count="1">
            <x v="176"/>
          </reference>
        </references>
      </pivotArea>
    </format>
    <format dxfId="4134">
      <pivotArea dataOnly="0" labelOnly="1" fieldPosition="0">
        <references count="2">
          <reference field="0" count="1" selected="0">
            <x v="399"/>
          </reference>
          <reference field="3" count="1">
            <x v="177"/>
          </reference>
        </references>
      </pivotArea>
    </format>
    <format dxfId="4133">
      <pivotArea dataOnly="0" labelOnly="1" fieldPosition="0">
        <references count="2">
          <reference field="0" count="1" selected="0">
            <x v="400"/>
          </reference>
          <reference field="3" count="1">
            <x v="178"/>
          </reference>
        </references>
      </pivotArea>
    </format>
    <format dxfId="4132">
      <pivotArea dataOnly="0" labelOnly="1" fieldPosition="0">
        <references count="2">
          <reference field="0" count="1" selected="0">
            <x v="402"/>
          </reference>
          <reference field="3" count="1">
            <x v="179"/>
          </reference>
        </references>
      </pivotArea>
    </format>
    <format dxfId="4131">
      <pivotArea dataOnly="0" labelOnly="1" fieldPosition="0">
        <references count="2">
          <reference field="0" count="1" selected="0">
            <x v="405"/>
          </reference>
          <reference field="3" count="1">
            <x v="180"/>
          </reference>
        </references>
      </pivotArea>
    </format>
    <format dxfId="4130">
      <pivotArea dataOnly="0" labelOnly="1" fieldPosition="0">
        <references count="2">
          <reference field="0" count="1" selected="0">
            <x v="406"/>
          </reference>
          <reference field="3" count="1">
            <x v="185"/>
          </reference>
        </references>
      </pivotArea>
    </format>
    <format dxfId="4129">
      <pivotArea dataOnly="0" labelOnly="1" fieldPosition="0">
        <references count="2">
          <reference field="0" count="1" selected="0">
            <x v="408"/>
          </reference>
          <reference field="3" count="1">
            <x v="186"/>
          </reference>
        </references>
      </pivotArea>
    </format>
    <format dxfId="4128">
      <pivotArea dataOnly="0" labelOnly="1" fieldPosition="0">
        <references count="2">
          <reference field="0" count="1" selected="0">
            <x v="411"/>
          </reference>
          <reference field="3" count="1">
            <x v="187"/>
          </reference>
        </references>
      </pivotArea>
    </format>
    <format dxfId="4127">
      <pivotArea dataOnly="0" labelOnly="1" fieldPosition="0">
        <references count="2">
          <reference field="0" count="1" selected="0">
            <x v="412"/>
          </reference>
          <reference field="3" count="1">
            <x v="188"/>
          </reference>
        </references>
      </pivotArea>
    </format>
    <format dxfId="4126">
      <pivotArea dataOnly="0" labelOnly="1" fieldPosition="0">
        <references count="2">
          <reference field="0" count="1" selected="0">
            <x v="417"/>
          </reference>
          <reference field="3" count="1">
            <x v="189"/>
          </reference>
        </references>
      </pivotArea>
    </format>
    <format dxfId="4125">
      <pivotArea dataOnly="0" labelOnly="1" fieldPosition="0">
        <references count="2">
          <reference field="0" count="1" selected="0">
            <x v="418"/>
          </reference>
          <reference field="3" count="1">
            <x v="191"/>
          </reference>
        </references>
      </pivotArea>
    </format>
    <format dxfId="4124">
      <pivotArea dataOnly="0" labelOnly="1" fieldPosition="0">
        <references count="2">
          <reference field="0" count="1" selected="0">
            <x v="419"/>
          </reference>
          <reference field="3" count="1">
            <x v="192"/>
          </reference>
        </references>
      </pivotArea>
    </format>
    <format dxfId="4123">
      <pivotArea dataOnly="0" labelOnly="1" fieldPosition="0">
        <references count="2">
          <reference field="0" count="1" selected="0">
            <x v="421"/>
          </reference>
          <reference field="3" count="1">
            <x v="194"/>
          </reference>
        </references>
      </pivotArea>
    </format>
    <format dxfId="4122">
      <pivotArea dataOnly="0" labelOnly="1" fieldPosition="0">
        <references count="2">
          <reference field="0" count="1" selected="0">
            <x v="425"/>
          </reference>
          <reference field="3" count="1">
            <x v="196"/>
          </reference>
        </references>
      </pivotArea>
    </format>
    <format dxfId="4121">
      <pivotArea dataOnly="0" labelOnly="1" fieldPosition="0">
        <references count="2">
          <reference field="0" count="1" selected="0">
            <x v="428"/>
          </reference>
          <reference field="3" count="1">
            <x v="199"/>
          </reference>
        </references>
      </pivotArea>
    </format>
    <format dxfId="4120">
      <pivotArea dataOnly="0" labelOnly="1" fieldPosition="0">
        <references count="2">
          <reference field="0" count="1" selected="0">
            <x v="429"/>
          </reference>
          <reference field="3" count="1">
            <x v="200"/>
          </reference>
        </references>
      </pivotArea>
    </format>
    <format dxfId="4119">
      <pivotArea dataOnly="0" labelOnly="1" fieldPosition="0">
        <references count="2">
          <reference field="0" count="1" selected="0">
            <x v="434"/>
          </reference>
          <reference field="3" count="1">
            <x v="201"/>
          </reference>
        </references>
      </pivotArea>
    </format>
    <format dxfId="4118">
      <pivotArea dataOnly="0" labelOnly="1" fieldPosition="0">
        <references count="2">
          <reference field="0" count="1" selected="0">
            <x v="435"/>
          </reference>
          <reference field="3" count="1">
            <x v="202"/>
          </reference>
        </references>
      </pivotArea>
    </format>
    <format dxfId="4117">
      <pivotArea dataOnly="0" labelOnly="1" fieldPosition="0">
        <references count="2">
          <reference field="0" count="1" selected="0">
            <x v="436"/>
          </reference>
          <reference field="3" count="1">
            <x v="203"/>
          </reference>
        </references>
      </pivotArea>
    </format>
    <format dxfId="4116">
      <pivotArea dataOnly="0" labelOnly="1" fieldPosition="0">
        <references count="2">
          <reference field="0" count="1" selected="0">
            <x v="437"/>
          </reference>
          <reference field="3" count="1">
            <x v="204"/>
          </reference>
        </references>
      </pivotArea>
    </format>
    <format dxfId="4115">
      <pivotArea dataOnly="0" labelOnly="1" fieldPosition="0">
        <references count="2">
          <reference field="0" count="1" selected="0">
            <x v="438"/>
          </reference>
          <reference field="3" count="1">
            <x v="205"/>
          </reference>
        </references>
      </pivotArea>
    </format>
    <format dxfId="4114">
      <pivotArea dataOnly="0" labelOnly="1" fieldPosition="0">
        <references count="2">
          <reference field="0" count="1" selected="0">
            <x v="439"/>
          </reference>
          <reference field="3" count="1">
            <x v="207"/>
          </reference>
        </references>
      </pivotArea>
    </format>
    <format dxfId="4113">
      <pivotArea dataOnly="0" labelOnly="1" fieldPosition="0">
        <references count="2">
          <reference field="0" count="1" selected="0">
            <x v="440"/>
          </reference>
          <reference field="3" count="1">
            <x v="210"/>
          </reference>
        </references>
      </pivotArea>
    </format>
    <format dxfId="4112">
      <pivotArea dataOnly="0" labelOnly="1" fieldPosition="0">
        <references count="2">
          <reference field="0" count="1" selected="0">
            <x v="441"/>
          </reference>
          <reference field="3" count="1">
            <x v="214"/>
          </reference>
        </references>
      </pivotArea>
    </format>
    <format dxfId="4111">
      <pivotArea dataOnly="0" labelOnly="1" fieldPosition="0">
        <references count="2">
          <reference field="0" count="1" selected="0">
            <x v="442"/>
          </reference>
          <reference field="3" count="1">
            <x v="216"/>
          </reference>
        </references>
      </pivotArea>
    </format>
    <format dxfId="4110">
      <pivotArea dataOnly="0" labelOnly="1" fieldPosition="0">
        <references count="2">
          <reference field="0" count="1" selected="0">
            <x v="444"/>
          </reference>
          <reference field="3" count="1">
            <x v="217"/>
          </reference>
        </references>
      </pivotArea>
    </format>
    <format dxfId="4109">
      <pivotArea dataOnly="0" labelOnly="1" fieldPosition="0">
        <references count="2">
          <reference field="0" count="1" selected="0">
            <x v="445"/>
          </reference>
          <reference field="3" count="1">
            <x v="226"/>
          </reference>
        </references>
      </pivotArea>
    </format>
    <format dxfId="4108">
      <pivotArea dataOnly="0" labelOnly="1" fieldPosition="0">
        <references count="2">
          <reference field="0" count="1" selected="0">
            <x v="446"/>
          </reference>
          <reference field="3" count="1">
            <x v="232"/>
          </reference>
        </references>
      </pivotArea>
    </format>
    <format dxfId="4107">
      <pivotArea dataOnly="0" labelOnly="1" fieldPosition="0">
        <references count="2">
          <reference field="0" count="1" selected="0">
            <x v="447"/>
          </reference>
          <reference field="3" count="1">
            <x v="184"/>
          </reference>
        </references>
      </pivotArea>
    </format>
    <format dxfId="4106">
      <pivotArea dataOnly="0" labelOnly="1" fieldPosition="0">
        <references count="2">
          <reference field="0" count="1" selected="0">
            <x v="449"/>
          </reference>
          <reference field="3" count="1">
            <x v="206"/>
          </reference>
        </references>
      </pivotArea>
    </format>
    <format dxfId="4105">
      <pivotArea dataOnly="0" labelOnly="1" fieldPosition="0">
        <references count="2">
          <reference field="0" count="1" selected="0">
            <x v="450"/>
          </reference>
          <reference field="3" count="1">
            <x v="207"/>
          </reference>
        </references>
      </pivotArea>
    </format>
    <format dxfId="4104">
      <pivotArea dataOnly="0" labelOnly="1" fieldPosition="0">
        <references count="2">
          <reference field="0" count="1" selected="0">
            <x v="451"/>
          </reference>
          <reference field="3" count="1">
            <x v="209"/>
          </reference>
        </references>
      </pivotArea>
    </format>
    <format dxfId="4103">
      <pivotArea dataOnly="0" labelOnly="1" fieldPosition="0">
        <references count="2">
          <reference field="0" count="1" selected="0">
            <x v="452"/>
          </reference>
          <reference field="3" count="1">
            <x v="210"/>
          </reference>
        </references>
      </pivotArea>
    </format>
    <format dxfId="4102">
      <pivotArea dataOnly="0" labelOnly="1" fieldPosition="0">
        <references count="2">
          <reference field="0" count="1" selected="0">
            <x v="453"/>
          </reference>
          <reference field="3" count="1">
            <x v="212"/>
          </reference>
        </references>
      </pivotArea>
    </format>
    <format dxfId="4101">
      <pivotArea dataOnly="0" labelOnly="1" fieldPosition="0">
        <references count="2">
          <reference field="0" count="1" selected="0">
            <x v="454"/>
          </reference>
          <reference field="3" count="1">
            <x v="216"/>
          </reference>
        </references>
      </pivotArea>
    </format>
    <format dxfId="4100">
      <pivotArea dataOnly="0" labelOnly="1" fieldPosition="0">
        <references count="2">
          <reference field="0" count="1" selected="0">
            <x v="455"/>
          </reference>
          <reference field="3" count="1">
            <x v="218"/>
          </reference>
        </references>
      </pivotArea>
    </format>
    <format dxfId="4099">
      <pivotArea dataOnly="0" labelOnly="1" fieldPosition="0">
        <references count="2">
          <reference field="0" count="1" selected="0">
            <x v="456"/>
          </reference>
          <reference field="3" count="1">
            <x v="191"/>
          </reference>
        </references>
      </pivotArea>
    </format>
    <format dxfId="4098">
      <pivotArea dataOnly="0" labelOnly="1" fieldPosition="0">
        <references count="2">
          <reference field="0" count="1" selected="0">
            <x v="457"/>
          </reference>
          <reference field="3" count="1">
            <x v="205"/>
          </reference>
        </references>
      </pivotArea>
    </format>
    <format dxfId="4097">
      <pivotArea dataOnly="0" labelOnly="1" fieldPosition="0">
        <references count="2">
          <reference field="0" count="1" selected="0">
            <x v="460"/>
          </reference>
          <reference field="3" count="1">
            <x v="206"/>
          </reference>
        </references>
      </pivotArea>
    </format>
    <format dxfId="4096">
      <pivotArea dataOnly="0" labelOnly="1" fieldPosition="0">
        <references count="2">
          <reference field="0" count="1" selected="0">
            <x v="462"/>
          </reference>
          <reference field="3" count="1">
            <x v="207"/>
          </reference>
        </references>
      </pivotArea>
    </format>
    <format dxfId="4095">
      <pivotArea dataOnly="0" labelOnly="1" fieldPosition="0">
        <references count="2">
          <reference field="0" count="1" selected="0">
            <x v="465"/>
          </reference>
          <reference field="3" count="1">
            <x v="208"/>
          </reference>
        </references>
      </pivotArea>
    </format>
    <format dxfId="4094">
      <pivotArea dataOnly="0" labelOnly="1" fieldPosition="0">
        <references count="2">
          <reference field="0" count="1" selected="0">
            <x v="469"/>
          </reference>
          <reference field="3" count="1">
            <x v="209"/>
          </reference>
        </references>
      </pivotArea>
    </format>
    <format dxfId="4093">
      <pivotArea dataOnly="0" labelOnly="1" fieldPosition="0">
        <references count="2">
          <reference field="0" count="1" selected="0">
            <x v="472"/>
          </reference>
          <reference field="3" count="1">
            <x v="210"/>
          </reference>
        </references>
      </pivotArea>
    </format>
    <format dxfId="4092">
      <pivotArea dataOnly="0" labelOnly="1" fieldPosition="0">
        <references count="2">
          <reference field="0" count="1" selected="0">
            <x v="476"/>
          </reference>
          <reference field="3" count="1">
            <x v="211"/>
          </reference>
        </references>
      </pivotArea>
    </format>
    <format dxfId="4091">
      <pivotArea dataOnly="0" labelOnly="1" fieldPosition="0">
        <references count="2">
          <reference field="0" count="1" selected="0">
            <x v="478"/>
          </reference>
          <reference field="3" count="1">
            <x v="212"/>
          </reference>
        </references>
      </pivotArea>
    </format>
    <format dxfId="4090">
      <pivotArea dataOnly="0" labelOnly="1" fieldPosition="0">
        <references count="2">
          <reference field="0" count="1" selected="0">
            <x v="479"/>
          </reference>
          <reference field="3" count="1">
            <x v="213"/>
          </reference>
        </references>
      </pivotArea>
    </format>
    <format dxfId="4089">
      <pivotArea dataOnly="0" labelOnly="1" fieldPosition="0">
        <references count="2">
          <reference field="0" count="1" selected="0">
            <x v="481"/>
          </reference>
          <reference field="3" count="1">
            <x v="215"/>
          </reference>
        </references>
      </pivotArea>
    </format>
    <format dxfId="4088">
      <pivotArea dataOnly="0" labelOnly="1" fieldPosition="0">
        <references count="2">
          <reference field="0" count="1" selected="0">
            <x v="485"/>
          </reference>
          <reference field="3" count="1">
            <x v="217"/>
          </reference>
        </references>
      </pivotArea>
    </format>
    <format dxfId="4087">
      <pivotArea dataOnly="0" labelOnly="1" fieldPosition="0">
        <references count="2">
          <reference field="0" count="1" selected="0">
            <x v="486"/>
          </reference>
          <reference field="3" count="1">
            <x v="218"/>
          </reference>
        </references>
      </pivotArea>
    </format>
    <format dxfId="4086">
      <pivotArea dataOnly="0" labelOnly="1" fieldPosition="0">
        <references count="2">
          <reference field="0" count="1" selected="0">
            <x v="488"/>
          </reference>
          <reference field="3" count="1">
            <x v="219"/>
          </reference>
        </references>
      </pivotArea>
    </format>
    <format dxfId="4085">
      <pivotArea dataOnly="0" labelOnly="1" fieldPosition="0">
        <references count="2">
          <reference field="0" count="1" selected="0">
            <x v="489"/>
          </reference>
          <reference field="3" count="1">
            <x v="220"/>
          </reference>
        </references>
      </pivotArea>
    </format>
    <format dxfId="4084">
      <pivotArea dataOnly="0" labelOnly="1" fieldPosition="0">
        <references count="2">
          <reference field="0" count="1" selected="0">
            <x v="490"/>
          </reference>
          <reference field="3" count="1">
            <x v="223"/>
          </reference>
        </references>
      </pivotArea>
    </format>
    <format dxfId="4083">
      <pivotArea dataOnly="0" labelOnly="1" fieldPosition="0">
        <references count="2">
          <reference field="0" count="1" selected="0">
            <x v="491"/>
          </reference>
          <reference field="3" count="1">
            <x v="235"/>
          </reference>
        </references>
      </pivotArea>
    </format>
    <format dxfId="4082">
      <pivotArea dataOnly="0" labelOnly="1" fieldPosition="0">
        <references count="2">
          <reference field="0" count="1" selected="0">
            <x v="492"/>
          </reference>
          <reference field="3" count="1">
            <x v="222"/>
          </reference>
        </references>
      </pivotArea>
    </format>
    <format dxfId="4081">
      <pivotArea dataOnly="0" labelOnly="1" fieldPosition="0">
        <references count="2">
          <reference field="0" count="1" selected="0">
            <x v="493"/>
          </reference>
          <reference field="3" count="1">
            <x v="226"/>
          </reference>
        </references>
      </pivotArea>
    </format>
    <format dxfId="4080">
      <pivotArea dataOnly="0" labelOnly="1" fieldPosition="0">
        <references count="2">
          <reference field="0" count="1" selected="0">
            <x v="495"/>
          </reference>
          <reference field="3" count="1">
            <x v="227"/>
          </reference>
        </references>
      </pivotArea>
    </format>
    <format dxfId="4079">
      <pivotArea dataOnly="0" labelOnly="1" fieldPosition="0">
        <references count="2">
          <reference field="0" count="1" selected="0">
            <x v="496"/>
          </reference>
          <reference field="3" count="1">
            <x v="228"/>
          </reference>
        </references>
      </pivotArea>
    </format>
    <format dxfId="4078">
      <pivotArea dataOnly="0" labelOnly="1" fieldPosition="0">
        <references count="2">
          <reference field="0" count="1" selected="0">
            <x v="497"/>
          </reference>
          <reference field="3" count="1">
            <x v="229"/>
          </reference>
        </references>
      </pivotArea>
    </format>
    <format dxfId="4077">
      <pivotArea dataOnly="0" labelOnly="1" fieldPosition="0">
        <references count="2">
          <reference field="0" count="1" selected="0">
            <x v="498"/>
          </reference>
          <reference field="3" count="1">
            <x v="230"/>
          </reference>
        </references>
      </pivotArea>
    </format>
    <format dxfId="4076">
      <pivotArea dataOnly="0" labelOnly="1" fieldPosition="0">
        <references count="2">
          <reference field="0" count="1" selected="0">
            <x v="500"/>
          </reference>
          <reference field="3" count="1">
            <x v="231"/>
          </reference>
        </references>
      </pivotArea>
    </format>
    <format dxfId="4075">
      <pivotArea dataOnly="0" labelOnly="1" fieldPosition="0">
        <references count="2">
          <reference field="0" count="1" selected="0">
            <x v="501"/>
          </reference>
          <reference field="3" count="1">
            <x v="232"/>
          </reference>
        </references>
      </pivotArea>
    </format>
    <format dxfId="4074">
      <pivotArea dataOnly="0" labelOnly="1" fieldPosition="0">
        <references count="2">
          <reference field="0" count="1" selected="0">
            <x v="503"/>
          </reference>
          <reference field="3" count="1">
            <x v="233"/>
          </reference>
        </references>
      </pivotArea>
    </format>
    <format dxfId="4073">
      <pivotArea dataOnly="0" labelOnly="1" fieldPosition="0">
        <references count="2">
          <reference field="0" count="1" selected="0">
            <x v="504"/>
          </reference>
          <reference field="3" count="1">
            <x v="234"/>
          </reference>
        </references>
      </pivotArea>
    </format>
    <format dxfId="4072">
      <pivotArea dataOnly="0" labelOnly="1" fieldPosition="0">
        <references count="2">
          <reference field="0" count="1" selected="0">
            <x v="505"/>
          </reference>
          <reference field="3" count="1">
            <x v="236"/>
          </reference>
        </references>
      </pivotArea>
    </format>
    <format dxfId="4071">
      <pivotArea field="6" type="button" dataOnly="0" labelOnly="1" outline="0" axis="axisRow" fieldPosition="10"/>
    </format>
    <format dxfId="4070">
      <pivotArea type="all" dataOnly="0" outline="0" fieldPosition="0"/>
    </format>
    <format dxfId="4069">
      <pivotArea outline="0" collapsedLevelsAreSubtotals="1" fieldPosition="0"/>
    </format>
    <format dxfId="4068">
      <pivotArea type="topRight" dataOnly="0" labelOnly="1" outline="0" fieldPosition="0"/>
    </format>
    <format dxfId="4067">
      <pivotArea dataOnly="0" labelOnly="1" grandRow="1" outline="0" fieldPosition="0"/>
    </format>
    <format dxfId="4066">
      <pivotArea field="0" type="button" dataOnly="0" labelOnly="1" outline="0" axis="axisRow" fieldPosition="0"/>
    </format>
    <format dxfId="4065">
      <pivotArea field="3" type="button" dataOnly="0" labelOnly="1" outline="0" axis="axisRow" fieldPosition="1"/>
    </format>
    <format dxfId="4064">
      <pivotArea field="25" type="button" dataOnly="0" labelOnly="1" outline="0" axis="axisRow" fieldPosition="3"/>
    </format>
    <format dxfId="4063">
      <pivotArea field="26" type="button" dataOnly="0" labelOnly="1" outline="0" axis="axisRow" fieldPosition="4"/>
    </format>
    <format dxfId="4062">
      <pivotArea field="27" type="button" dataOnly="0" labelOnly="1" outline="0" axis="axisRow" fieldPosition="5"/>
    </format>
    <format dxfId="4061">
      <pivotArea field="12" type="button" dataOnly="0" labelOnly="1" outline="0" axis="axisRow" fieldPosition="6"/>
    </format>
    <format dxfId="4060">
      <pivotArea field="4" type="button" dataOnly="0" labelOnly="1" outline="0" axis="axisRow" fieldPosition="7"/>
    </format>
    <format dxfId="4059">
      <pivotArea field="19" type="button" dataOnly="0" labelOnly="1" outline="0" axis="axisRow" fieldPosition="8"/>
    </format>
    <format dxfId="4058">
      <pivotArea field="29" type="button" dataOnly="0" labelOnly="1" outline="0" axis="axisRow" fieldPosition="9"/>
    </format>
    <format dxfId="4057">
      <pivotArea field="6" type="button" dataOnly="0" labelOnly="1" outline="0" axis="axisRow" fieldPosition="10"/>
    </format>
    <format dxfId="4056">
      <pivotArea type="all" dataOnly="0" outline="0" fieldPosition="0"/>
    </format>
    <format dxfId="4055">
      <pivotArea outline="0" collapsedLevelsAreSubtotals="1" fieldPosition="0"/>
    </format>
    <format dxfId="4054">
      <pivotArea type="origin" dataOnly="0" labelOnly="1" outline="0" fieldPosition="0"/>
    </format>
    <format dxfId="4053">
      <pivotArea type="topRight" dataOnly="0" labelOnly="1" outline="0" fieldPosition="0"/>
    </format>
    <format dxfId="4052">
      <pivotArea field="0" type="button" dataOnly="0" labelOnly="1" outline="0" axis="axisRow" fieldPosition="0"/>
    </format>
    <format dxfId="4051">
      <pivotArea field="3" type="button" dataOnly="0" labelOnly="1" outline="0" axis="axisRow" fieldPosition="1"/>
    </format>
    <format dxfId="4050">
      <pivotArea field="25" type="button" dataOnly="0" labelOnly="1" outline="0" axis="axisRow" fieldPosition="3"/>
    </format>
    <format dxfId="4049">
      <pivotArea field="26" type="button" dataOnly="0" labelOnly="1" outline="0" axis="axisRow" fieldPosition="4"/>
    </format>
    <format dxfId="4048">
      <pivotArea field="27" type="button" dataOnly="0" labelOnly="1" outline="0" axis="axisRow" fieldPosition="5"/>
    </format>
    <format dxfId="4047">
      <pivotArea field="12" type="button" dataOnly="0" labelOnly="1" outline="0" axis="axisRow" fieldPosition="6"/>
    </format>
    <format dxfId="4046">
      <pivotArea field="4" type="button" dataOnly="0" labelOnly="1" outline="0" axis="axisRow" fieldPosition="7"/>
    </format>
    <format dxfId="4045">
      <pivotArea field="19" type="button" dataOnly="0" labelOnly="1" outline="0" axis="axisRow" fieldPosition="8"/>
    </format>
    <format dxfId="4044">
      <pivotArea field="29" type="button" dataOnly="0" labelOnly="1" outline="0" axis="axisRow" fieldPosition="9"/>
    </format>
    <format dxfId="4043">
      <pivotArea field="6" type="button" dataOnly="0" labelOnly="1" outline="0" axis="axisRow" fieldPosition="10"/>
    </format>
    <format dxfId="4042">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041">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040">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039">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038">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4037">
      <pivotArea dataOnly="0" labelOnly="1" grandRow="1" outline="0" fieldPosition="0"/>
    </format>
    <format dxfId="4036">
      <pivotArea dataOnly="0" labelOnly="1" outline="0" fieldPosition="0">
        <references count="2">
          <reference field="0" count="1" selected="0">
            <x v="0"/>
          </reference>
          <reference field="3" count="1">
            <x v="289"/>
          </reference>
        </references>
      </pivotArea>
    </format>
    <format dxfId="4035">
      <pivotArea dataOnly="0" labelOnly="1" outline="0" fieldPosition="0">
        <references count="2">
          <reference field="0" count="1" selected="0">
            <x v="1"/>
          </reference>
          <reference field="3" count="1">
            <x v="290"/>
          </reference>
        </references>
      </pivotArea>
    </format>
    <format dxfId="4034">
      <pivotArea dataOnly="0" labelOnly="1" outline="0" fieldPosition="0">
        <references count="2">
          <reference field="0" count="1" selected="0">
            <x v="2"/>
          </reference>
          <reference field="3" count="1">
            <x v="291"/>
          </reference>
        </references>
      </pivotArea>
    </format>
    <format dxfId="4033">
      <pivotArea dataOnly="0" labelOnly="1" outline="0" fieldPosition="0">
        <references count="2">
          <reference field="0" count="1" selected="0">
            <x v="3"/>
          </reference>
          <reference field="3" count="1">
            <x v="302"/>
          </reference>
        </references>
      </pivotArea>
    </format>
    <format dxfId="4032">
      <pivotArea dataOnly="0" labelOnly="1" outline="0" fieldPosition="0">
        <references count="2">
          <reference field="0" count="1" selected="0">
            <x v="4"/>
          </reference>
          <reference field="3" count="1">
            <x v="78"/>
          </reference>
        </references>
      </pivotArea>
    </format>
    <format dxfId="4031">
      <pivotArea dataOnly="0" labelOnly="1" outline="0" fieldPosition="0">
        <references count="2">
          <reference field="0" count="1" selected="0">
            <x v="5"/>
          </reference>
          <reference field="3" count="1">
            <x v="327"/>
          </reference>
        </references>
      </pivotArea>
    </format>
    <format dxfId="4030">
      <pivotArea dataOnly="0" labelOnly="1" outline="0" fieldPosition="0">
        <references count="2">
          <reference field="0" count="1" selected="0">
            <x v="6"/>
          </reference>
          <reference field="3" count="1">
            <x v="328"/>
          </reference>
        </references>
      </pivotArea>
    </format>
    <format dxfId="4029">
      <pivotArea dataOnly="0" labelOnly="1" outline="0" fieldPosition="0">
        <references count="2">
          <reference field="0" count="1" selected="0">
            <x v="8"/>
          </reference>
          <reference field="3" count="1">
            <x v="334"/>
          </reference>
        </references>
      </pivotArea>
    </format>
    <format dxfId="4028">
      <pivotArea dataOnly="0" labelOnly="1" outline="0" fieldPosition="0">
        <references count="2">
          <reference field="0" count="1" selected="0">
            <x v="9"/>
          </reference>
          <reference field="3" count="1">
            <x v="336"/>
          </reference>
        </references>
      </pivotArea>
    </format>
    <format dxfId="4027">
      <pivotArea dataOnly="0" labelOnly="1" outline="0" fieldPosition="0">
        <references count="2">
          <reference field="0" count="1" selected="0">
            <x v="10"/>
          </reference>
          <reference field="3" count="1">
            <x v="337"/>
          </reference>
        </references>
      </pivotArea>
    </format>
    <format dxfId="4026">
      <pivotArea dataOnly="0" labelOnly="1" outline="0" fieldPosition="0">
        <references count="2">
          <reference field="0" count="1" selected="0">
            <x v="12"/>
          </reference>
          <reference field="3" count="1">
            <x v="338"/>
          </reference>
        </references>
      </pivotArea>
    </format>
    <format dxfId="4025">
      <pivotArea dataOnly="0" labelOnly="1" outline="0" fieldPosition="0">
        <references count="2">
          <reference field="0" count="1" selected="0">
            <x v="14"/>
          </reference>
          <reference field="3" count="1">
            <x v="339"/>
          </reference>
        </references>
      </pivotArea>
    </format>
    <format dxfId="4024">
      <pivotArea dataOnly="0" labelOnly="1" outline="0" fieldPosition="0">
        <references count="2">
          <reference field="0" count="1" selected="0">
            <x v="15"/>
          </reference>
          <reference field="3" count="1">
            <x v="341"/>
          </reference>
        </references>
      </pivotArea>
    </format>
    <format dxfId="4023">
      <pivotArea dataOnly="0" labelOnly="1" outline="0" fieldPosition="0">
        <references count="2">
          <reference field="0" count="1" selected="0">
            <x v="16"/>
          </reference>
          <reference field="3" count="1">
            <x v="342"/>
          </reference>
        </references>
      </pivotArea>
    </format>
    <format dxfId="4022">
      <pivotArea dataOnly="0" labelOnly="1" outline="0" fieldPosition="0">
        <references count="2">
          <reference field="0" count="1" selected="0">
            <x v="18"/>
          </reference>
          <reference field="3" count="1">
            <x v="88"/>
          </reference>
        </references>
      </pivotArea>
    </format>
    <format dxfId="4021">
      <pivotArea dataOnly="0" labelOnly="1" outline="0" fieldPosition="0">
        <references count="2">
          <reference field="0" count="1" selected="0">
            <x v="20"/>
          </reference>
          <reference field="3" count="1">
            <x v="330"/>
          </reference>
        </references>
      </pivotArea>
    </format>
    <format dxfId="4020">
      <pivotArea dataOnly="0" labelOnly="1" outline="0" fieldPosition="0">
        <references count="2">
          <reference field="0" count="1" selected="0">
            <x v="21"/>
          </reference>
          <reference field="3" count="1">
            <x v="335"/>
          </reference>
        </references>
      </pivotArea>
    </format>
    <format dxfId="4019">
      <pivotArea dataOnly="0" labelOnly="1" outline="0" fieldPosition="0">
        <references count="2">
          <reference field="0" count="1" selected="0">
            <x v="22"/>
          </reference>
          <reference field="3" count="1">
            <x v="336"/>
          </reference>
        </references>
      </pivotArea>
    </format>
    <format dxfId="4018">
      <pivotArea dataOnly="0" labelOnly="1" outline="0" fieldPosition="0">
        <references count="2">
          <reference field="0" count="1" selected="0">
            <x v="23"/>
          </reference>
          <reference field="3" count="1">
            <x v="326"/>
          </reference>
        </references>
      </pivotArea>
    </format>
    <format dxfId="4017">
      <pivotArea dataOnly="0" labelOnly="1" outline="0" fieldPosition="0">
        <references count="2">
          <reference field="0" count="1" selected="0">
            <x v="24"/>
          </reference>
          <reference field="3" count="1">
            <x v="327"/>
          </reference>
        </references>
      </pivotArea>
    </format>
    <format dxfId="4016">
      <pivotArea dataOnly="0" labelOnly="1" outline="0" fieldPosition="0">
        <references count="2">
          <reference field="0" count="1" selected="0">
            <x v="26"/>
          </reference>
          <reference field="3" count="1">
            <x v="333"/>
          </reference>
        </references>
      </pivotArea>
    </format>
    <format dxfId="4015">
      <pivotArea dataOnly="0" labelOnly="1" outline="0" fieldPosition="0">
        <references count="2">
          <reference field="0" count="1" selected="0">
            <x v="27"/>
          </reference>
          <reference field="3" count="1">
            <x v="334"/>
          </reference>
        </references>
      </pivotArea>
    </format>
    <format dxfId="4014">
      <pivotArea dataOnly="0" labelOnly="1" outline="0" fieldPosition="0">
        <references count="2">
          <reference field="0" count="1" selected="0">
            <x v="30"/>
          </reference>
          <reference field="3" count="1">
            <x v="340"/>
          </reference>
        </references>
      </pivotArea>
    </format>
    <format dxfId="4013">
      <pivotArea dataOnly="0" labelOnly="1" outline="0" fieldPosition="0">
        <references count="2">
          <reference field="0" count="1" selected="0">
            <x v="31"/>
          </reference>
          <reference field="3" count="1">
            <x v="326"/>
          </reference>
        </references>
      </pivotArea>
    </format>
    <format dxfId="4012">
      <pivotArea dataOnly="0" labelOnly="1" outline="0" fieldPosition="0">
        <references count="2">
          <reference field="0" count="1" selected="0">
            <x v="35"/>
          </reference>
          <reference field="3" count="1">
            <x v="329"/>
          </reference>
        </references>
      </pivotArea>
    </format>
    <format dxfId="4011">
      <pivotArea dataOnly="0" labelOnly="1" outline="0" fieldPosition="0">
        <references count="2">
          <reference field="0" count="1" selected="0">
            <x v="36"/>
          </reference>
          <reference field="3" count="1">
            <x v="327"/>
          </reference>
        </references>
      </pivotArea>
    </format>
    <format dxfId="4010">
      <pivotArea dataOnly="0" labelOnly="1" outline="0" fieldPosition="0">
        <references count="2">
          <reference field="0" count="1" selected="0">
            <x v="38"/>
          </reference>
          <reference field="3" count="1">
            <x v="328"/>
          </reference>
        </references>
      </pivotArea>
    </format>
    <format dxfId="4009">
      <pivotArea dataOnly="0" labelOnly="1" outline="0" fieldPosition="0">
        <references count="2">
          <reference field="0" count="1" selected="0">
            <x v="39"/>
          </reference>
          <reference field="3" count="1">
            <x v="331"/>
          </reference>
        </references>
      </pivotArea>
    </format>
    <format dxfId="4008">
      <pivotArea dataOnly="0" labelOnly="1" outline="0" fieldPosition="0">
        <references count="2">
          <reference field="0" count="1" selected="0">
            <x v="43"/>
          </reference>
          <reference field="3" count="1">
            <x v="332"/>
          </reference>
        </references>
      </pivotArea>
    </format>
    <format dxfId="4007">
      <pivotArea dataOnly="0" labelOnly="1" outline="0" fieldPosition="0">
        <references count="2">
          <reference field="0" count="1" selected="0">
            <x v="45"/>
          </reference>
          <reference field="3" count="1">
            <x v="333"/>
          </reference>
        </references>
      </pivotArea>
    </format>
    <format dxfId="4006">
      <pivotArea dataOnly="0" labelOnly="1" outline="0" fieldPosition="0">
        <references count="2">
          <reference field="0" count="1" selected="0">
            <x v="46"/>
          </reference>
          <reference field="3" count="1">
            <x v="343"/>
          </reference>
        </references>
      </pivotArea>
    </format>
    <format dxfId="4005">
      <pivotArea dataOnly="0" labelOnly="1" outline="0" fieldPosition="0">
        <references count="2">
          <reference field="0" count="1" selected="0">
            <x v="52"/>
          </reference>
          <reference field="3" count="1">
            <x v="88"/>
          </reference>
        </references>
      </pivotArea>
    </format>
    <format dxfId="4004">
      <pivotArea dataOnly="0" labelOnly="1" outline="0" fieldPosition="0">
        <references count="2">
          <reference field="0" count="1" selected="0">
            <x v="56"/>
          </reference>
          <reference field="3" count="1">
            <x v="345"/>
          </reference>
        </references>
      </pivotArea>
    </format>
    <format dxfId="4003">
      <pivotArea dataOnly="0" labelOnly="1" outline="0" fieldPosition="0">
        <references count="2">
          <reference field="0" count="1" selected="0">
            <x v="58"/>
          </reference>
          <reference field="3" count="1">
            <x v="346"/>
          </reference>
        </references>
      </pivotArea>
    </format>
    <format dxfId="4002">
      <pivotArea dataOnly="0" labelOnly="1" outline="0" fieldPosition="0">
        <references count="2">
          <reference field="0" count="1" selected="0">
            <x v="59"/>
          </reference>
          <reference field="3" count="1">
            <x v="347"/>
          </reference>
        </references>
      </pivotArea>
    </format>
    <format dxfId="4001">
      <pivotArea dataOnly="0" labelOnly="1" outline="0" fieldPosition="0">
        <references count="2">
          <reference field="0" count="1" selected="0">
            <x v="60"/>
          </reference>
          <reference field="3" count="1">
            <x v="348"/>
          </reference>
        </references>
      </pivotArea>
    </format>
    <format dxfId="4000">
      <pivotArea dataOnly="0" labelOnly="1" outline="0" fieldPosition="0">
        <references count="2">
          <reference field="0" count="1" selected="0">
            <x v="61"/>
          </reference>
          <reference field="3" count="1">
            <x v="100"/>
          </reference>
        </references>
      </pivotArea>
    </format>
    <format dxfId="3999">
      <pivotArea dataOnly="0" labelOnly="1" outline="0" fieldPosition="0">
        <references count="2">
          <reference field="0" count="1" selected="0">
            <x v="64"/>
          </reference>
          <reference field="3" count="1">
            <x v="101"/>
          </reference>
        </references>
      </pivotArea>
    </format>
    <format dxfId="3998">
      <pivotArea dataOnly="0" labelOnly="1" outline="0" fieldPosition="0">
        <references count="2">
          <reference field="0" count="1" selected="0">
            <x v="65"/>
          </reference>
          <reference field="3" count="1">
            <x v="349"/>
          </reference>
        </references>
      </pivotArea>
    </format>
    <format dxfId="3997">
      <pivotArea dataOnly="0" labelOnly="1" outline="0" fieldPosition="0">
        <references count="2">
          <reference field="0" count="1" selected="0">
            <x v="66"/>
          </reference>
          <reference field="3" count="1">
            <x v="105"/>
          </reference>
        </references>
      </pivotArea>
    </format>
    <format dxfId="3996">
      <pivotArea dataOnly="0" labelOnly="1" outline="0" fieldPosition="0">
        <references count="2">
          <reference field="0" count="1" selected="0">
            <x v="67"/>
          </reference>
          <reference field="3" count="1">
            <x v="122"/>
          </reference>
        </references>
      </pivotArea>
    </format>
    <format dxfId="3995">
      <pivotArea dataOnly="0" labelOnly="1" outline="0" fieldPosition="0">
        <references count="2">
          <reference field="0" count="1" selected="0">
            <x v="69"/>
          </reference>
          <reference field="3" count="1">
            <x v="350"/>
          </reference>
        </references>
      </pivotArea>
    </format>
    <format dxfId="3994">
      <pivotArea dataOnly="0" labelOnly="1" outline="0" fieldPosition="0">
        <references count="2">
          <reference field="0" count="1" selected="0">
            <x v="75"/>
          </reference>
          <reference field="3" count="1">
            <x v="144"/>
          </reference>
        </references>
      </pivotArea>
    </format>
    <format dxfId="3993">
      <pivotArea dataOnly="0" labelOnly="1" outline="0" fieldPosition="0">
        <references count="2">
          <reference field="0" count="1" selected="0">
            <x v="80"/>
          </reference>
          <reference field="3" count="1">
            <x v="351"/>
          </reference>
        </references>
      </pivotArea>
    </format>
    <format dxfId="3992">
      <pivotArea dataOnly="0" labelOnly="1" outline="0" fieldPosition="0">
        <references count="2">
          <reference field="0" count="1" selected="0">
            <x v="84"/>
          </reference>
          <reference field="3" count="1">
            <x v="158"/>
          </reference>
        </references>
      </pivotArea>
    </format>
    <format dxfId="3991">
      <pivotArea dataOnly="0" labelOnly="1" outline="0" fieldPosition="0">
        <references count="2">
          <reference field="0" count="1" selected="0">
            <x v="85"/>
          </reference>
          <reference field="3" count="1">
            <x v="352"/>
          </reference>
        </references>
      </pivotArea>
    </format>
    <format dxfId="3990">
      <pivotArea dataOnly="0" labelOnly="1" outline="0" fieldPosition="0">
        <references count="2">
          <reference field="0" count="1" selected="0">
            <x v="86"/>
          </reference>
          <reference field="3" count="1">
            <x v="184"/>
          </reference>
        </references>
      </pivotArea>
    </format>
    <format dxfId="3989">
      <pivotArea dataOnly="0" labelOnly="1" outline="0" fieldPosition="0">
        <references count="2">
          <reference field="0" count="1" selected="0">
            <x v="87"/>
          </reference>
          <reference field="3" count="1">
            <x v="353"/>
          </reference>
        </references>
      </pivotArea>
    </format>
    <format dxfId="3988">
      <pivotArea dataOnly="0" labelOnly="1" outline="0" fieldPosition="0">
        <references count="2">
          <reference field="0" count="1" selected="0">
            <x v="88"/>
          </reference>
          <reference field="3" count="1">
            <x v="357"/>
          </reference>
        </references>
      </pivotArea>
    </format>
    <format dxfId="3987">
      <pivotArea dataOnly="0" labelOnly="1" outline="0" fieldPosition="0">
        <references count="2">
          <reference field="0" count="1" selected="0">
            <x v="89"/>
          </reference>
          <reference field="3" count="1">
            <x v="362"/>
          </reference>
        </references>
      </pivotArea>
    </format>
    <format dxfId="3986">
      <pivotArea dataOnly="0" labelOnly="1" outline="0" fieldPosition="0">
        <references count="2">
          <reference field="0" count="1" selected="0">
            <x v="90"/>
          </reference>
          <reference field="3" count="1">
            <x v="352"/>
          </reference>
        </references>
      </pivotArea>
    </format>
    <format dxfId="3985">
      <pivotArea dataOnly="0" labelOnly="1" outline="0" fieldPosition="0">
        <references count="2">
          <reference field="0" count="1" selected="0">
            <x v="91"/>
          </reference>
          <reference field="3" count="1">
            <x v="187"/>
          </reference>
        </references>
      </pivotArea>
    </format>
    <format dxfId="3984">
      <pivotArea dataOnly="0" labelOnly="1" outline="0" fieldPosition="0">
        <references count="2">
          <reference field="0" count="1" selected="0">
            <x v="92"/>
          </reference>
          <reference field="3" count="1">
            <x v="185"/>
          </reference>
        </references>
      </pivotArea>
    </format>
    <format dxfId="3983">
      <pivotArea dataOnly="0" labelOnly="1" outline="0" fieldPosition="0">
        <references count="2">
          <reference field="0" count="1" selected="0">
            <x v="94"/>
          </reference>
          <reference field="3" count="1">
            <x v="187"/>
          </reference>
        </references>
      </pivotArea>
    </format>
    <format dxfId="3982">
      <pivotArea dataOnly="0" labelOnly="1" outline="0" fieldPosition="0">
        <references count="2">
          <reference field="0" count="1" selected="0">
            <x v="96"/>
          </reference>
          <reference field="3" count="1">
            <x v="190"/>
          </reference>
        </references>
      </pivotArea>
    </format>
    <format dxfId="3981">
      <pivotArea dataOnly="0" labelOnly="1" outline="0" fieldPosition="0">
        <references count="2">
          <reference field="0" count="1" selected="0">
            <x v="97"/>
          </reference>
          <reference field="3" count="1">
            <x v="200"/>
          </reference>
        </references>
      </pivotArea>
    </format>
    <format dxfId="3980">
      <pivotArea dataOnly="0" labelOnly="1" outline="0" fieldPosition="0">
        <references count="2">
          <reference field="0" count="1" selected="0">
            <x v="99"/>
          </reference>
          <reference field="3" count="1">
            <x v="205"/>
          </reference>
        </references>
      </pivotArea>
    </format>
    <format dxfId="3979">
      <pivotArea dataOnly="0" labelOnly="1" outline="0" fieldPosition="0">
        <references count="2">
          <reference field="0" count="1" selected="0">
            <x v="100"/>
          </reference>
          <reference field="3" count="1">
            <x v="206"/>
          </reference>
        </references>
      </pivotArea>
    </format>
    <format dxfId="3978">
      <pivotArea dataOnly="0" labelOnly="1" outline="0" fieldPosition="0">
        <references count="2">
          <reference field="0" count="1" selected="0">
            <x v="109"/>
          </reference>
          <reference field="3" count="1">
            <x v="354"/>
          </reference>
        </references>
      </pivotArea>
    </format>
    <format dxfId="3977">
      <pivotArea dataOnly="0" labelOnly="1" outline="0" fieldPosition="0">
        <references count="2">
          <reference field="0" count="1" selected="0">
            <x v="111"/>
          </reference>
          <reference field="3" count="1">
            <x v="365"/>
          </reference>
        </references>
      </pivotArea>
    </format>
    <format dxfId="3976">
      <pivotArea dataOnly="0" labelOnly="1" outline="0" fieldPosition="0">
        <references count="2">
          <reference field="0" count="1" selected="0">
            <x v="113"/>
          </reference>
          <reference field="3" count="1">
            <x v="229"/>
          </reference>
        </references>
      </pivotArea>
    </format>
    <format dxfId="3975">
      <pivotArea dataOnly="0" labelOnly="1" outline="0" fieldPosition="0">
        <references count="2">
          <reference field="0" count="1" selected="0">
            <x v="114"/>
          </reference>
          <reference field="3" count="1">
            <x v="230"/>
          </reference>
        </references>
      </pivotArea>
    </format>
    <format dxfId="3974">
      <pivotArea dataOnly="0" labelOnly="1" outline="0" fieldPosition="0">
        <references count="2">
          <reference field="0" count="1" selected="0">
            <x v="116"/>
          </reference>
          <reference field="3" count="1">
            <x v="231"/>
          </reference>
        </references>
      </pivotArea>
    </format>
    <format dxfId="3973">
      <pivotArea dataOnly="0" labelOnly="1" outline="0" fieldPosition="0">
        <references count="2">
          <reference field="0" count="1" selected="0">
            <x v="117"/>
          </reference>
          <reference field="3" count="1">
            <x v="368"/>
          </reference>
        </references>
      </pivotArea>
    </format>
    <format dxfId="3972">
      <pivotArea dataOnly="0" labelOnly="1" outline="0" fieldPosition="0">
        <references count="2">
          <reference field="0" count="1" selected="0">
            <x v="118"/>
          </reference>
          <reference field="3" count="1">
            <x v="293"/>
          </reference>
        </references>
      </pivotArea>
    </format>
    <format dxfId="3971">
      <pivotArea dataOnly="0" labelOnly="1" outline="0" fieldPosition="0">
        <references count="2">
          <reference field="0" count="1" selected="0">
            <x v="122"/>
          </reference>
          <reference field="3" count="1">
            <x v="294"/>
          </reference>
        </references>
      </pivotArea>
    </format>
    <format dxfId="3970">
      <pivotArea dataOnly="0" labelOnly="1" outline="0" fieldPosition="0">
        <references count="2">
          <reference field="0" count="1" selected="0">
            <x v="123"/>
          </reference>
          <reference field="3" count="1">
            <x v="295"/>
          </reference>
        </references>
      </pivotArea>
    </format>
    <format dxfId="3969">
      <pivotArea dataOnly="0" labelOnly="1" outline="0" fieldPosition="0">
        <references count="2">
          <reference field="0" count="1" selected="0">
            <x v="125"/>
          </reference>
          <reference field="3" count="1">
            <x v="296"/>
          </reference>
        </references>
      </pivotArea>
    </format>
    <format dxfId="3968">
      <pivotArea dataOnly="0" labelOnly="1" outline="0" fieldPosition="0">
        <references count="2">
          <reference field="0" count="1" selected="0">
            <x v="126"/>
          </reference>
          <reference field="3" count="1">
            <x v="297"/>
          </reference>
        </references>
      </pivotArea>
    </format>
    <format dxfId="3967">
      <pivotArea dataOnly="0" labelOnly="1" outline="0" fieldPosition="0">
        <references count="2">
          <reference field="0" count="1" selected="0">
            <x v="127"/>
          </reference>
          <reference field="3" count="1">
            <x v="298"/>
          </reference>
        </references>
      </pivotArea>
    </format>
    <format dxfId="3966">
      <pivotArea dataOnly="0" labelOnly="1" outline="0" fieldPosition="0">
        <references count="2">
          <reference field="0" count="1" selected="0">
            <x v="128"/>
          </reference>
          <reference field="3" count="1">
            <x v="299"/>
          </reference>
        </references>
      </pivotArea>
    </format>
    <format dxfId="3965">
      <pivotArea dataOnly="0" labelOnly="1" outline="0" fieldPosition="0">
        <references count="2">
          <reference field="0" count="1" selected="0">
            <x v="129"/>
          </reference>
          <reference field="3" count="1">
            <x v="300"/>
          </reference>
        </references>
      </pivotArea>
    </format>
    <format dxfId="3964">
      <pivotArea dataOnly="0" labelOnly="1" outline="0" fieldPosition="0">
        <references count="2">
          <reference field="0" count="1" selected="0">
            <x v="130"/>
          </reference>
          <reference field="3" count="1">
            <x v="301"/>
          </reference>
        </references>
      </pivotArea>
    </format>
    <format dxfId="3963">
      <pivotArea dataOnly="0" labelOnly="1" outline="0" fieldPosition="0">
        <references count="2">
          <reference field="0" count="1" selected="0">
            <x v="131"/>
          </reference>
          <reference field="3" count="1">
            <x v="303"/>
          </reference>
        </references>
      </pivotArea>
    </format>
    <format dxfId="3962">
      <pivotArea dataOnly="0" labelOnly="1" outline="0" fieldPosition="0">
        <references count="2">
          <reference field="0" count="1" selected="0">
            <x v="132"/>
          </reference>
          <reference field="3" count="1">
            <x v="304"/>
          </reference>
        </references>
      </pivotArea>
    </format>
    <format dxfId="3961">
      <pivotArea dataOnly="0" labelOnly="1" outline="0" fieldPosition="0">
        <references count="2">
          <reference field="0" count="1" selected="0">
            <x v="133"/>
          </reference>
          <reference field="3" count="1">
            <x v="305"/>
          </reference>
        </references>
      </pivotArea>
    </format>
    <format dxfId="3960">
      <pivotArea dataOnly="0" labelOnly="1" outline="0" fieldPosition="0">
        <references count="2">
          <reference field="0" count="1" selected="0">
            <x v="134"/>
          </reference>
          <reference field="3" count="1">
            <x v="306"/>
          </reference>
        </references>
      </pivotArea>
    </format>
    <format dxfId="3959">
      <pivotArea dataOnly="0" labelOnly="1" outline="0" fieldPosition="0">
        <references count="2">
          <reference field="0" count="1" selected="0">
            <x v="136"/>
          </reference>
          <reference field="3" count="1">
            <x v="307"/>
          </reference>
        </references>
      </pivotArea>
    </format>
    <format dxfId="3958">
      <pivotArea dataOnly="0" labelOnly="1" outline="0" fieldPosition="0">
        <references count="2">
          <reference field="0" count="1" selected="0">
            <x v="138"/>
          </reference>
          <reference field="3" count="1">
            <x v="308"/>
          </reference>
        </references>
      </pivotArea>
    </format>
    <format dxfId="3957">
      <pivotArea dataOnly="0" labelOnly="1" outline="0" fieldPosition="0">
        <references count="2">
          <reference field="0" count="1" selected="0">
            <x v="140"/>
          </reference>
          <reference field="3" count="1">
            <x v="309"/>
          </reference>
        </references>
      </pivotArea>
    </format>
    <format dxfId="3956">
      <pivotArea dataOnly="0" labelOnly="1" outline="0" fieldPosition="0">
        <references count="2">
          <reference field="0" count="1" selected="0">
            <x v="141"/>
          </reference>
          <reference field="3" count="1">
            <x v="310"/>
          </reference>
        </references>
      </pivotArea>
    </format>
    <format dxfId="3955">
      <pivotArea dataOnly="0" labelOnly="1" outline="0" fieldPosition="0">
        <references count="2">
          <reference field="0" count="1" selected="0">
            <x v="142"/>
          </reference>
          <reference field="3" count="1">
            <x v="311"/>
          </reference>
        </references>
      </pivotArea>
    </format>
    <format dxfId="3954">
      <pivotArea dataOnly="0" labelOnly="1" outline="0" fieldPosition="0">
        <references count="2">
          <reference field="0" count="1" selected="0">
            <x v="146"/>
          </reference>
          <reference field="3" count="1">
            <x v="312"/>
          </reference>
        </references>
      </pivotArea>
    </format>
    <format dxfId="3953">
      <pivotArea dataOnly="0" labelOnly="1" outline="0" fieldPosition="0">
        <references count="2">
          <reference field="0" count="1" selected="0">
            <x v="147"/>
          </reference>
          <reference field="3" count="1">
            <x v="313"/>
          </reference>
        </references>
      </pivotArea>
    </format>
    <format dxfId="3952">
      <pivotArea dataOnly="0" labelOnly="1" outline="0" fieldPosition="0">
        <references count="2">
          <reference field="0" count="1" selected="0">
            <x v="148"/>
          </reference>
          <reference field="3" count="1">
            <x v="314"/>
          </reference>
        </references>
      </pivotArea>
    </format>
    <format dxfId="3951">
      <pivotArea dataOnly="0" labelOnly="1" outline="0" fieldPosition="0">
        <references count="2">
          <reference field="0" count="1" selected="0">
            <x v="149"/>
          </reference>
          <reference field="3" count="1">
            <x v="315"/>
          </reference>
        </references>
      </pivotArea>
    </format>
    <format dxfId="3950">
      <pivotArea dataOnly="0" labelOnly="1" outline="0" fieldPosition="0">
        <references count="2">
          <reference field="0" count="1" selected="0">
            <x v="151"/>
          </reference>
          <reference field="3" count="1">
            <x v="316"/>
          </reference>
        </references>
      </pivotArea>
    </format>
    <format dxfId="3949">
      <pivotArea dataOnly="0" labelOnly="1" outline="0" fieldPosition="0">
        <references count="2">
          <reference field="0" count="1" selected="0">
            <x v="152"/>
          </reference>
          <reference field="3" count="1">
            <x v="317"/>
          </reference>
        </references>
      </pivotArea>
    </format>
    <format dxfId="3948">
      <pivotArea dataOnly="0" labelOnly="1" outline="0" fieldPosition="0">
        <references count="2">
          <reference field="0" count="1" selected="0">
            <x v="153"/>
          </reference>
          <reference field="3" count="1">
            <x v="318"/>
          </reference>
        </references>
      </pivotArea>
    </format>
    <format dxfId="3947">
      <pivotArea dataOnly="0" labelOnly="1" outline="0" fieldPosition="0">
        <references count="2">
          <reference field="0" count="1" selected="0">
            <x v="154"/>
          </reference>
          <reference field="3" count="1">
            <x v="319"/>
          </reference>
        </references>
      </pivotArea>
    </format>
    <format dxfId="3946">
      <pivotArea dataOnly="0" labelOnly="1" outline="0" fieldPosition="0">
        <references count="2">
          <reference field="0" count="1" selected="0">
            <x v="155"/>
          </reference>
          <reference field="3" count="1">
            <x v="169"/>
          </reference>
        </references>
      </pivotArea>
    </format>
    <format dxfId="3945">
      <pivotArea dataOnly="0" labelOnly="1" outline="0" fieldPosition="0">
        <references count="2">
          <reference field="0" count="1" selected="0">
            <x v="157"/>
          </reference>
          <reference field="3" count="1">
            <x v="173"/>
          </reference>
        </references>
      </pivotArea>
    </format>
    <format dxfId="3944">
      <pivotArea dataOnly="0" labelOnly="1" outline="0" fieldPosition="0">
        <references count="2">
          <reference field="0" count="1" selected="0">
            <x v="159"/>
          </reference>
          <reference field="3" count="1">
            <x v="355"/>
          </reference>
        </references>
      </pivotArea>
    </format>
    <format dxfId="3943">
      <pivotArea dataOnly="0" labelOnly="1" outline="0" fieldPosition="0">
        <references count="2">
          <reference field="0" count="1" selected="0">
            <x v="160"/>
          </reference>
          <reference field="3" count="1">
            <x v="356"/>
          </reference>
        </references>
      </pivotArea>
    </format>
    <format dxfId="3942">
      <pivotArea dataOnly="0" labelOnly="1" outline="0" fieldPosition="0">
        <references count="2">
          <reference field="0" count="1" selected="0">
            <x v="162"/>
          </reference>
          <reference field="3" count="1">
            <x v="360"/>
          </reference>
        </references>
      </pivotArea>
    </format>
    <format dxfId="3941">
      <pivotArea dataOnly="0" labelOnly="1" outline="0" fieldPosition="0">
        <references count="2">
          <reference field="0" count="1" selected="0">
            <x v="164"/>
          </reference>
          <reference field="3" count="1">
            <x v="363"/>
          </reference>
        </references>
      </pivotArea>
    </format>
    <format dxfId="3940">
      <pivotArea dataOnly="0" labelOnly="1" outline="0" fieldPosition="0">
        <references count="2">
          <reference field="0" count="1" selected="0">
            <x v="165"/>
          </reference>
          <reference field="3" count="1">
            <x v="230"/>
          </reference>
        </references>
      </pivotArea>
    </format>
    <format dxfId="3939">
      <pivotArea dataOnly="0" labelOnly="1" outline="0" fieldPosition="0">
        <references count="2">
          <reference field="0" count="1" selected="0">
            <x v="166"/>
          </reference>
          <reference field="3" count="1">
            <x v="355"/>
          </reference>
        </references>
      </pivotArea>
    </format>
    <format dxfId="3938">
      <pivotArea dataOnly="0" labelOnly="1" outline="0" fieldPosition="0">
        <references count="2">
          <reference field="0" count="1" selected="0">
            <x v="167"/>
          </reference>
          <reference field="3" count="1">
            <x v="231"/>
          </reference>
        </references>
      </pivotArea>
    </format>
    <format dxfId="3937">
      <pivotArea dataOnly="0" labelOnly="1" outline="0" fieldPosition="0">
        <references count="2">
          <reference field="0" count="1" selected="0">
            <x v="168"/>
          </reference>
          <reference field="3" count="1">
            <x v="358"/>
          </reference>
        </references>
      </pivotArea>
    </format>
    <format dxfId="3936">
      <pivotArea dataOnly="0" labelOnly="1" outline="0" fieldPosition="0">
        <references count="2">
          <reference field="0" count="1" selected="0">
            <x v="169"/>
          </reference>
          <reference field="3" count="1">
            <x v="359"/>
          </reference>
        </references>
      </pivotArea>
    </format>
    <format dxfId="3935">
      <pivotArea dataOnly="0" labelOnly="1" outline="0" fieldPosition="0">
        <references count="2">
          <reference field="0" count="1" selected="0">
            <x v="173"/>
          </reference>
          <reference field="3" count="1">
            <x v="361"/>
          </reference>
        </references>
      </pivotArea>
    </format>
    <format dxfId="3934">
      <pivotArea dataOnly="0" labelOnly="1" outline="0" fieldPosition="0">
        <references count="2">
          <reference field="0" count="1" selected="0">
            <x v="177"/>
          </reference>
          <reference field="3" count="1">
            <x v="362"/>
          </reference>
        </references>
      </pivotArea>
    </format>
    <format dxfId="3933">
      <pivotArea dataOnly="0" labelOnly="1" outline="0" fieldPosition="0">
        <references count="2">
          <reference field="0" count="1" selected="0">
            <x v="178"/>
          </reference>
          <reference field="3" count="1">
            <x v="363"/>
          </reference>
        </references>
      </pivotArea>
    </format>
    <format dxfId="3932">
      <pivotArea dataOnly="0" labelOnly="1" outline="0" fieldPosition="0">
        <references count="2">
          <reference field="0" count="1" selected="0">
            <x v="179"/>
          </reference>
          <reference field="3" count="1">
            <x v="364"/>
          </reference>
        </references>
      </pivotArea>
    </format>
    <format dxfId="3931">
      <pivotArea dataOnly="0" labelOnly="1" outline="0" fieldPosition="0">
        <references count="2">
          <reference field="0" count="1" selected="0">
            <x v="182"/>
          </reference>
          <reference field="3" count="1">
            <x v="292"/>
          </reference>
        </references>
      </pivotArea>
    </format>
    <format dxfId="3930">
      <pivotArea dataOnly="0" labelOnly="1" outline="0" fieldPosition="0">
        <references count="2">
          <reference field="0" count="1" selected="0">
            <x v="183"/>
          </reference>
          <reference field="3" count="1">
            <x v="53"/>
          </reference>
        </references>
      </pivotArea>
    </format>
    <format dxfId="3929">
      <pivotArea dataOnly="0" labelOnly="1" outline="0" fieldPosition="0">
        <references count="2">
          <reference field="0" count="1" selected="0">
            <x v="184"/>
          </reference>
          <reference field="3" count="1">
            <x v="320"/>
          </reference>
        </references>
      </pivotArea>
    </format>
    <format dxfId="3928">
      <pivotArea dataOnly="0" labelOnly="1" outline="0" fieldPosition="0">
        <references count="2">
          <reference field="0" count="1" selected="0">
            <x v="185"/>
          </reference>
          <reference field="3" count="1">
            <x v="71"/>
          </reference>
        </references>
      </pivotArea>
    </format>
    <format dxfId="3927">
      <pivotArea dataOnly="0" labelOnly="1" outline="0" fieldPosition="0">
        <references count="2">
          <reference field="0" count="1" selected="0">
            <x v="190"/>
          </reference>
          <reference field="3" count="1">
            <x v="74"/>
          </reference>
        </references>
      </pivotArea>
    </format>
    <format dxfId="3926">
      <pivotArea dataOnly="0" labelOnly="1" outline="0" fieldPosition="0">
        <references count="2">
          <reference field="0" count="1" selected="0">
            <x v="191"/>
          </reference>
          <reference field="3" count="1">
            <x v="321"/>
          </reference>
        </references>
      </pivotArea>
    </format>
    <format dxfId="3925">
      <pivotArea dataOnly="0" labelOnly="1" outline="0" fieldPosition="0">
        <references count="2">
          <reference field="0" count="1" selected="0">
            <x v="193"/>
          </reference>
          <reference field="3" count="1">
            <x v="322"/>
          </reference>
        </references>
      </pivotArea>
    </format>
    <format dxfId="3924">
      <pivotArea dataOnly="0" labelOnly="1" outline="0" fieldPosition="0">
        <references count="2">
          <reference field="0" count="1" selected="0">
            <x v="195"/>
          </reference>
          <reference field="3" count="1">
            <x v="323"/>
          </reference>
        </references>
      </pivotArea>
    </format>
    <format dxfId="3923">
      <pivotArea dataOnly="0" labelOnly="1" outline="0" fieldPosition="0">
        <references count="2">
          <reference field="0" count="1" selected="0">
            <x v="196"/>
          </reference>
          <reference field="3" count="1">
            <x v="324"/>
          </reference>
        </references>
      </pivotArea>
    </format>
    <format dxfId="3922">
      <pivotArea dataOnly="0" labelOnly="1" outline="0" fieldPosition="0">
        <references count="2">
          <reference field="0" count="1" selected="0">
            <x v="197"/>
          </reference>
          <reference field="3" count="1">
            <x v="325"/>
          </reference>
        </references>
      </pivotArea>
    </format>
    <format dxfId="3921">
      <pivotArea dataOnly="0" labelOnly="1" outline="0" fieldPosition="0">
        <references count="2">
          <reference field="0" count="1" selected="0">
            <x v="200"/>
          </reference>
          <reference field="3" count="1">
            <x v="341"/>
          </reference>
        </references>
      </pivotArea>
    </format>
    <format dxfId="3920">
      <pivotArea dataOnly="0" labelOnly="1" outline="0" fieldPosition="0">
        <references count="2">
          <reference field="0" count="1" selected="0">
            <x v="201"/>
          </reference>
          <reference field="3" count="1">
            <x v="85"/>
          </reference>
        </references>
      </pivotArea>
    </format>
    <format dxfId="3919">
      <pivotArea dataOnly="0" labelOnly="1" outline="0" fieldPosition="0">
        <references count="2">
          <reference field="0" count="1" selected="0">
            <x v="202"/>
          </reference>
          <reference field="3" count="1">
            <x v="86"/>
          </reference>
        </references>
      </pivotArea>
    </format>
    <format dxfId="3918">
      <pivotArea dataOnly="0" labelOnly="1" outline="0" fieldPosition="0">
        <references count="2">
          <reference field="0" count="1" selected="0">
            <x v="203"/>
          </reference>
          <reference field="3" count="1">
            <x v="88"/>
          </reference>
        </references>
      </pivotArea>
    </format>
    <format dxfId="3917">
      <pivotArea dataOnly="0" labelOnly="1" outline="0" fieldPosition="0">
        <references count="2">
          <reference field="0" count="1" selected="0">
            <x v="204"/>
          </reference>
          <reference field="3" count="1">
            <x v="344"/>
          </reference>
        </references>
      </pivotArea>
    </format>
    <format dxfId="3916">
      <pivotArea dataOnly="0" labelOnly="1" outline="0" fieldPosition="0">
        <references count="2">
          <reference field="0" count="1" selected="0">
            <x v="205"/>
          </reference>
          <reference field="3" count="1">
            <x v="95"/>
          </reference>
        </references>
      </pivotArea>
    </format>
    <format dxfId="3915">
      <pivotArea dataOnly="0" labelOnly="1" outline="0" fieldPosition="0">
        <references count="2">
          <reference field="0" count="1" selected="0">
            <x v="208"/>
          </reference>
          <reference field="3" count="1">
            <x v="345"/>
          </reference>
        </references>
      </pivotArea>
    </format>
    <format dxfId="3914">
      <pivotArea dataOnly="0" labelOnly="1" outline="0" fieldPosition="0">
        <references count="2">
          <reference field="0" count="1" selected="0">
            <x v="209"/>
          </reference>
          <reference field="3" count="1">
            <x v="346"/>
          </reference>
        </references>
      </pivotArea>
    </format>
    <format dxfId="3913">
      <pivotArea dataOnly="0" labelOnly="1" outline="0" fieldPosition="0">
        <references count="2">
          <reference field="0" count="1" selected="0">
            <x v="210"/>
          </reference>
          <reference field="3" count="1">
            <x v="347"/>
          </reference>
        </references>
      </pivotArea>
    </format>
    <format dxfId="3912">
      <pivotArea dataOnly="0" labelOnly="1" outline="0" fieldPosition="0">
        <references count="2">
          <reference field="0" count="1" selected="0">
            <x v="215"/>
          </reference>
          <reference field="3" count="1">
            <x v="100"/>
          </reference>
        </references>
      </pivotArea>
    </format>
    <format dxfId="3911">
      <pivotArea dataOnly="0" labelOnly="1" outline="0" fieldPosition="0">
        <references count="2">
          <reference field="0" count="1" selected="0">
            <x v="216"/>
          </reference>
          <reference field="3" count="1">
            <x v="133"/>
          </reference>
        </references>
      </pivotArea>
    </format>
    <format dxfId="3910">
      <pivotArea dataOnly="0" labelOnly="1" outline="0" fieldPosition="0">
        <references count="2">
          <reference field="0" count="1" selected="0">
            <x v="217"/>
          </reference>
          <reference field="3" count="1">
            <x v="185"/>
          </reference>
        </references>
      </pivotArea>
    </format>
    <format dxfId="3909">
      <pivotArea dataOnly="0" labelOnly="1" outline="0" fieldPosition="0">
        <references count="2">
          <reference field="0" count="1" selected="0">
            <x v="218"/>
          </reference>
          <reference field="3" count="1">
            <x v="190"/>
          </reference>
        </references>
      </pivotArea>
    </format>
    <format dxfId="3908">
      <pivotArea dataOnly="0" labelOnly="1" outline="0" fieldPosition="0">
        <references count="2">
          <reference field="0" count="1" selected="0">
            <x v="219"/>
          </reference>
          <reference field="3" count="1">
            <x v="206"/>
          </reference>
        </references>
      </pivotArea>
    </format>
    <format dxfId="3907">
      <pivotArea dataOnly="0" labelOnly="1" outline="0" fieldPosition="0">
        <references count="2">
          <reference field="0" count="1" selected="0">
            <x v="220"/>
          </reference>
          <reference field="3" count="1">
            <x v="365"/>
          </reference>
        </references>
      </pivotArea>
    </format>
    <format dxfId="3906">
      <pivotArea dataOnly="0" labelOnly="1" outline="0" fieldPosition="0">
        <references count="2">
          <reference field="0" count="1" selected="0">
            <x v="221"/>
          </reference>
          <reference field="3" count="1">
            <x v="366"/>
          </reference>
        </references>
      </pivotArea>
    </format>
    <format dxfId="3905">
      <pivotArea dataOnly="0" labelOnly="1" outline="0" fieldPosition="0">
        <references count="2">
          <reference field="0" count="1" selected="0">
            <x v="222"/>
          </reference>
          <reference field="3" count="1">
            <x v="231"/>
          </reference>
        </references>
      </pivotArea>
    </format>
    <format dxfId="3904">
      <pivotArea dataOnly="0" labelOnly="1" outline="0" fieldPosition="0">
        <references count="2">
          <reference field="0" count="1" selected="0">
            <x v="223"/>
          </reference>
          <reference field="3" count="1">
            <x v="326"/>
          </reference>
        </references>
      </pivotArea>
    </format>
    <format dxfId="3903">
      <pivotArea dataOnly="0" labelOnly="1" outline="0" fieldPosition="0">
        <references count="2">
          <reference field="0" count="1" selected="0">
            <x v="224"/>
          </reference>
          <reference field="3" count="1">
            <x v="333"/>
          </reference>
        </references>
      </pivotArea>
    </format>
    <format dxfId="3902">
      <pivotArea dataOnly="0" labelOnly="1" outline="0" fieldPosition="0">
        <references count="2">
          <reference field="0" count="1" selected="0">
            <x v="226"/>
          </reference>
          <reference field="3" count="1">
            <x v="334"/>
          </reference>
        </references>
      </pivotArea>
    </format>
    <format dxfId="3901">
      <pivotArea dataOnly="0" labelOnly="1" outline="0" fieldPosition="0">
        <references count="2">
          <reference field="0" count="1" selected="0">
            <x v="227"/>
          </reference>
          <reference field="3" count="1">
            <x v="336"/>
          </reference>
        </references>
      </pivotArea>
    </format>
    <format dxfId="3900">
      <pivotArea dataOnly="0" labelOnly="1" outline="0" fieldPosition="0">
        <references count="2">
          <reference field="0" count="1" selected="0">
            <x v="228"/>
          </reference>
          <reference field="3" count="1">
            <x v="362"/>
          </reference>
        </references>
      </pivotArea>
    </format>
    <format dxfId="3899">
      <pivotArea dataOnly="0" labelOnly="1" outline="0" fieldPosition="0">
        <references count="2">
          <reference field="0" count="1" selected="0">
            <x v="230"/>
          </reference>
          <reference field="3" count="1">
            <x v="363"/>
          </reference>
        </references>
      </pivotArea>
    </format>
    <format dxfId="3898">
      <pivotArea dataOnly="0" labelOnly="1" outline="0" fieldPosition="0">
        <references count="2">
          <reference field="0" count="1" selected="0">
            <x v="232"/>
          </reference>
          <reference field="3" count="1">
            <x v="364"/>
          </reference>
        </references>
      </pivotArea>
    </format>
    <format dxfId="3897">
      <pivotArea dataOnly="0" labelOnly="1" outline="0" fieldPosition="0">
        <references count="2">
          <reference field="0" count="1" selected="0">
            <x v="233"/>
          </reference>
          <reference field="3" count="1">
            <x v="367"/>
          </reference>
        </references>
      </pivotArea>
    </format>
    <format dxfId="3896">
      <pivotArea dataOnly="0" labelOnly="1" outline="0" fieldPosition="0">
        <references count="2">
          <reference field="0" count="1" selected="0">
            <x v="234"/>
          </reference>
          <reference field="3" count="1">
            <x v="369"/>
          </reference>
        </references>
      </pivotArea>
    </format>
    <format dxfId="3895">
      <pivotArea type="topRight" dataOnly="0" labelOnly="1" outline="0" fieldPosition="0"/>
    </format>
    <format dxfId="3894">
      <pivotArea type="all" dataOnly="0" outline="0" fieldPosition="0"/>
    </format>
    <format dxfId="3893">
      <pivotArea outline="0" collapsedLevelsAreSubtotals="1" fieldPosition="0"/>
    </format>
    <format dxfId="3892">
      <pivotArea type="origin" dataOnly="0" labelOnly="1" outline="0" fieldPosition="0"/>
    </format>
    <format dxfId="3891">
      <pivotArea type="topRight" dataOnly="0" labelOnly="1" outline="0" fieldPosition="0"/>
    </format>
    <format dxfId="3890">
      <pivotArea field="0" type="button" dataOnly="0" labelOnly="1" outline="0" axis="axisRow" fieldPosition="0"/>
    </format>
    <format dxfId="3889">
      <pivotArea field="3" type="button" dataOnly="0" labelOnly="1" outline="0" axis="axisRow" fieldPosition="1"/>
    </format>
    <format dxfId="3888">
      <pivotArea field="25" type="button" dataOnly="0" labelOnly="1" outline="0" axis="axisRow" fieldPosition="3"/>
    </format>
    <format dxfId="3887">
      <pivotArea field="26" type="button" dataOnly="0" labelOnly="1" outline="0" axis="axisRow" fieldPosition="4"/>
    </format>
    <format dxfId="3886">
      <pivotArea field="27" type="button" dataOnly="0" labelOnly="1" outline="0" axis="axisRow" fieldPosition="5"/>
    </format>
    <format dxfId="3885">
      <pivotArea field="12" type="button" dataOnly="0" labelOnly="1" outline="0" axis="axisRow" fieldPosition="6"/>
    </format>
    <format dxfId="3884">
      <pivotArea field="4" type="button" dataOnly="0" labelOnly="1" outline="0" axis="axisRow" fieldPosition="7"/>
    </format>
    <format dxfId="3883">
      <pivotArea field="19" type="button" dataOnly="0" labelOnly="1" outline="0" axis="axisRow" fieldPosition="8"/>
    </format>
    <format dxfId="3882">
      <pivotArea field="29" type="button" dataOnly="0" labelOnly="1" outline="0" axis="axisRow" fieldPosition="9"/>
    </format>
    <format dxfId="3881">
      <pivotArea field="6" type="button" dataOnly="0" labelOnly="1" outline="0" axis="axisRow" fieldPosition="10"/>
    </format>
    <format dxfId="3880">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879">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878">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877">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876">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3875">
      <pivotArea dataOnly="0" labelOnly="1" grandRow="1" outline="0" fieldPosition="0"/>
    </format>
    <format dxfId="3874">
      <pivotArea dataOnly="0" labelOnly="1" outline="0" fieldPosition="0">
        <references count="2">
          <reference field="0" count="1" selected="0">
            <x v="0"/>
          </reference>
          <reference field="3" count="1">
            <x v="289"/>
          </reference>
        </references>
      </pivotArea>
    </format>
    <format dxfId="3873">
      <pivotArea dataOnly="0" labelOnly="1" outline="0" fieldPosition="0">
        <references count="2">
          <reference field="0" count="1" selected="0">
            <x v="1"/>
          </reference>
          <reference field="3" count="1">
            <x v="290"/>
          </reference>
        </references>
      </pivotArea>
    </format>
    <format dxfId="3872">
      <pivotArea dataOnly="0" labelOnly="1" outline="0" fieldPosition="0">
        <references count="2">
          <reference field="0" count="1" selected="0">
            <x v="2"/>
          </reference>
          <reference field="3" count="1">
            <x v="291"/>
          </reference>
        </references>
      </pivotArea>
    </format>
    <format dxfId="3871">
      <pivotArea dataOnly="0" labelOnly="1" outline="0" fieldPosition="0">
        <references count="2">
          <reference field="0" count="1" selected="0">
            <x v="3"/>
          </reference>
          <reference field="3" count="1">
            <x v="302"/>
          </reference>
        </references>
      </pivotArea>
    </format>
    <format dxfId="3870">
      <pivotArea dataOnly="0" labelOnly="1" outline="0" fieldPosition="0">
        <references count="2">
          <reference field="0" count="1" selected="0">
            <x v="4"/>
          </reference>
          <reference field="3" count="1">
            <x v="78"/>
          </reference>
        </references>
      </pivotArea>
    </format>
    <format dxfId="3869">
      <pivotArea dataOnly="0" labelOnly="1" outline="0" fieldPosition="0">
        <references count="2">
          <reference field="0" count="1" selected="0">
            <x v="5"/>
          </reference>
          <reference field="3" count="1">
            <x v="326"/>
          </reference>
        </references>
      </pivotArea>
    </format>
    <format dxfId="3868">
      <pivotArea dataOnly="0" labelOnly="1" outline="0" fieldPosition="0">
        <references count="2">
          <reference field="0" count="1" selected="0">
            <x v="6"/>
          </reference>
          <reference field="3" count="1">
            <x v="330"/>
          </reference>
        </references>
      </pivotArea>
    </format>
    <format dxfId="3867">
      <pivotArea dataOnly="0" labelOnly="1" outline="0" fieldPosition="0">
        <references count="2">
          <reference field="0" count="1" selected="0">
            <x v="7"/>
          </reference>
          <reference field="3" count="1">
            <x v="327"/>
          </reference>
        </references>
      </pivotArea>
    </format>
    <format dxfId="3866">
      <pivotArea dataOnly="0" labelOnly="1" outline="0" fieldPosition="0">
        <references count="2">
          <reference field="0" count="1" selected="0">
            <x v="10"/>
          </reference>
          <reference field="3" count="1">
            <x v="328"/>
          </reference>
        </references>
      </pivotArea>
    </format>
    <format dxfId="3865">
      <pivotArea dataOnly="0" labelOnly="1" outline="0" fieldPosition="0">
        <references count="2">
          <reference field="0" count="1" selected="0">
            <x v="12"/>
          </reference>
          <reference field="3" count="1">
            <x v="333"/>
          </reference>
        </references>
      </pivotArea>
    </format>
    <format dxfId="3864">
      <pivotArea dataOnly="0" labelOnly="1" outline="0" fieldPosition="0">
        <references count="2">
          <reference field="0" count="1" selected="0">
            <x v="13"/>
          </reference>
          <reference field="3" count="1">
            <x v="334"/>
          </reference>
        </references>
      </pivotArea>
    </format>
    <format dxfId="3863">
      <pivotArea dataOnly="0" labelOnly="1" outline="0" fieldPosition="0">
        <references count="2">
          <reference field="0" count="1" selected="0">
            <x v="17"/>
          </reference>
          <reference field="3" count="1">
            <x v="335"/>
          </reference>
        </references>
      </pivotArea>
    </format>
    <format dxfId="3862">
      <pivotArea dataOnly="0" labelOnly="1" outline="0" fieldPosition="0">
        <references count="2">
          <reference field="0" count="1" selected="0">
            <x v="18"/>
          </reference>
          <reference field="3" count="1">
            <x v="336"/>
          </reference>
        </references>
      </pivotArea>
    </format>
    <format dxfId="3861">
      <pivotArea dataOnly="0" labelOnly="1" outline="0" fieldPosition="0">
        <references count="2">
          <reference field="0" count="1" selected="0">
            <x v="20"/>
          </reference>
          <reference field="3" count="1">
            <x v="337"/>
          </reference>
        </references>
      </pivotArea>
    </format>
    <format dxfId="3860">
      <pivotArea dataOnly="0" labelOnly="1" outline="0" fieldPosition="0">
        <references count="2">
          <reference field="0" count="1" selected="0">
            <x v="22"/>
          </reference>
          <reference field="3" count="1">
            <x v="338"/>
          </reference>
        </references>
      </pivotArea>
    </format>
    <format dxfId="3859">
      <pivotArea dataOnly="0" labelOnly="1" outline="0" fieldPosition="0">
        <references count="2">
          <reference field="0" count="1" selected="0">
            <x v="24"/>
          </reference>
          <reference field="3" count="1">
            <x v="339"/>
          </reference>
        </references>
      </pivotArea>
    </format>
    <format dxfId="3858">
      <pivotArea dataOnly="0" labelOnly="1" outline="0" fieldPosition="0">
        <references count="2">
          <reference field="0" count="1" selected="0">
            <x v="25"/>
          </reference>
          <reference field="3" count="1">
            <x v="340"/>
          </reference>
        </references>
      </pivotArea>
    </format>
    <format dxfId="3857">
      <pivotArea dataOnly="0" labelOnly="1" outline="0" fieldPosition="0">
        <references count="2">
          <reference field="0" count="1" selected="0">
            <x v="26"/>
          </reference>
          <reference field="3" count="1">
            <x v="341"/>
          </reference>
        </references>
      </pivotArea>
    </format>
    <format dxfId="3856">
      <pivotArea dataOnly="0" labelOnly="1" outline="0" fieldPosition="0">
        <references count="2">
          <reference field="0" count="1" selected="0">
            <x v="27"/>
          </reference>
          <reference field="3" count="1">
            <x v="342"/>
          </reference>
        </references>
      </pivotArea>
    </format>
    <format dxfId="3855">
      <pivotArea dataOnly="0" labelOnly="1" outline="0" fieldPosition="0">
        <references count="2">
          <reference field="0" count="1" selected="0">
            <x v="29"/>
          </reference>
          <reference field="3" count="1">
            <x v="88"/>
          </reference>
        </references>
      </pivotArea>
    </format>
    <format dxfId="3854">
      <pivotArea dataOnly="0" labelOnly="1" outline="0" fieldPosition="0">
        <references count="2">
          <reference field="0" count="1" selected="0">
            <x v="31"/>
          </reference>
          <reference field="3" count="1">
            <x v="326"/>
          </reference>
        </references>
      </pivotArea>
    </format>
    <format dxfId="3853">
      <pivotArea dataOnly="0" labelOnly="1" outline="0" fieldPosition="0">
        <references count="2">
          <reference field="0" count="1" selected="0">
            <x v="35"/>
          </reference>
          <reference field="3" count="1">
            <x v="329"/>
          </reference>
        </references>
      </pivotArea>
    </format>
    <format dxfId="3852">
      <pivotArea dataOnly="0" labelOnly="1" outline="0" fieldPosition="0">
        <references count="2">
          <reference field="0" count="1" selected="0">
            <x v="36"/>
          </reference>
          <reference field="3" count="1">
            <x v="327"/>
          </reference>
        </references>
      </pivotArea>
    </format>
    <format dxfId="3851">
      <pivotArea dataOnly="0" labelOnly="1" outline="0" fieldPosition="0">
        <references count="2">
          <reference field="0" count="1" selected="0">
            <x v="38"/>
          </reference>
          <reference field="3" count="1">
            <x v="328"/>
          </reference>
        </references>
      </pivotArea>
    </format>
    <format dxfId="3850">
      <pivotArea dataOnly="0" labelOnly="1" outline="0" fieldPosition="0">
        <references count="2">
          <reference field="0" count="1" selected="0">
            <x v="39"/>
          </reference>
          <reference field="3" count="1">
            <x v="331"/>
          </reference>
        </references>
      </pivotArea>
    </format>
    <format dxfId="3849">
      <pivotArea dataOnly="0" labelOnly="1" outline="0" fieldPosition="0">
        <references count="2">
          <reference field="0" count="1" selected="0">
            <x v="43"/>
          </reference>
          <reference field="3" count="1">
            <x v="332"/>
          </reference>
        </references>
      </pivotArea>
    </format>
    <format dxfId="3848">
      <pivotArea dataOnly="0" labelOnly="1" outline="0" fieldPosition="0">
        <references count="2">
          <reference field="0" count="1" selected="0">
            <x v="45"/>
          </reference>
          <reference field="3" count="1">
            <x v="333"/>
          </reference>
        </references>
      </pivotArea>
    </format>
    <format dxfId="3847">
      <pivotArea dataOnly="0" labelOnly="1" outline="0" fieldPosition="0">
        <references count="2">
          <reference field="0" count="1" selected="0">
            <x v="46"/>
          </reference>
          <reference field="3" count="1">
            <x v="343"/>
          </reference>
        </references>
      </pivotArea>
    </format>
    <format dxfId="3846">
      <pivotArea dataOnly="0" labelOnly="1" outline="0" fieldPosition="0">
        <references count="2">
          <reference field="0" count="1" selected="0">
            <x v="52"/>
          </reference>
          <reference field="3" count="1">
            <x v="88"/>
          </reference>
        </references>
      </pivotArea>
    </format>
    <format dxfId="3845">
      <pivotArea dataOnly="0" labelOnly="1" outline="0" fieldPosition="0">
        <references count="2">
          <reference field="0" count="1" selected="0">
            <x v="56"/>
          </reference>
          <reference field="3" count="1">
            <x v="345"/>
          </reference>
        </references>
      </pivotArea>
    </format>
    <format dxfId="3844">
      <pivotArea dataOnly="0" labelOnly="1" outline="0" fieldPosition="0">
        <references count="2">
          <reference field="0" count="1" selected="0">
            <x v="58"/>
          </reference>
          <reference field="3" count="1">
            <x v="346"/>
          </reference>
        </references>
      </pivotArea>
    </format>
    <format dxfId="3843">
      <pivotArea dataOnly="0" labelOnly="1" outline="0" fieldPosition="0">
        <references count="2">
          <reference field="0" count="1" selected="0">
            <x v="59"/>
          </reference>
          <reference field="3" count="1">
            <x v="347"/>
          </reference>
        </references>
      </pivotArea>
    </format>
    <format dxfId="3842">
      <pivotArea dataOnly="0" labelOnly="1" outline="0" fieldPosition="0">
        <references count="2">
          <reference field="0" count="1" selected="0">
            <x v="60"/>
          </reference>
          <reference field="3" count="1">
            <x v="348"/>
          </reference>
        </references>
      </pivotArea>
    </format>
    <format dxfId="3841">
      <pivotArea dataOnly="0" labelOnly="1" outline="0" fieldPosition="0">
        <references count="2">
          <reference field="0" count="1" selected="0">
            <x v="61"/>
          </reference>
          <reference field="3" count="1">
            <x v="100"/>
          </reference>
        </references>
      </pivotArea>
    </format>
    <format dxfId="3840">
      <pivotArea dataOnly="0" labelOnly="1" outline="0" fieldPosition="0">
        <references count="2">
          <reference field="0" count="1" selected="0">
            <x v="64"/>
          </reference>
          <reference field="3" count="1">
            <x v="101"/>
          </reference>
        </references>
      </pivotArea>
    </format>
    <format dxfId="3839">
      <pivotArea dataOnly="0" labelOnly="1" outline="0" fieldPosition="0">
        <references count="2">
          <reference field="0" count="1" selected="0">
            <x v="65"/>
          </reference>
          <reference field="3" count="1">
            <x v="349"/>
          </reference>
        </references>
      </pivotArea>
    </format>
    <format dxfId="3838">
      <pivotArea dataOnly="0" labelOnly="1" outline="0" fieldPosition="0">
        <references count="2">
          <reference field="0" count="1" selected="0">
            <x v="66"/>
          </reference>
          <reference field="3" count="1">
            <x v="105"/>
          </reference>
        </references>
      </pivotArea>
    </format>
    <format dxfId="3837">
      <pivotArea dataOnly="0" labelOnly="1" outline="0" fieldPosition="0">
        <references count="2">
          <reference field="0" count="1" selected="0">
            <x v="67"/>
          </reference>
          <reference field="3" count="1">
            <x v="122"/>
          </reference>
        </references>
      </pivotArea>
    </format>
    <format dxfId="3836">
      <pivotArea dataOnly="0" labelOnly="1" outline="0" fieldPosition="0">
        <references count="2">
          <reference field="0" count="1" selected="0">
            <x v="69"/>
          </reference>
          <reference field="3" count="1">
            <x v="350"/>
          </reference>
        </references>
      </pivotArea>
    </format>
    <format dxfId="3835">
      <pivotArea dataOnly="0" labelOnly="1" outline="0" fieldPosition="0">
        <references count="2">
          <reference field="0" count="1" selected="0">
            <x v="75"/>
          </reference>
          <reference field="3" count="1">
            <x v="144"/>
          </reference>
        </references>
      </pivotArea>
    </format>
    <format dxfId="3834">
      <pivotArea dataOnly="0" labelOnly="1" outline="0" fieldPosition="0">
        <references count="2">
          <reference field="0" count="1" selected="0">
            <x v="80"/>
          </reference>
          <reference field="3" count="1">
            <x v="351"/>
          </reference>
        </references>
      </pivotArea>
    </format>
    <format dxfId="3833">
      <pivotArea dataOnly="0" labelOnly="1" outline="0" fieldPosition="0">
        <references count="2">
          <reference field="0" count="1" selected="0">
            <x v="84"/>
          </reference>
          <reference field="3" count="1">
            <x v="158"/>
          </reference>
        </references>
      </pivotArea>
    </format>
    <format dxfId="3832">
      <pivotArea dataOnly="0" labelOnly="1" outline="0" fieldPosition="0">
        <references count="2">
          <reference field="0" count="1" selected="0">
            <x v="85"/>
          </reference>
          <reference field="3" count="1">
            <x v="352"/>
          </reference>
        </references>
      </pivotArea>
    </format>
    <format dxfId="3831">
      <pivotArea dataOnly="0" labelOnly="1" outline="0" fieldPosition="0">
        <references count="2">
          <reference field="0" count="1" selected="0">
            <x v="87"/>
          </reference>
          <reference field="3" count="1">
            <x v="184"/>
          </reference>
        </references>
      </pivotArea>
    </format>
    <format dxfId="3830">
      <pivotArea dataOnly="0" labelOnly="1" outline="0" fieldPosition="0">
        <references count="2">
          <reference field="0" count="1" selected="0">
            <x v="88"/>
          </reference>
          <reference field="3" count="1">
            <x v="187"/>
          </reference>
        </references>
      </pivotArea>
    </format>
    <format dxfId="3829">
      <pivotArea dataOnly="0" labelOnly="1" outline="0" fieldPosition="0">
        <references count="2">
          <reference field="0" count="1" selected="0">
            <x v="89"/>
          </reference>
          <reference field="3" count="1">
            <x v="353"/>
          </reference>
        </references>
      </pivotArea>
    </format>
    <format dxfId="3828">
      <pivotArea dataOnly="0" labelOnly="1" outline="0" fieldPosition="0">
        <references count="2">
          <reference field="0" count="1" selected="0">
            <x v="90"/>
          </reference>
          <reference field="3" count="1">
            <x v="357"/>
          </reference>
        </references>
      </pivotArea>
    </format>
    <format dxfId="3827">
      <pivotArea dataOnly="0" labelOnly="1" outline="0" fieldPosition="0">
        <references count="2">
          <reference field="0" count="1" selected="0">
            <x v="91"/>
          </reference>
          <reference field="3" count="1">
            <x v="362"/>
          </reference>
        </references>
      </pivotArea>
    </format>
    <format dxfId="3826">
      <pivotArea dataOnly="0" labelOnly="1" outline="0" fieldPosition="0">
        <references count="2">
          <reference field="0" count="1" selected="0">
            <x v="92"/>
          </reference>
          <reference field="3" count="1">
            <x v="185"/>
          </reference>
        </references>
      </pivotArea>
    </format>
    <format dxfId="3825">
      <pivotArea dataOnly="0" labelOnly="1" outline="0" fieldPosition="0">
        <references count="2">
          <reference field="0" count="1" selected="0">
            <x v="94"/>
          </reference>
          <reference field="3" count="1">
            <x v="187"/>
          </reference>
        </references>
      </pivotArea>
    </format>
    <format dxfId="3824">
      <pivotArea dataOnly="0" labelOnly="1" outline="0" fieldPosition="0">
        <references count="2">
          <reference field="0" count="1" selected="0">
            <x v="96"/>
          </reference>
          <reference field="3" count="1">
            <x v="190"/>
          </reference>
        </references>
      </pivotArea>
    </format>
    <format dxfId="3823">
      <pivotArea dataOnly="0" labelOnly="1" outline="0" fieldPosition="0">
        <references count="2">
          <reference field="0" count="1" selected="0">
            <x v="97"/>
          </reference>
          <reference field="3" count="1">
            <x v="200"/>
          </reference>
        </references>
      </pivotArea>
    </format>
    <format dxfId="3822">
      <pivotArea dataOnly="0" labelOnly="1" outline="0" fieldPosition="0">
        <references count="2">
          <reference field="0" count="1" selected="0">
            <x v="99"/>
          </reference>
          <reference field="3" count="1">
            <x v="205"/>
          </reference>
        </references>
      </pivotArea>
    </format>
    <format dxfId="3821">
      <pivotArea dataOnly="0" labelOnly="1" outline="0" fieldPosition="0">
        <references count="2">
          <reference field="0" count="1" selected="0">
            <x v="100"/>
          </reference>
          <reference field="3" count="1">
            <x v="206"/>
          </reference>
        </references>
      </pivotArea>
    </format>
    <format dxfId="3820">
      <pivotArea dataOnly="0" labelOnly="1" outline="0" fieldPosition="0">
        <references count="2">
          <reference field="0" count="1" selected="0">
            <x v="109"/>
          </reference>
          <reference field="3" count="1">
            <x v="354"/>
          </reference>
        </references>
      </pivotArea>
    </format>
    <format dxfId="3819">
      <pivotArea dataOnly="0" labelOnly="1" outline="0" fieldPosition="0">
        <references count="2">
          <reference field="0" count="1" selected="0">
            <x v="111"/>
          </reference>
          <reference field="3" count="1">
            <x v="365"/>
          </reference>
        </references>
      </pivotArea>
    </format>
    <format dxfId="3818">
      <pivotArea dataOnly="0" labelOnly="1" outline="0" fieldPosition="0">
        <references count="2">
          <reference field="0" count="1" selected="0">
            <x v="113"/>
          </reference>
          <reference field="3" count="1">
            <x v="229"/>
          </reference>
        </references>
      </pivotArea>
    </format>
    <format dxfId="3817">
      <pivotArea dataOnly="0" labelOnly="1" outline="0" fieldPosition="0">
        <references count="2">
          <reference field="0" count="1" selected="0">
            <x v="114"/>
          </reference>
          <reference field="3" count="1">
            <x v="230"/>
          </reference>
        </references>
      </pivotArea>
    </format>
    <format dxfId="3816">
      <pivotArea dataOnly="0" labelOnly="1" outline="0" fieldPosition="0">
        <references count="2">
          <reference field="0" count="1" selected="0">
            <x v="116"/>
          </reference>
          <reference field="3" count="1">
            <x v="231"/>
          </reference>
        </references>
      </pivotArea>
    </format>
    <format dxfId="3815">
      <pivotArea dataOnly="0" labelOnly="1" outline="0" fieldPosition="0">
        <references count="2">
          <reference field="0" count="1" selected="0">
            <x v="117"/>
          </reference>
          <reference field="3" count="1">
            <x v="368"/>
          </reference>
        </references>
      </pivotArea>
    </format>
    <format dxfId="3814">
      <pivotArea dataOnly="0" labelOnly="1" outline="0" fieldPosition="0">
        <references count="2">
          <reference field="0" count="1" selected="0">
            <x v="118"/>
          </reference>
          <reference field="3" count="1">
            <x v="293"/>
          </reference>
        </references>
      </pivotArea>
    </format>
    <format dxfId="3813">
      <pivotArea dataOnly="0" labelOnly="1" outline="0" fieldPosition="0">
        <references count="2">
          <reference field="0" count="1" selected="0">
            <x v="122"/>
          </reference>
          <reference field="3" count="1">
            <x v="294"/>
          </reference>
        </references>
      </pivotArea>
    </format>
    <format dxfId="3812">
      <pivotArea dataOnly="0" labelOnly="1" outline="0" fieldPosition="0">
        <references count="2">
          <reference field="0" count="1" selected="0">
            <x v="123"/>
          </reference>
          <reference field="3" count="1">
            <x v="295"/>
          </reference>
        </references>
      </pivotArea>
    </format>
    <format dxfId="3811">
      <pivotArea dataOnly="0" labelOnly="1" outline="0" fieldPosition="0">
        <references count="2">
          <reference field="0" count="1" selected="0">
            <x v="125"/>
          </reference>
          <reference field="3" count="1">
            <x v="296"/>
          </reference>
        </references>
      </pivotArea>
    </format>
    <format dxfId="3810">
      <pivotArea dataOnly="0" labelOnly="1" outline="0" fieldPosition="0">
        <references count="2">
          <reference field="0" count="1" selected="0">
            <x v="126"/>
          </reference>
          <reference field="3" count="1">
            <x v="297"/>
          </reference>
        </references>
      </pivotArea>
    </format>
    <format dxfId="3809">
      <pivotArea dataOnly="0" labelOnly="1" outline="0" fieldPosition="0">
        <references count="2">
          <reference field="0" count="1" selected="0">
            <x v="127"/>
          </reference>
          <reference field="3" count="1">
            <x v="298"/>
          </reference>
        </references>
      </pivotArea>
    </format>
    <format dxfId="3808">
      <pivotArea dataOnly="0" labelOnly="1" outline="0" fieldPosition="0">
        <references count="2">
          <reference field="0" count="1" selected="0">
            <x v="128"/>
          </reference>
          <reference field="3" count="1">
            <x v="299"/>
          </reference>
        </references>
      </pivotArea>
    </format>
    <format dxfId="3807">
      <pivotArea dataOnly="0" labelOnly="1" outline="0" fieldPosition="0">
        <references count="2">
          <reference field="0" count="1" selected="0">
            <x v="129"/>
          </reference>
          <reference field="3" count="1">
            <x v="300"/>
          </reference>
        </references>
      </pivotArea>
    </format>
    <format dxfId="3806">
      <pivotArea dataOnly="0" labelOnly="1" outline="0" fieldPosition="0">
        <references count="2">
          <reference field="0" count="1" selected="0">
            <x v="130"/>
          </reference>
          <reference field="3" count="1">
            <x v="301"/>
          </reference>
        </references>
      </pivotArea>
    </format>
    <format dxfId="3805">
      <pivotArea dataOnly="0" labelOnly="1" outline="0" fieldPosition="0">
        <references count="2">
          <reference field="0" count="1" selected="0">
            <x v="131"/>
          </reference>
          <reference field="3" count="1">
            <x v="303"/>
          </reference>
        </references>
      </pivotArea>
    </format>
    <format dxfId="3804">
      <pivotArea dataOnly="0" labelOnly="1" outline="0" fieldPosition="0">
        <references count="2">
          <reference field="0" count="1" selected="0">
            <x v="132"/>
          </reference>
          <reference field="3" count="1">
            <x v="304"/>
          </reference>
        </references>
      </pivotArea>
    </format>
    <format dxfId="3803">
      <pivotArea dataOnly="0" labelOnly="1" outline="0" fieldPosition="0">
        <references count="2">
          <reference field="0" count="1" selected="0">
            <x v="133"/>
          </reference>
          <reference field="3" count="1">
            <x v="305"/>
          </reference>
        </references>
      </pivotArea>
    </format>
    <format dxfId="3802">
      <pivotArea dataOnly="0" labelOnly="1" outline="0" fieldPosition="0">
        <references count="2">
          <reference field="0" count="1" selected="0">
            <x v="134"/>
          </reference>
          <reference field="3" count="1">
            <x v="306"/>
          </reference>
        </references>
      </pivotArea>
    </format>
    <format dxfId="3801">
      <pivotArea dataOnly="0" labelOnly="1" outline="0" fieldPosition="0">
        <references count="2">
          <reference field="0" count="1" selected="0">
            <x v="136"/>
          </reference>
          <reference field="3" count="1">
            <x v="307"/>
          </reference>
        </references>
      </pivotArea>
    </format>
    <format dxfId="3800">
      <pivotArea dataOnly="0" labelOnly="1" outline="0" fieldPosition="0">
        <references count="2">
          <reference field="0" count="1" selected="0">
            <x v="138"/>
          </reference>
          <reference field="3" count="1">
            <x v="308"/>
          </reference>
        </references>
      </pivotArea>
    </format>
    <format dxfId="3799">
      <pivotArea dataOnly="0" labelOnly="1" outline="0" fieldPosition="0">
        <references count="2">
          <reference field="0" count="1" selected="0">
            <x v="140"/>
          </reference>
          <reference field="3" count="1">
            <x v="309"/>
          </reference>
        </references>
      </pivotArea>
    </format>
    <format dxfId="3798">
      <pivotArea dataOnly="0" labelOnly="1" outline="0" fieldPosition="0">
        <references count="2">
          <reference field="0" count="1" selected="0">
            <x v="141"/>
          </reference>
          <reference field="3" count="1">
            <x v="310"/>
          </reference>
        </references>
      </pivotArea>
    </format>
    <format dxfId="3797">
      <pivotArea dataOnly="0" labelOnly="1" outline="0" fieldPosition="0">
        <references count="2">
          <reference field="0" count="1" selected="0">
            <x v="142"/>
          </reference>
          <reference field="3" count="1">
            <x v="311"/>
          </reference>
        </references>
      </pivotArea>
    </format>
    <format dxfId="3796">
      <pivotArea dataOnly="0" labelOnly="1" outline="0" fieldPosition="0">
        <references count="2">
          <reference field="0" count="1" selected="0">
            <x v="146"/>
          </reference>
          <reference field="3" count="1">
            <x v="312"/>
          </reference>
        </references>
      </pivotArea>
    </format>
    <format dxfId="3795">
      <pivotArea dataOnly="0" labelOnly="1" outline="0" fieldPosition="0">
        <references count="2">
          <reference field="0" count="1" selected="0">
            <x v="147"/>
          </reference>
          <reference field="3" count="1">
            <x v="313"/>
          </reference>
        </references>
      </pivotArea>
    </format>
    <format dxfId="3794">
      <pivotArea dataOnly="0" labelOnly="1" outline="0" fieldPosition="0">
        <references count="2">
          <reference field="0" count="1" selected="0">
            <x v="148"/>
          </reference>
          <reference field="3" count="1">
            <x v="314"/>
          </reference>
        </references>
      </pivotArea>
    </format>
    <format dxfId="3793">
      <pivotArea dataOnly="0" labelOnly="1" outline="0" fieldPosition="0">
        <references count="2">
          <reference field="0" count="1" selected="0">
            <x v="149"/>
          </reference>
          <reference field="3" count="1">
            <x v="315"/>
          </reference>
        </references>
      </pivotArea>
    </format>
    <format dxfId="3792">
      <pivotArea dataOnly="0" labelOnly="1" outline="0" fieldPosition="0">
        <references count="2">
          <reference field="0" count="1" selected="0">
            <x v="151"/>
          </reference>
          <reference field="3" count="1">
            <x v="316"/>
          </reference>
        </references>
      </pivotArea>
    </format>
    <format dxfId="3791">
      <pivotArea dataOnly="0" labelOnly="1" outline="0" fieldPosition="0">
        <references count="2">
          <reference field="0" count="1" selected="0">
            <x v="152"/>
          </reference>
          <reference field="3" count="1">
            <x v="317"/>
          </reference>
        </references>
      </pivotArea>
    </format>
    <format dxfId="3790">
      <pivotArea dataOnly="0" labelOnly="1" outline="0" fieldPosition="0">
        <references count="2">
          <reference field="0" count="1" selected="0">
            <x v="153"/>
          </reference>
          <reference field="3" count="1">
            <x v="318"/>
          </reference>
        </references>
      </pivotArea>
    </format>
    <format dxfId="3789">
      <pivotArea dataOnly="0" labelOnly="1" outline="0" fieldPosition="0">
        <references count="2">
          <reference field="0" count="1" selected="0">
            <x v="154"/>
          </reference>
          <reference field="3" count="1">
            <x v="319"/>
          </reference>
        </references>
      </pivotArea>
    </format>
    <format dxfId="3788">
      <pivotArea dataOnly="0" labelOnly="1" outline="0" fieldPosition="0">
        <references count="2">
          <reference field="0" count="1" selected="0">
            <x v="155"/>
          </reference>
          <reference field="3" count="1">
            <x v="169"/>
          </reference>
        </references>
      </pivotArea>
    </format>
    <format dxfId="3787">
      <pivotArea dataOnly="0" labelOnly="1" outline="0" fieldPosition="0">
        <references count="2">
          <reference field="0" count="1" selected="0">
            <x v="157"/>
          </reference>
          <reference field="3" count="1">
            <x v="173"/>
          </reference>
        </references>
      </pivotArea>
    </format>
    <format dxfId="3786">
      <pivotArea dataOnly="0" labelOnly="1" outline="0" fieldPosition="0">
        <references count="2">
          <reference field="0" count="1" selected="0">
            <x v="158"/>
          </reference>
          <reference field="3" count="1">
            <x v="355"/>
          </reference>
        </references>
      </pivotArea>
    </format>
    <format dxfId="3785">
      <pivotArea dataOnly="0" labelOnly="1" outline="0" fieldPosition="0">
        <references count="2">
          <reference field="0" count="1" selected="0">
            <x v="160"/>
          </reference>
          <reference field="3" count="1">
            <x v="356"/>
          </reference>
        </references>
      </pivotArea>
    </format>
    <format dxfId="3784">
      <pivotArea dataOnly="0" labelOnly="1" outline="0" fieldPosition="0">
        <references count="2">
          <reference field="0" count="1" selected="0">
            <x v="162"/>
          </reference>
          <reference field="3" count="1">
            <x v="360"/>
          </reference>
        </references>
      </pivotArea>
    </format>
    <format dxfId="3783">
      <pivotArea dataOnly="0" labelOnly="1" outline="0" fieldPosition="0">
        <references count="2">
          <reference field="0" count="1" selected="0">
            <x v="164"/>
          </reference>
          <reference field="3" count="1">
            <x v="363"/>
          </reference>
        </references>
      </pivotArea>
    </format>
    <format dxfId="3782">
      <pivotArea dataOnly="0" labelOnly="1" outline="0" fieldPosition="0">
        <references count="2">
          <reference field="0" count="1" selected="0">
            <x v="165"/>
          </reference>
          <reference field="3" count="1">
            <x v="230"/>
          </reference>
        </references>
      </pivotArea>
    </format>
    <format dxfId="3781">
      <pivotArea dataOnly="0" labelOnly="1" outline="0" fieldPosition="0">
        <references count="2">
          <reference field="0" count="1" selected="0">
            <x v="166"/>
          </reference>
          <reference field="3" count="1">
            <x v="231"/>
          </reference>
        </references>
      </pivotArea>
    </format>
    <format dxfId="3780">
      <pivotArea dataOnly="0" labelOnly="1" outline="0" fieldPosition="0">
        <references count="2">
          <reference field="0" count="1" selected="0">
            <x v="168"/>
          </reference>
          <reference field="3" count="1">
            <x v="358"/>
          </reference>
        </references>
      </pivotArea>
    </format>
    <format dxfId="3779">
      <pivotArea dataOnly="0" labelOnly="1" outline="0" fieldPosition="0">
        <references count="2">
          <reference field="0" count="1" selected="0">
            <x v="169"/>
          </reference>
          <reference field="3" count="1">
            <x v="359"/>
          </reference>
        </references>
      </pivotArea>
    </format>
    <format dxfId="3778">
      <pivotArea dataOnly="0" labelOnly="1" outline="0" fieldPosition="0">
        <references count="2">
          <reference field="0" count="1" selected="0">
            <x v="173"/>
          </reference>
          <reference field="3" count="1">
            <x v="361"/>
          </reference>
        </references>
      </pivotArea>
    </format>
    <format dxfId="3777">
      <pivotArea dataOnly="0" labelOnly="1" outline="0" fieldPosition="0">
        <references count="2">
          <reference field="0" count="1" selected="0">
            <x v="177"/>
          </reference>
          <reference field="3" count="1">
            <x v="362"/>
          </reference>
        </references>
      </pivotArea>
    </format>
    <format dxfId="3776">
      <pivotArea dataOnly="0" labelOnly="1" outline="0" fieldPosition="0">
        <references count="2">
          <reference field="0" count="1" selected="0">
            <x v="178"/>
          </reference>
          <reference field="3" count="1">
            <x v="363"/>
          </reference>
        </references>
      </pivotArea>
    </format>
    <format dxfId="3775">
      <pivotArea dataOnly="0" labelOnly="1" outline="0" fieldPosition="0">
        <references count="2">
          <reference field="0" count="1" selected="0">
            <x v="179"/>
          </reference>
          <reference field="3" count="1">
            <x v="364"/>
          </reference>
        </references>
      </pivotArea>
    </format>
    <format dxfId="3774">
      <pivotArea dataOnly="0" labelOnly="1" outline="0" fieldPosition="0">
        <references count="2">
          <reference field="0" count="1" selected="0">
            <x v="182"/>
          </reference>
          <reference field="3" count="1">
            <x v="292"/>
          </reference>
        </references>
      </pivotArea>
    </format>
    <format dxfId="3773">
      <pivotArea dataOnly="0" labelOnly="1" outline="0" fieldPosition="0">
        <references count="2">
          <reference field="0" count="1" selected="0">
            <x v="183"/>
          </reference>
          <reference field="3" count="1">
            <x v="53"/>
          </reference>
        </references>
      </pivotArea>
    </format>
    <format dxfId="3772">
      <pivotArea dataOnly="0" labelOnly="1" outline="0" fieldPosition="0">
        <references count="2">
          <reference field="0" count="1" selected="0">
            <x v="184"/>
          </reference>
          <reference field="3" count="1">
            <x v="320"/>
          </reference>
        </references>
      </pivotArea>
    </format>
    <format dxfId="3771">
      <pivotArea dataOnly="0" labelOnly="1" outline="0" fieldPosition="0">
        <references count="2">
          <reference field="0" count="1" selected="0">
            <x v="185"/>
          </reference>
          <reference field="3" count="1">
            <x v="71"/>
          </reference>
        </references>
      </pivotArea>
    </format>
    <format dxfId="3770">
      <pivotArea dataOnly="0" labelOnly="1" outline="0" fieldPosition="0">
        <references count="2">
          <reference field="0" count="1" selected="0">
            <x v="190"/>
          </reference>
          <reference field="3" count="1">
            <x v="74"/>
          </reference>
        </references>
      </pivotArea>
    </format>
    <format dxfId="3769">
      <pivotArea dataOnly="0" labelOnly="1" outline="0" fieldPosition="0">
        <references count="2">
          <reference field="0" count="1" selected="0">
            <x v="191"/>
          </reference>
          <reference field="3" count="1">
            <x v="321"/>
          </reference>
        </references>
      </pivotArea>
    </format>
    <format dxfId="3768">
      <pivotArea dataOnly="0" labelOnly="1" outline="0" fieldPosition="0">
        <references count="2">
          <reference field="0" count="1" selected="0">
            <x v="193"/>
          </reference>
          <reference field="3" count="1">
            <x v="322"/>
          </reference>
        </references>
      </pivotArea>
    </format>
    <format dxfId="3767">
      <pivotArea dataOnly="0" labelOnly="1" outline="0" fieldPosition="0">
        <references count="2">
          <reference field="0" count="1" selected="0">
            <x v="195"/>
          </reference>
          <reference field="3" count="1">
            <x v="323"/>
          </reference>
        </references>
      </pivotArea>
    </format>
    <format dxfId="3766">
      <pivotArea dataOnly="0" labelOnly="1" outline="0" fieldPosition="0">
        <references count="2">
          <reference field="0" count="1" selected="0">
            <x v="196"/>
          </reference>
          <reference field="3" count="1">
            <x v="324"/>
          </reference>
        </references>
      </pivotArea>
    </format>
    <format dxfId="3765">
      <pivotArea dataOnly="0" labelOnly="1" outline="0" fieldPosition="0">
        <references count="2">
          <reference field="0" count="1" selected="0">
            <x v="197"/>
          </reference>
          <reference field="3" count="1">
            <x v="325"/>
          </reference>
        </references>
      </pivotArea>
    </format>
    <format dxfId="3764">
      <pivotArea dataOnly="0" labelOnly="1" outline="0" fieldPosition="0">
        <references count="2">
          <reference field="0" count="1" selected="0">
            <x v="200"/>
          </reference>
          <reference field="3" count="1">
            <x v="341"/>
          </reference>
        </references>
      </pivotArea>
    </format>
    <format dxfId="3763">
      <pivotArea dataOnly="0" labelOnly="1" outline="0" fieldPosition="0">
        <references count="2">
          <reference field="0" count="1" selected="0">
            <x v="201"/>
          </reference>
          <reference field="3" count="1">
            <x v="85"/>
          </reference>
        </references>
      </pivotArea>
    </format>
    <format dxfId="3762">
      <pivotArea dataOnly="0" labelOnly="1" outline="0" fieldPosition="0">
        <references count="2">
          <reference field="0" count="1" selected="0">
            <x v="202"/>
          </reference>
          <reference field="3" count="1">
            <x v="86"/>
          </reference>
        </references>
      </pivotArea>
    </format>
    <format dxfId="3761">
      <pivotArea dataOnly="0" labelOnly="1" outline="0" fieldPosition="0">
        <references count="2">
          <reference field="0" count="1" selected="0">
            <x v="203"/>
          </reference>
          <reference field="3" count="1">
            <x v="88"/>
          </reference>
        </references>
      </pivotArea>
    </format>
    <format dxfId="3760">
      <pivotArea dataOnly="0" labelOnly="1" outline="0" fieldPosition="0">
        <references count="2">
          <reference field="0" count="1" selected="0">
            <x v="204"/>
          </reference>
          <reference field="3" count="1">
            <x v="344"/>
          </reference>
        </references>
      </pivotArea>
    </format>
    <format dxfId="3759">
      <pivotArea dataOnly="0" labelOnly="1" outline="0" fieldPosition="0">
        <references count="2">
          <reference field="0" count="1" selected="0">
            <x v="205"/>
          </reference>
          <reference field="3" count="1">
            <x v="95"/>
          </reference>
        </references>
      </pivotArea>
    </format>
    <format dxfId="3758">
      <pivotArea dataOnly="0" labelOnly="1" outline="0" fieldPosition="0">
        <references count="2">
          <reference field="0" count="1" selected="0">
            <x v="208"/>
          </reference>
          <reference field="3" count="1">
            <x v="345"/>
          </reference>
        </references>
      </pivotArea>
    </format>
    <format dxfId="3757">
      <pivotArea dataOnly="0" labelOnly="1" outline="0" fieldPosition="0">
        <references count="2">
          <reference field="0" count="1" selected="0">
            <x v="209"/>
          </reference>
          <reference field="3" count="1">
            <x v="346"/>
          </reference>
        </references>
      </pivotArea>
    </format>
    <format dxfId="3756">
      <pivotArea dataOnly="0" labelOnly="1" outline="0" fieldPosition="0">
        <references count="2">
          <reference field="0" count="1" selected="0">
            <x v="210"/>
          </reference>
          <reference field="3" count="1">
            <x v="347"/>
          </reference>
        </references>
      </pivotArea>
    </format>
    <format dxfId="3755">
      <pivotArea dataOnly="0" labelOnly="1" outline="0" fieldPosition="0">
        <references count="2">
          <reference field="0" count="1" selected="0">
            <x v="215"/>
          </reference>
          <reference field="3" count="1">
            <x v="100"/>
          </reference>
        </references>
      </pivotArea>
    </format>
    <format dxfId="3754">
      <pivotArea dataOnly="0" labelOnly="1" outline="0" fieldPosition="0">
        <references count="2">
          <reference field="0" count="1" selected="0">
            <x v="216"/>
          </reference>
          <reference field="3" count="1">
            <x v="133"/>
          </reference>
        </references>
      </pivotArea>
    </format>
    <format dxfId="3753">
      <pivotArea dataOnly="0" labelOnly="1" outline="0" fieldPosition="0">
        <references count="2">
          <reference field="0" count="1" selected="0">
            <x v="217"/>
          </reference>
          <reference field="3" count="1">
            <x v="185"/>
          </reference>
        </references>
      </pivotArea>
    </format>
    <format dxfId="3752">
      <pivotArea dataOnly="0" labelOnly="1" outline="0" fieldPosition="0">
        <references count="2">
          <reference field="0" count="1" selected="0">
            <x v="218"/>
          </reference>
          <reference field="3" count="1">
            <x v="190"/>
          </reference>
        </references>
      </pivotArea>
    </format>
    <format dxfId="3751">
      <pivotArea dataOnly="0" labelOnly="1" outline="0" fieldPosition="0">
        <references count="2">
          <reference field="0" count="1" selected="0">
            <x v="219"/>
          </reference>
          <reference field="3" count="1">
            <x v="206"/>
          </reference>
        </references>
      </pivotArea>
    </format>
    <format dxfId="3750">
      <pivotArea dataOnly="0" labelOnly="1" outline="0" fieldPosition="0">
        <references count="2">
          <reference field="0" count="1" selected="0">
            <x v="220"/>
          </reference>
          <reference field="3" count="1">
            <x v="365"/>
          </reference>
        </references>
      </pivotArea>
    </format>
    <format dxfId="3749">
      <pivotArea dataOnly="0" labelOnly="1" outline="0" fieldPosition="0">
        <references count="2">
          <reference field="0" count="1" selected="0">
            <x v="221"/>
          </reference>
          <reference field="3" count="1">
            <x v="366"/>
          </reference>
        </references>
      </pivotArea>
    </format>
    <format dxfId="3748">
      <pivotArea dataOnly="0" labelOnly="1" outline="0" fieldPosition="0">
        <references count="2">
          <reference field="0" count="1" selected="0">
            <x v="222"/>
          </reference>
          <reference field="3" count="1">
            <x v="231"/>
          </reference>
        </references>
      </pivotArea>
    </format>
    <format dxfId="3747">
      <pivotArea dataOnly="0" labelOnly="1" outline="0" fieldPosition="0">
        <references count="2">
          <reference field="0" count="1" selected="0">
            <x v="223"/>
          </reference>
          <reference field="3" count="1">
            <x v="326"/>
          </reference>
        </references>
      </pivotArea>
    </format>
    <format dxfId="3746">
      <pivotArea dataOnly="0" labelOnly="1" outline="0" fieldPosition="0">
        <references count="2">
          <reference field="0" count="1" selected="0">
            <x v="224"/>
          </reference>
          <reference field="3" count="1">
            <x v="333"/>
          </reference>
        </references>
      </pivotArea>
    </format>
    <format dxfId="3745">
      <pivotArea dataOnly="0" labelOnly="1" outline="0" fieldPosition="0">
        <references count="2">
          <reference field="0" count="1" selected="0">
            <x v="226"/>
          </reference>
          <reference field="3" count="1">
            <x v="334"/>
          </reference>
        </references>
      </pivotArea>
    </format>
    <format dxfId="3744">
      <pivotArea dataOnly="0" labelOnly="1" outline="0" fieldPosition="0">
        <references count="2">
          <reference field="0" count="1" selected="0">
            <x v="227"/>
          </reference>
          <reference field="3" count="1">
            <x v="336"/>
          </reference>
        </references>
      </pivotArea>
    </format>
    <format dxfId="3743">
      <pivotArea dataOnly="0" labelOnly="1" outline="0" fieldPosition="0">
        <references count="2">
          <reference field="0" count="1" selected="0">
            <x v="228"/>
          </reference>
          <reference field="3" count="1">
            <x v="362"/>
          </reference>
        </references>
      </pivotArea>
    </format>
    <format dxfId="3742">
      <pivotArea dataOnly="0" labelOnly="1" outline="0" fieldPosition="0">
        <references count="2">
          <reference field="0" count="1" selected="0">
            <x v="230"/>
          </reference>
          <reference field="3" count="1">
            <x v="363"/>
          </reference>
        </references>
      </pivotArea>
    </format>
    <format dxfId="3741">
      <pivotArea dataOnly="0" labelOnly="1" outline="0" fieldPosition="0">
        <references count="2">
          <reference field="0" count="1" selected="0">
            <x v="232"/>
          </reference>
          <reference field="3" count="1">
            <x v="364"/>
          </reference>
        </references>
      </pivotArea>
    </format>
    <format dxfId="3740">
      <pivotArea dataOnly="0" labelOnly="1" outline="0" fieldPosition="0">
        <references count="2">
          <reference field="0" count="1" selected="0">
            <x v="233"/>
          </reference>
          <reference field="3" count="1">
            <x v="367"/>
          </reference>
        </references>
      </pivotArea>
    </format>
    <format dxfId="3739">
      <pivotArea dataOnly="0" labelOnly="1" outline="0" fieldPosition="0">
        <references count="2">
          <reference field="0" count="1" selected="0">
            <x v="234"/>
          </reference>
          <reference field="3" count="1">
            <x v="369"/>
          </reference>
        </references>
      </pivotArea>
    </format>
    <format dxfId="3738">
      <pivotArea type="topRight" dataOnly="0" labelOnly="1" outline="0" fieldPosition="0"/>
    </format>
    <format dxfId="3737">
      <pivotArea type="all" dataOnly="0" outline="0" fieldPosition="0"/>
    </format>
    <format dxfId="3736">
      <pivotArea outline="0" collapsedLevelsAreSubtotals="1" fieldPosition="0"/>
    </format>
    <format dxfId="3735">
      <pivotArea type="origin" dataOnly="0" labelOnly="1" outline="0" fieldPosition="0"/>
    </format>
    <format dxfId="3734">
      <pivotArea type="topRight" dataOnly="0" labelOnly="1" outline="0" fieldPosition="0"/>
    </format>
    <format dxfId="3733">
      <pivotArea field="0" type="button" dataOnly="0" labelOnly="1" outline="0" axis="axisRow" fieldPosition="0"/>
    </format>
    <format dxfId="3732">
      <pivotArea field="3" type="button" dataOnly="0" labelOnly="1" outline="0" axis="axisRow" fieldPosition="1"/>
    </format>
    <format dxfId="3731">
      <pivotArea field="25" type="button" dataOnly="0" labelOnly="1" outline="0" axis="axisRow" fieldPosition="3"/>
    </format>
    <format dxfId="3730">
      <pivotArea field="26" type="button" dataOnly="0" labelOnly="1" outline="0" axis="axisRow" fieldPosition="4"/>
    </format>
    <format dxfId="3729">
      <pivotArea field="27" type="button" dataOnly="0" labelOnly="1" outline="0" axis="axisRow" fieldPosition="5"/>
    </format>
    <format dxfId="3728">
      <pivotArea field="12" type="button" dataOnly="0" labelOnly="1" outline="0" axis="axisRow" fieldPosition="6"/>
    </format>
    <format dxfId="3727">
      <pivotArea field="4" type="button" dataOnly="0" labelOnly="1" outline="0" axis="axisRow" fieldPosition="7"/>
    </format>
    <format dxfId="3726">
      <pivotArea field="19" type="button" dataOnly="0" labelOnly="1" outline="0" axis="axisRow" fieldPosition="8"/>
    </format>
    <format dxfId="3725">
      <pivotArea field="29" type="button" dataOnly="0" labelOnly="1" outline="0" axis="axisRow" fieldPosition="9"/>
    </format>
    <format dxfId="3724">
      <pivotArea field="6" type="button" dataOnly="0" labelOnly="1" outline="0" axis="axisRow" fieldPosition="10"/>
    </format>
    <format dxfId="3723">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722">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721">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720">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719">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3718">
      <pivotArea dataOnly="0" labelOnly="1" grandRow="1" outline="0" fieldPosition="0"/>
    </format>
    <format dxfId="3717">
      <pivotArea dataOnly="0" labelOnly="1" outline="0" fieldPosition="0">
        <references count="2">
          <reference field="0" count="1" selected="0">
            <x v="0"/>
          </reference>
          <reference field="3" count="1">
            <x v="289"/>
          </reference>
        </references>
      </pivotArea>
    </format>
    <format dxfId="3716">
      <pivotArea dataOnly="0" labelOnly="1" outline="0" fieldPosition="0">
        <references count="2">
          <reference field="0" count="1" selected="0">
            <x v="1"/>
          </reference>
          <reference field="3" count="1">
            <x v="290"/>
          </reference>
        </references>
      </pivotArea>
    </format>
    <format dxfId="3715">
      <pivotArea dataOnly="0" labelOnly="1" outline="0" fieldPosition="0">
        <references count="2">
          <reference field="0" count="1" selected="0">
            <x v="2"/>
          </reference>
          <reference field="3" count="1">
            <x v="291"/>
          </reference>
        </references>
      </pivotArea>
    </format>
    <format dxfId="3714">
      <pivotArea dataOnly="0" labelOnly="1" outline="0" fieldPosition="0">
        <references count="2">
          <reference field="0" count="1" selected="0">
            <x v="3"/>
          </reference>
          <reference field="3" count="1">
            <x v="302"/>
          </reference>
        </references>
      </pivotArea>
    </format>
    <format dxfId="3713">
      <pivotArea dataOnly="0" labelOnly="1" outline="0" fieldPosition="0">
        <references count="2">
          <reference field="0" count="1" selected="0">
            <x v="4"/>
          </reference>
          <reference field="3" count="1">
            <x v="78"/>
          </reference>
        </references>
      </pivotArea>
    </format>
    <format dxfId="3712">
      <pivotArea dataOnly="0" labelOnly="1" outline="0" fieldPosition="0">
        <references count="2">
          <reference field="0" count="1" selected="0">
            <x v="5"/>
          </reference>
          <reference field="3" count="1">
            <x v="326"/>
          </reference>
        </references>
      </pivotArea>
    </format>
    <format dxfId="3711">
      <pivotArea dataOnly="0" labelOnly="1" outline="0" fieldPosition="0">
        <references count="2">
          <reference field="0" count="1" selected="0">
            <x v="6"/>
          </reference>
          <reference field="3" count="1">
            <x v="330"/>
          </reference>
        </references>
      </pivotArea>
    </format>
    <format dxfId="3710">
      <pivotArea dataOnly="0" labelOnly="1" outline="0" fieldPosition="0">
        <references count="2">
          <reference field="0" count="1" selected="0">
            <x v="7"/>
          </reference>
          <reference field="3" count="1">
            <x v="327"/>
          </reference>
        </references>
      </pivotArea>
    </format>
    <format dxfId="3709">
      <pivotArea dataOnly="0" labelOnly="1" outline="0" fieldPosition="0">
        <references count="2">
          <reference field="0" count="1" selected="0">
            <x v="10"/>
          </reference>
          <reference field="3" count="1">
            <x v="328"/>
          </reference>
        </references>
      </pivotArea>
    </format>
    <format dxfId="3708">
      <pivotArea dataOnly="0" labelOnly="1" outline="0" fieldPosition="0">
        <references count="2">
          <reference field="0" count="1" selected="0">
            <x v="12"/>
          </reference>
          <reference field="3" count="1">
            <x v="333"/>
          </reference>
        </references>
      </pivotArea>
    </format>
    <format dxfId="3707">
      <pivotArea dataOnly="0" labelOnly="1" outline="0" fieldPosition="0">
        <references count="2">
          <reference field="0" count="1" selected="0">
            <x v="13"/>
          </reference>
          <reference field="3" count="1">
            <x v="334"/>
          </reference>
        </references>
      </pivotArea>
    </format>
    <format dxfId="3706">
      <pivotArea dataOnly="0" labelOnly="1" outline="0" fieldPosition="0">
        <references count="2">
          <reference field="0" count="1" selected="0">
            <x v="17"/>
          </reference>
          <reference field="3" count="1">
            <x v="335"/>
          </reference>
        </references>
      </pivotArea>
    </format>
    <format dxfId="3705">
      <pivotArea dataOnly="0" labelOnly="1" outline="0" fieldPosition="0">
        <references count="2">
          <reference field="0" count="1" selected="0">
            <x v="18"/>
          </reference>
          <reference field="3" count="1">
            <x v="336"/>
          </reference>
        </references>
      </pivotArea>
    </format>
    <format dxfId="3704">
      <pivotArea dataOnly="0" labelOnly="1" outline="0" fieldPosition="0">
        <references count="2">
          <reference field="0" count="1" selected="0">
            <x v="20"/>
          </reference>
          <reference field="3" count="1">
            <x v="337"/>
          </reference>
        </references>
      </pivotArea>
    </format>
    <format dxfId="3703">
      <pivotArea dataOnly="0" labelOnly="1" outline="0" fieldPosition="0">
        <references count="2">
          <reference field="0" count="1" selected="0">
            <x v="22"/>
          </reference>
          <reference field="3" count="1">
            <x v="338"/>
          </reference>
        </references>
      </pivotArea>
    </format>
    <format dxfId="3702">
      <pivotArea dataOnly="0" labelOnly="1" outline="0" fieldPosition="0">
        <references count="2">
          <reference field="0" count="1" selected="0">
            <x v="24"/>
          </reference>
          <reference field="3" count="1">
            <x v="339"/>
          </reference>
        </references>
      </pivotArea>
    </format>
    <format dxfId="3701">
      <pivotArea dataOnly="0" labelOnly="1" outline="0" fieldPosition="0">
        <references count="2">
          <reference field="0" count="1" selected="0">
            <x v="25"/>
          </reference>
          <reference field="3" count="1">
            <x v="340"/>
          </reference>
        </references>
      </pivotArea>
    </format>
    <format dxfId="3700">
      <pivotArea dataOnly="0" labelOnly="1" outline="0" fieldPosition="0">
        <references count="2">
          <reference field="0" count="1" selected="0">
            <x v="26"/>
          </reference>
          <reference field="3" count="1">
            <x v="341"/>
          </reference>
        </references>
      </pivotArea>
    </format>
    <format dxfId="3699">
      <pivotArea dataOnly="0" labelOnly="1" outline="0" fieldPosition="0">
        <references count="2">
          <reference field="0" count="1" selected="0">
            <x v="27"/>
          </reference>
          <reference field="3" count="1">
            <x v="342"/>
          </reference>
        </references>
      </pivotArea>
    </format>
    <format dxfId="3698">
      <pivotArea dataOnly="0" labelOnly="1" outline="0" fieldPosition="0">
        <references count="2">
          <reference field="0" count="1" selected="0">
            <x v="29"/>
          </reference>
          <reference field="3" count="1">
            <x v="88"/>
          </reference>
        </references>
      </pivotArea>
    </format>
    <format dxfId="3697">
      <pivotArea dataOnly="0" labelOnly="1" outline="0" fieldPosition="0">
        <references count="2">
          <reference field="0" count="1" selected="0">
            <x v="31"/>
          </reference>
          <reference field="3" count="1">
            <x v="326"/>
          </reference>
        </references>
      </pivotArea>
    </format>
    <format dxfId="3696">
      <pivotArea dataOnly="0" labelOnly="1" outline="0" fieldPosition="0">
        <references count="2">
          <reference field="0" count="1" selected="0">
            <x v="35"/>
          </reference>
          <reference field="3" count="1">
            <x v="329"/>
          </reference>
        </references>
      </pivotArea>
    </format>
    <format dxfId="3695">
      <pivotArea dataOnly="0" labelOnly="1" outline="0" fieldPosition="0">
        <references count="2">
          <reference field="0" count="1" selected="0">
            <x v="36"/>
          </reference>
          <reference field="3" count="1">
            <x v="327"/>
          </reference>
        </references>
      </pivotArea>
    </format>
    <format dxfId="3694">
      <pivotArea dataOnly="0" labelOnly="1" outline="0" fieldPosition="0">
        <references count="2">
          <reference field="0" count="1" selected="0">
            <x v="38"/>
          </reference>
          <reference field="3" count="1">
            <x v="328"/>
          </reference>
        </references>
      </pivotArea>
    </format>
    <format dxfId="3693">
      <pivotArea dataOnly="0" labelOnly="1" outline="0" fieldPosition="0">
        <references count="2">
          <reference field="0" count="1" selected="0">
            <x v="39"/>
          </reference>
          <reference field="3" count="1">
            <x v="331"/>
          </reference>
        </references>
      </pivotArea>
    </format>
    <format dxfId="3692">
      <pivotArea dataOnly="0" labelOnly="1" outline="0" fieldPosition="0">
        <references count="2">
          <reference field="0" count="1" selected="0">
            <x v="43"/>
          </reference>
          <reference field="3" count="1">
            <x v="332"/>
          </reference>
        </references>
      </pivotArea>
    </format>
    <format dxfId="3691">
      <pivotArea dataOnly="0" labelOnly="1" outline="0" fieldPosition="0">
        <references count="2">
          <reference field="0" count="1" selected="0">
            <x v="45"/>
          </reference>
          <reference field="3" count="1">
            <x v="333"/>
          </reference>
        </references>
      </pivotArea>
    </format>
    <format dxfId="3690">
      <pivotArea dataOnly="0" labelOnly="1" outline="0" fieldPosition="0">
        <references count="2">
          <reference field="0" count="1" selected="0">
            <x v="46"/>
          </reference>
          <reference field="3" count="1">
            <x v="343"/>
          </reference>
        </references>
      </pivotArea>
    </format>
    <format dxfId="3689">
      <pivotArea dataOnly="0" labelOnly="1" outline="0" fieldPosition="0">
        <references count="2">
          <reference field="0" count="1" selected="0">
            <x v="52"/>
          </reference>
          <reference field="3" count="1">
            <x v="88"/>
          </reference>
        </references>
      </pivotArea>
    </format>
    <format dxfId="3688">
      <pivotArea dataOnly="0" labelOnly="1" outline="0" fieldPosition="0">
        <references count="2">
          <reference field="0" count="1" selected="0">
            <x v="56"/>
          </reference>
          <reference field="3" count="1">
            <x v="345"/>
          </reference>
        </references>
      </pivotArea>
    </format>
    <format dxfId="3687">
      <pivotArea dataOnly="0" labelOnly="1" outline="0" fieldPosition="0">
        <references count="2">
          <reference field="0" count="1" selected="0">
            <x v="58"/>
          </reference>
          <reference field="3" count="1">
            <x v="346"/>
          </reference>
        </references>
      </pivotArea>
    </format>
    <format dxfId="3686">
      <pivotArea dataOnly="0" labelOnly="1" outline="0" fieldPosition="0">
        <references count="2">
          <reference field="0" count="1" selected="0">
            <x v="59"/>
          </reference>
          <reference field="3" count="1">
            <x v="347"/>
          </reference>
        </references>
      </pivotArea>
    </format>
    <format dxfId="3685">
      <pivotArea dataOnly="0" labelOnly="1" outline="0" fieldPosition="0">
        <references count="2">
          <reference field="0" count="1" selected="0">
            <x v="60"/>
          </reference>
          <reference field="3" count="1">
            <x v="348"/>
          </reference>
        </references>
      </pivotArea>
    </format>
    <format dxfId="3684">
      <pivotArea dataOnly="0" labelOnly="1" outline="0" fieldPosition="0">
        <references count="2">
          <reference field="0" count="1" selected="0">
            <x v="61"/>
          </reference>
          <reference field="3" count="1">
            <x v="100"/>
          </reference>
        </references>
      </pivotArea>
    </format>
    <format dxfId="3683">
      <pivotArea dataOnly="0" labelOnly="1" outline="0" fieldPosition="0">
        <references count="2">
          <reference field="0" count="1" selected="0">
            <x v="64"/>
          </reference>
          <reference field="3" count="1">
            <x v="101"/>
          </reference>
        </references>
      </pivotArea>
    </format>
    <format dxfId="3682">
      <pivotArea dataOnly="0" labelOnly="1" outline="0" fieldPosition="0">
        <references count="2">
          <reference field="0" count="1" selected="0">
            <x v="65"/>
          </reference>
          <reference field="3" count="1">
            <x v="349"/>
          </reference>
        </references>
      </pivotArea>
    </format>
    <format dxfId="3681">
      <pivotArea dataOnly="0" labelOnly="1" outline="0" fieldPosition="0">
        <references count="2">
          <reference field="0" count="1" selected="0">
            <x v="66"/>
          </reference>
          <reference field="3" count="1">
            <x v="105"/>
          </reference>
        </references>
      </pivotArea>
    </format>
    <format dxfId="3680">
      <pivotArea dataOnly="0" labelOnly="1" outline="0" fieldPosition="0">
        <references count="2">
          <reference field="0" count="1" selected="0">
            <x v="67"/>
          </reference>
          <reference field="3" count="1">
            <x v="122"/>
          </reference>
        </references>
      </pivotArea>
    </format>
    <format dxfId="3679">
      <pivotArea dataOnly="0" labelOnly="1" outline="0" fieldPosition="0">
        <references count="2">
          <reference field="0" count="1" selected="0">
            <x v="69"/>
          </reference>
          <reference field="3" count="1">
            <x v="350"/>
          </reference>
        </references>
      </pivotArea>
    </format>
    <format dxfId="3678">
      <pivotArea dataOnly="0" labelOnly="1" outline="0" fieldPosition="0">
        <references count="2">
          <reference field="0" count="1" selected="0">
            <x v="75"/>
          </reference>
          <reference field="3" count="1">
            <x v="144"/>
          </reference>
        </references>
      </pivotArea>
    </format>
    <format dxfId="3677">
      <pivotArea dataOnly="0" labelOnly="1" outline="0" fieldPosition="0">
        <references count="2">
          <reference field="0" count="1" selected="0">
            <x v="80"/>
          </reference>
          <reference field="3" count="1">
            <x v="351"/>
          </reference>
        </references>
      </pivotArea>
    </format>
    <format dxfId="3676">
      <pivotArea dataOnly="0" labelOnly="1" outline="0" fieldPosition="0">
        <references count="2">
          <reference field="0" count="1" selected="0">
            <x v="84"/>
          </reference>
          <reference field="3" count="1">
            <x v="158"/>
          </reference>
        </references>
      </pivotArea>
    </format>
    <format dxfId="3675">
      <pivotArea dataOnly="0" labelOnly="1" outline="0" fieldPosition="0">
        <references count="2">
          <reference field="0" count="1" selected="0">
            <x v="85"/>
          </reference>
          <reference field="3" count="1">
            <x v="352"/>
          </reference>
        </references>
      </pivotArea>
    </format>
    <format dxfId="3674">
      <pivotArea dataOnly="0" labelOnly="1" outline="0" fieldPosition="0">
        <references count="2">
          <reference field="0" count="1" selected="0">
            <x v="87"/>
          </reference>
          <reference field="3" count="1">
            <x v="184"/>
          </reference>
        </references>
      </pivotArea>
    </format>
    <format dxfId="3673">
      <pivotArea dataOnly="0" labelOnly="1" outline="0" fieldPosition="0">
        <references count="2">
          <reference field="0" count="1" selected="0">
            <x v="88"/>
          </reference>
          <reference field="3" count="1">
            <x v="187"/>
          </reference>
        </references>
      </pivotArea>
    </format>
    <format dxfId="3672">
      <pivotArea dataOnly="0" labelOnly="1" outline="0" fieldPosition="0">
        <references count="2">
          <reference field="0" count="1" selected="0">
            <x v="89"/>
          </reference>
          <reference field="3" count="1">
            <x v="353"/>
          </reference>
        </references>
      </pivotArea>
    </format>
    <format dxfId="3671">
      <pivotArea dataOnly="0" labelOnly="1" outline="0" fieldPosition="0">
        <references count="2">
          <reference field="0" count="1" selected="0">
            <x v="90"/>
          </reference>
          <reference field="3" count="1">
            <x v="357"/>
          </reference>
        </references>
      </pivotArea>
    </format>
    <format dxfId="3670">
      <pivotArea dataOnly="0" labelOnly="1" outline="0" fieldPosition="0">
        <references count="2">
          <reference field="0" count="1" selected="0">
            <x v="91"/>
          </reference>
          <reference field="3" count="1">
            <x v="362"/>
          </reference>
        </references>
      </pivotArea>
    </format>
    <format dxfId="3669">
      <pivotArea dataOnly="0" labelOnly="1" outline="0" fieldPosition="0">
        <references count="2">
          <reference field="0" count="1" selected="0">
            <x v="92"/>
          </reference>
          <reference field="3" count="1">
            <x v="185"/>
          </reference>
        </references>
      </pivotArea>
    </format>
    <format dxfId="3668">
      <pivotArea dataOnly="0" labelOnly="1" outline="0" fieldPosition="0">
        <references count="2">
          <reference field="0" count="1" selected="0">
            <x v="94"/>
          </reference>
          <reference field="3" count="1">
            <x v="187"/>
          </reference>
        </references>
      </pivotArea>
    </format>
    <format dxfId="3667">
      <pivotArea dataOnly="0" labelOnly="1" outline="0" fieldPosition="0">
        <references count="2">
          <reference field="0" count="1" selected="0">
            <x v="96"/>
          </reference>
          <reference field="3" count="1">
            <x v="190"/>
          </reference>
        </references>
      </pivotArea>
    </format>
    <format dxfId="3666">
      <pivotArea dataOnly="0" labelOnly="1" outline="0" fieldPosition="0">
        <references count="2">
          <reference field="0" count="1" selected="0">
            <x v="97"/>
          </reference>
          <reference field="3" count="1">
            <x v="200"/>
          </reference>
        </references>
      </pivotArea>
    </format>
    <format dxfId="3665">
      <pivotArea dataOnly="0" labelOnly="1" outline="0" fieldPosition="0">
        <references count="2">
          <reference field="0" count="1" selected="0">
            <x v="99"/>
          </reference>
          <reference field="3" count="1">
            <x v="205"/>
          </reference>
        </references>
      </pivotArea>
    </format>
    <format dxfId="3664">
      <pivotArea dataOnly="0" labelOnly="1" outline="0" fieldPosition="0">
        <references count="2">
          <reference field="0" count="1" selected="0">
            <x v="100"/>
          </reference>
          <reference field="3" count="1">
            <x v="206"/>
          </reference>
        </references>
      </pivotArea>
    </format>
    <format dxfId="3663">
      <pivotArea dataOnly="0" labelOnly="1" outline="0" fieldPosition="0">
        <references count="2">
          <reference field="0" count="1" selected="0">
            <x v="109"/>
          </reference>
          <reference field="3" count="1">
            <x v="354"/>
          </reference>
        </references>
      </pivotArea>
    </format>
    <format dxfId="3662">
      <pivotArea dataOnly="0" labelOnly="1" outline="0" fieldPosition="0">
        <references count="2">
          <reference field="0" count="1" selected="0">
            <x v="111"/>
          </reference>
          <reference field="3" count="1">
            <x v="365"/>
          </reference>
        </references>
      </pivotArea>
    </format>
    <format dxfId="3661">
      <pivotArea dataOnly="0" labelOnly="1" outline="0" fieldPosition="0">
        <references count="2">
          <reference field="0" count="1" selected="0">
            <x v="113"/>
          </reference>
          <reference field="3" count="1">
            <x v="229"/>
          </reference>
        </references>
      </pivotArea>
    </format>
    <format dxfId="3660">
      <pivotArea dataOnly="0" labelOnly="1" outline="0" fieldPosition="0">
        <references count="2">
          <reference field="0" count="1" selected="0">
            <x v="114"/>
          </reference>
          <reference field="3" count="1">
            <x v="230"/>
          </reference>
        </references>
      </pivotArea>
    </format>
    <format dxfId="3659">
      <pivotArea dataOnly="0" labelOnly="1" outline="0" fieldPosition="0">
        <references count="2">
          <reference field="0" count="1" selected="0">
            <x v="116"/>
          </reference>
          <reference field="3" count="1">
            <x v="231"/>
          </reference>
        </references>
      </pivotArea>
    </format>
    <format dxfId="3658">
      <pivotArea dataOnly="0" labelOnly="1" outline="0" fieldPosition="0">
        <references count="2">
          <reference field="0" count="1" selected="0">
            <x v="117"/>
          </reference>
          <reference field="3" count="1">
            <x v="368"/>
          </reference>
        </references>
      </pivotArea>
    </format>
    <format dxfId="3657">
      <pivotArea dataOnly="0" labelOnly="1" outline="0" fieldPosition="0">
        <references count="2">
          <reference field="0" count="1" selected="0">
            <x v="118"/>
          </reference>
          <reference field="3" count="1">
            <x v="293"/>
          </reference>
        </references>
      </pivotArea>
    </format>
    <format dxfId="3656">
      <pivotArea dataOnly="0" labelOnly="1" outline="0" fieldPosition="0">
        <references count="2">
          <reference field="0" count="1" selected="0">
            <x v="122"/>
          </reference>
          <reference field="3" count="1">
            <x v="294"/>
          </reference>
        </references>
      </pivotArea>
    </format>
    <format dxfId="3655">
      <pivotArea dataOnly="0" labelOnly="1" outline="0" fieldPosition="0">
        <references count="2">
          <reference field="0" count="1" selected="0">
            <x v="123"/>
          </reference>
          <reference field="3" count="1">
            <x v="295"/>
          </reference>
        </references>
      </pivotArea>
    </format>
    <format dxfId="3654">
      <pivotArea dataOnly="0" labelOnly="1" outline="0" fieldPosition="0">
        <references count="2">
          <reference field="0" count="1" selected="0">
            <x v="125"/>
          </reference>
          <reference field="3" count="1">
            <x v="296"/>
          </reference>
        </references>
      </pivotArea>
    </format>
    <format dxfId="3653">
      <pivotArea dataOnly="0" labelOnly="1" outline="0" fieldPosition="0">
        <references count="2">
          <reference field="0" count="1" selected="0">
            <x v="126"/>
          </reference>
          <reference field="3" count="1">
            <x v="297"/>
          </reference>
        </references>
      </pivotArea>
    </format>
    <format dxfId="3652">
      <pivotArea dataOnly="0" labelOnly="1" outline="0" fieldPosition="0">
        <references count="2">
          <reference field="0" count="1" selected="0">
            <x v="127"/>
          </reference>
          <reference field="3" count="1">
            <x v="298"/>
          </reference>
        </references>
      </pivotArea>
    </format>
    <format dxfId="3651">
      <pivotArea dataOnly="0" labelOnly="1" outline="0" fieldPosition="0">
        <references count="2">
          <reference field="0" count="1" selected="0">
            <x v="128"/>
          </reference>
          <reference field="3" count="1">
            <x v="299"/>
          </reference>
        </references>
      </pivotArea>
    </format>
    <format dxfId="3650">
      <pivotArea dataOnly="0" labelOnly="1" outline="0" fieldPosition="0">
        <references count="2">
          <reference field="0" count="1" selected="0">
            <x v="129"/>
          </reference>
          <reference field="3" count="1">
            <x v="300"/>
          </reference>
        </references>
      </pivotArea>
    </format>
    <format dxfId="3649">
      <pivotArea dataOnly="0" labelOnly="1" outline="0" fieldPosition="0">
        <references count="2">
          <reference field="0" count="1" selected="0">
            <x v="130"/>
          </reference>
          <reference field="3" count="1">
            <x v="301"/>
          </reference>
        </references>
      </pivotArea>
    </format>
    <format dxfId="3648">
      <pivotArea dataOnly="0" labelOnly="1" outline="0" fieldPosition="0">
        <references count="2">
          <reference field="0" count="1" selected="0">
            <x v="131"/>
          </reference>
          <reference field="3" count="1">
            <x v="303"/>
          </reference>
        </references>
      </pivotArea>
    </format>
    <format dxfId="3647">
      <pivotArea dataOnly="0" labelOnly="1" outline="0" fieldPosition="0">
        <references count="2">
          <reference field="0" count="1" selected="0">
            <x v="132"/>
          </reference>
          <reference field="3" count="1">
            <x v="304"/>
          </reference>
        </references>
      </pivotArea>
    </format>
    <format dxfId="3646">
      <pivotArea dataOnly="0" labelOnly="1" outline="0" fieldPosition="0">
        <references count="2">
          <reference field="0" count="1" selected="0">
            <x v="133"/>
          </reference>
          <reference field="3" count="1">
            <x v="305"/>
          </reference>
        </references>
      </pivotArea>
    </format>
    <format dxfId="3645">
      <pivotArea dataOnly="0" labelOnly="1" outline="0" fieldPosition="0">
        <references count="2">
          <reference field="0" count="1" selected="0">
            <x v="134"/>
          </reference>
          <reference field="3" count="1">
            <x v="306"/>
          </reference>
        </references>
      </pivotArea>
    </format>
    <format dxfId="3644">
      <pivotArea dataOnly="0" labelOnly="1" outline="0" fieldPosition="0">
        <references count="2">
          <reference field="0" count="1" selected="0">
            <x v="136"/>
          </reference>
          <reference field="3" count="1">
            <x v="307"/>
          </reference>
        </references>
      </pivotArea>
    </format>
    <format dxfId="3643">
      <pivotArea dataOnly="0" labelOnly="1" outline="0" fieldPosition="0">
        <references count="2">
          <reference field="0" count="1" selected="0">
            <x v="138"/>
          </reference>
          <reference field="3" count="1">
            <x v="308"/>
          </reference>
        </references>
      </pivotArea>
    </format>
    <format dxfId="3642">
      <pivotArea dataOnly="0" labelOnly="1" outline="0" fieldPosition="0">
        <references count="2">
          <reference field="0" count="1" selected="0">
            <x v="140"/>
          </reference>
          <reference field="3" count="1">
            <x v="309"/>
          </reference>
        </references>
      </pivotArea>
    </format>
    <format dxfId="3641">
      <pivotArea dataOnly="0" labelOnly="1" outline="0" fieldPosition="0">
        <references count="2">
          <reference field="0" count="1" selected="0">
            <x v="141"/>
          </reference>
          <reference field="3" count="1">
            <x v="310"/>
          </reference>
        </references>
      </pivotArea>
    </format>
    <format dxfId="3640">
      <pivotArea dataOnly="0" labelOnly="1" outline="0" fieldPosition="0">
        <references count="2">
          <reference field="0" count="1" selected="0">
            <x v="142"/>
          </reference>
          <reference field="3" count="1">
            <x v="311"/>
          </reference>
        </references>
      </pivotArea>
    </format>
    <format dxfId="3639">
      <pivotArea dataOnly="0" labelOnly="1" outline="0" fieldPosition="0">
        <references count="2">
          <reference field="0" count="1" selected="0">
            <x v="146"/>
          </reference>
          <reference field="3" count="1">
            <x v="312"/>
          </reference>
        </references>
      </pivotArea>
    </format>
    <format dxfId="3638">
      <pivotArea dataOnly="0" labelOnly="1" outline="0" fieldPosition="0">
        <references count="2">
          <reference field="0" count="1" selected="0">
            <x v="147"/>
          </reference>
          <reference field="3" count="1">
            <x v="313"/>
          </reference>
        </references>
      </pivotArea>
    </format>
    <format dxfId="3637">
      <pivotArea dataOnly="0" labelOnly="1" outline="0" fieldPosition="0">
        <references count="2">
          <reference field="0" count="1" selected="0">
            <x v="148"/>
          </reference>
          <reference field="3" count="1">
            <x v="314"/>
          </reference>
        </references>
      </pivotArea>
    </format>
    <format dxfId="3636">
      <pivotArea dataOnly="0" labelOnly="1" outline="0" fieldPosition="0">
        <references count="2">
          <reference field="0" count="1" selected="0">
            <x v="149"/>
          </reference>
          <reference field="3" count="1">
            <x v="315"/>
          </reference>
        </references>
      </pivotArea>
    </format>
    <format dxfId="3635">
      <pivotArea dataOnly="0" labelOnly="1" outline="0" fieldPosition="0">
        <references count="2">
          <reference field="0" count="1" selected="0">
            <x v="151"/>
          </reference>
          <reference field="3" count="1">
            <x v="316"/>
          </reference>
        </references>
      </pivotArea>
    </format>
    <format dxfId="3634">
      <pivotArea dataOnly="0" labelOnly="1" outline="0" fieldPosition="0">
        <references count="2">
          <reference field="0" count="1" selected="0">
            <x v="152"/>
          </reference>
          <reference field="3" count="1">
            <x v="317"/>
          </reference>
        </references>
      </pivotArea>
    </format>
    <format dxfId="3633">
      <pivotArea dataOnly="0" labelOnly="1" outline="0" fieldPosition="0">
        <references count="2">
          <reference field="0" count="1" selected="0">
            <x v="153"/>
          </reference>
          <reference field="3" count="1">
            <x v="318"/>
          </reference>
        </references>
      </pivotArea>
    </format>
    <format dxfId="3632">
      <pivotArea dataOnly="0" labelOnly="1" outline="0" fieldPosition="0">
        <references count="2">
          <reference field="0" count="1" selected="0">
            <x v="154"/>
          </reference>
          <reference field="3" count="1">
            <x v="319"/>
          </reference>
        </references>
      </pivotArea>
    </format>
    <format dxfId="3631">
      <pivotArea dataOnly="0" labelOnly="1" outline="0" fieldPosition="0">
        <references count="2">
          <reference field="0" count="1" selected="0">
            <x v="155"/>
          </reference>
          <reference field="3" count="1">
            <x v="169"/>
          </reference>
        </references>
      </pivotArea>
    </format>
    <format dxfId="3630">
      <pivotArea dataOnly="0" labelOnly="1" outline="0" fieldPosition="0">
        <references count="2">
          <reference field="0" count="1" selected="0">
            <x v="157"/>
          </reference>
          <reference field="3" count="1">
            <x v="173"/>
          </reference>
        </references>
      </pivotArea>
    </format>
    <format dxfId="3629">
      <pivotArea dataOnly="0" labelOnly="1" outline="0" fieldPosition="0">
        <references count="2">
          <reference field="0" count="1" selected="0">
            <x v="158"/>
          </reference>
          <reference field="3" count="1">
            <x v="355"/>
          </reference>
        </references>
      </pivotArea>
    </format>
    <format dxfId="3628">
      <pivotArea dataOnly="0" labelOnly="1" outline="0" fieldPosition="0">
        <references count="2">
          <reference field="0" count="1" selected="0">
            <x v="160"/>
          </reference>
          <reference field="3" count="1">
            <x v="356"/>
          </reference>
        </references>
      </pivotArea>
    </format>
    <format dxfId="3627">
      <pivotArea dataOnly="0" labelOnly="1" outline="0" fieldPosition="0">
        <references count="2">
          <reference field="0" count="1" selected="0">
            <x v="162"/>
          </reference>
          <reference field="3" count="1">
            <x v="360"/>
          </reference>
        </references>
      </pivotArea>
    </format>
    <format dxfId="3626">
      <pivotArea dataOnly="0" labelOnly="1" outline="0" fieldPosition="0">
        <references count="2">
          <reference field="0" count="1" selected="0">
            <x v="164"/>
          </reference>
          <reference field="3" count="1">
            <x v="363"/>
          </reference>
        </references>
      </pivotArea>
    </format>
    <format dxfId="3625">
      <pivotArea dataOnly="0" labelOnly="1" outline="0" fieldPosition="0">
        <references count="2">
          <reference field="0" count="1" selected="0">
            <x v="165"/>
          </reference>
          <reference field="3" count="1">
            <x v="230"/>
          </reference>
        </references>
      </pivotArea>
    </format>
    <format dxfId="3624">
      <pivotArea dataOnly="0" labelOnly="1" outline="0" fieldPosition="0">
        <references count="2">
          <reference field="0" count="1" selected="0">
            <x v="166"/>
          </reference>
          <reference field="3" count="1">
            <x v="231"/>
          </reference>
        </references>
      </pivotArea>
    </format>
    <format dxfId="3623">
      <pivotArea dataOnly="0" labelOnly="1" outline="0" fieldPosition="0">
        <references count="2">
          <reference field="0" count="1" selected="0">
            <x v="168"/>
          </reference>
          <reference field="3" count="1">
            <x v="358"/>
          </reference>
        </references>
      </pivotArea>
    </format>
    <format dxfId="3622">
      <pivotArea dataOnly="0" labelOnly="1" outline="0" fieldPosition="0">
        <references count="2">
          <reference field="0" count="1" selected="0">
            <x v="169"/>
          </reference>
          <reference field="3" count="1">
            <x v="359"/>
          </reference>
        </references>
      </pivotArea>
    </format>
    <format dxfId="3621">
      <pivotArea dataOnly="0" labelOnly="1" outline="0" fieldPosition="0">
        <references count="2">
          <reference field="0" count="1" selected="0">
            <x v="173"/>
          </reference>
          <reference field="3" count="1">
            <x v="361"/>
          </reference>
        </references>
      </pivotArea>
    </format>
    <format dxfId="3620">
      <pivotArea dataOnly="0" labelOnly="1" outline="0" fieldPosition="0">
        <references count="2">
          <reference field="0" count="1" selected="0">
            <x v="177"/>
          </reference>
          <reference field="3" count="1">
            <x v="362"/>
          </reference>
        </references>
      </pivotArea>
    </format>
    <format dxfId="3619">
      <pivotArea dataOnly="0" labelOnly="1" outline="0" fieldPosition="0">
        <references count="2">
          <reference field="0" count="1" selected="0">
            <x v="178"/>
          </reference>
          <reference field="3" count="1">
            <x v="363"/>
          </reference>
        </references>
      </pivotArea>
    </format>
    <format dxfId="3618">
      <pivotArea dataOnly="0" labelOnly="1" outline="0" fieldPosition="0">
        <references count="2">
          <reference field="0" count="1" selected="0">
            <x v="179"/>
          </reference>
          <reference field="3" count="1">
            <x v="364"/>
          </reference>
        </references>
      </pivotArea>
    </format>
    <format dxfId="3617">
      <pivotArea dataOnly="0" labelOnly="1" outline="0" fieldPosition="0">
        <references count="2">
          <reference field="0" count="1" selected="0">
            <x v="182"/>
          </reference>
          <reference field="3" count="1">
            <x v="292"/>
          </reference>
        </references>
      </pivotArea>
    </format>
    <format dxfId="3616">
      <pivotArea dataOnly="0" labelOnly="1" outline="0" fieldPosition="0">
        <references count="2">
          <reference field="0" count="1" selected="0">
            <x v="183"/>
          </reference>
          <reference field="3" count="1">
            <x v="53"/>
          </reference>
        </references>
      </pivotArea>
    </format>
    <format dxfId="3615">
      <pivotArea dataOnly="0" labelOnly="1" outline="0" fieldPosition="0">
        <references count="2">
          <reference field="0" count="1" selected="0">
            <x v="184"/>
          </reference>
          <reference field="3" count="1">
            <x v="320"/>
          </reference>
        </references>
      </pivotArea>
    </format>
    <format dxfId="3614">
      <pivotArea dataOnly="0" labelOnly="1" outline="0" fieldPosition="0">
        <references count="2">
          <reference field="0" count="1" selected="0">
            <x v="185"/>
          </reference>
          <reference field="3" count="1">
            <x v="71"/>
          </reference>
        </references>
      </pivotArea>
    </format>
    <format dxfId="3613">
      <pivotArea dataOnly="0" labelOnly="1" outline="0" fieldPosition="0">
        <references count="2">
          <reference field="0" count="1" selected="0">
            <x v="190"/>
          </reference>
          <reference field="3" count="1">
            <x v="74"/>
          </reference>
        </references>
      </pivotArea>
    </format>
    <format dxfId="3612">
      <pivotArea dataOnly="0" labelOnly="1" outline="0" fieldPosition="0">
        <references count="2">
          <reference field="0" count="1" selected="0">
            <x v="191"/>
          </reference>
          <reference field="3" count="1">
            <x v="321"/>
          </reference>
        </references>
      </pivotArea>
    </format>
    <format dxfId="3611">
      <pivotArea dataOnly="0" labelOnly="1" outline="0" fieldPosition="0">
        <references count="2">
          <reference field="0" count="1" selected="0">
            <x v="193"/>
          </reference>
          <reference field="3" count="1">
            <x v="322"/>
          </reference>
        </references>
      </pivotArea>
    </format>
    <format dxfId="3610">
      <pivotArea dataOnly="0" labelOnly="1" outline="0" fieldPosition="0">
        <references count="2">
          <reference field="0" count="1" selected="0">
            <x v="195"/>
          </reference>
          <reference field="3" count="1">
            <x v="323"/>
          </reference>
        </references>
      </pivotArea>
    </format>
    <format dxfId="3609">
      <pivotArea dataOnly="0" labelOnly="1" outline="0" fieldPosition="0">
        <references count="2">
          <reference field="0" count="1" selected="0">
            <x v="196"/>
          </reference>
          <reference field="3" count="1">
            <x v="324"/>
          </reference>
        </references>
      </pivotArea>
    </format>
    <format dxfId="3608">
      <pivotArea dataOnly="0" labelOnly="1" outline="0" fieldPosition="0">
        <references count="2">
          <reference field="0" count="1" selected="0">
            <x v="197"/>
          </reference>
          <reference field="3" count="1">
            <x v="325"/>
          </reference>
        </references>
      </pivotArea>
    </format>
    <format dxfId="3607">
      <pivotArea dataOnly="0" labelOnly="1" outline="0" fieldPosition="0">
        <references count="2">
          <reference field="0" count="1" selected="0">
            <x v="200"/>
          </reference>
          <reference field="3" count="1">
            <x v="341"/>
          </reference>
        </references>
      </pivotArea>
    </format>
    <format dxfId="3606">
      <pivotArea dataOnly="0" labelOnly="1" outline="0" fieldPosition="0">
        <references count="2">
          <reference field="0" count="1" selected="0">
            <x v="201"/>
          </reference>
          <reference field="3" count="1">
            <x v="85"/>
          </reference>
        </references>
      </pivotArea>
    </format>
    <format dxfId="3605">
      <pivotArea dataOnly="0" labelOnly="1" outline="0" fieldPosition="0">
        <references count="2">
          <reference field="0" count="1" selected="0">
            <x v="202"/>
          </reference>
          <reference field="3" count="1">
            <x v="86"/>
          </reference>
        </references>
      </pivotArea>
    </format>
    <format dxfId="3604">
      <pivotArea dataOnly="0" labelOnly="1" outline="0" fieldPosition="0">
        <references count="2">
          <reference field="0" count="1" selected="0">
            <x v="203"/>
          </reference>
          <reference field="3" count="1">
            <x v="88"/>
          </reference>
        </references>
      </pivotArea>
    </format>
    <format dxfId="3603">
      <pivotArea dataOnly="0" labelOnly="1" outline="0" fieldPosition="0">
        <references count="2">
          <reference field="0" count="1" selected="0">
            <x v="204"/>
          </reference>
          <reference field="3" count="1">
            <x v="344"/>
          </reference>
        </references>
      </pivotArea>
    </format>
    <format dxfId="3602">
      <pivotArea dataOnly="0" labelOnly="1" outline="0" fieldPosition="0">
        <references count="2">
          <reference field="0" count="1" selected="0">
            <x v="205"/>
          </reference>
          <reference field="3" count="1">
            <x v="95"/>
          </reference>
        </references>
      </pivotArea>
    </format>
    <format dxfId="3601">
      <pivotArea dataOnly="0" labelOnly="1" outline="0" fieldPosition="0">
        <references count="2">
          <reference field="0" count="1" selected="0">
            <x v="208"/>
          </reference>
          <reference field="3" count="1">
            <x v="345"/>
          </reference>
        </references>
      </pivotArea>
    </format>
    <format dxfId="3600">
      <pivotArea dataOnly="0" labelOnly="1" outline="0" fieldPosition="0">
        <references count="2">
          <reference field="0" count="1" selected="0">
            <x v="209"/>
          </reference>
          <reference field="3" count="1">
            <x v="346"/>
          </reference>
        </references>
      </pivotArea>
    </format>
    <format dxfId="3599">
      <pivotArea dataOnly="0" labelOnly="1" outline="0" fieldPosition="0">
        <references count="2">
          <reference field="0" count="1" selected="0">
            <x v="210"/>
          </reference>
          <reference field="3" count="1">
            <x v="347"/>
          </reference>
        </references>
      </pivotArea>
    </format>
    <format dxfId="3598">
      <pivotArea dataOnly="0" labelOnly="1" outline="0" fieldPosition="0">
        <references count="2">
          <reference field="0" count="1" selected="0">
            <x v="215"/>
          </reference>
          <reference field="3" count="1">
            <x v="100"/>
          </reference>
        </references>
      </pivotArea>
    </format>
    <format dxfId="3597">
      <pivotArea dataOnly="0" labelOnly="1" outline="0" fieldPosition="0">
        <references count="2">
          <reference field="0" count="1" selected="0">
            <x v="216"/>
          </reference>
          <reference field="3" count="1">
            <x v="133"/>
          </reference>
        </references>
      </pivotArea>
    </format>
    <format dxfId="3596">
      <pivotArea dataOnly="0" labelOnly="1" outline="0" fieldPosition="0">
        <references count="2">
          <reference field="0" count="1" selected="0">
            <x v="217"/>
          </reference>
          <reference field="3" count="1">
            <x v="185"/>
          </reference>
        </references>
      </pivotArea>
    </format>
    <format dxfId="3595">
      <pivotArea dataOnly="0" labelOnly="1" outline="0" fieldPosition="0">
        <references count="2">
          <reference field="0" count="1" selected="0">
            <x v="218"/>
          </reference>
          <reference field="3" count="1">
            <x v="190"/>
          </reference>
        </references>
      </pivotArea>
    </format>
    <format dxfId="3594">
      <pivotArea dataOnly="0" labelOnly="1" outline="0" fieldPosition="0">
        <references count="2">
          <reference field="0" count="1" selected="0">
            <x v="219"/>
          </reference>
          <reference field="3" count="1">
            <x v="206"/>
          </reference>
        </references>
      </pivotArea>
    </format>
    <format dxfId="3593">
      <pivotArea dataOnly="0" labelOnly="1" outline="0" fieldPosition="0">
        <references count="2">
          <reference field="0" count="1" selected="0">
            <x v="220"/>
          </reference>
          <reference field="3" count="1">
            <x v="365"/>
          </reference>
        </references>
      </pivotArea>
    </format>
    <format dxfId="3592">
      <pivotArea dataOnly="0" labelOnly="1" outline="0" fieldPosition="0">
        <references count="2">
          <reference field="0" count="1" selected="0">
            <x v="221"/>
          </reference>
          <reference field="3" count="1">
            <x v="366"/>
          </reference>
        </references>
      </pivotArea>
    </format>
    <format dxfId="3591">
      <pivotArea dataOnly="0" labelOnly="1" outline="0" fieldPosition="0">
        <references count="2">
          <reference field="0" count="1" selected="0">
            <x v="222"/>
          </reference>
          <reference field="3" count="1">
            <x v="231"/>
          </reference>
        </references>
      </pivotArea>
    </format>
    <format dxfId="3590">
      <pivotArea dataOnly="0" labelOnly="1" outline="0" fieldPosition="0">
        <references count="2">
          <reference field="0" count="1" selected="0">
            <x v="223"/>
          </reference>
          <reference field="3" count="1">
            <x v="326"/>
          </reference>
        </references>
      </pivotArea>
    </format>
    <format dxfId="3589">
      <pivotArea dataOnly="0" labelOnly="1" outline="0" fieldPosition="0">
        <references count="2">
          <reference field="0" count="1" selected="0">
            <x v="224"/>
          </reference>
          <reference field="3" count="1">
            <x v="333"/>
          </reference>
        </references>
      </pivotArea>
    </format>
    <format dxfId="3588">
      <pivotArea dataOnly="0" labelOnly="1" outline="0" fieldPosition="0">
        <references count="2">
          <reference field="0" count="1" selected="0">
            <x v="226"/>
          </reference>
          <reference field="3" count="1">
            <x v="334"/>
          </reference>
        </references>
      </pivotArea>
    </format>
    <format dxfId="3587">
      <pivotArea dataOnly="0" labelOnly="1" outline="0" fieldPosition="0">
        <references count="2">
          <reference field="0" count="1" selected="0">
            <x v="227"/>
          </reference>
          <reference field="3" count="1">
            <x v="336"/>
          </reference>
        </references>
      </pivotArea>
    </format>
    <format dxfId="3586">
      <pivotArea dataOnly="0" labelOnly="1" outline="0" fieldPosition="0">
        <references count="2">
          <reference field="0" count="1" selected="0">
            <x v="228"/>
          </reference>
          <reference field="3" count="1">
            <x v="362"/>
          </reference>
        </references>
      </pivotArea>
    </format>
    <format dxfId="3585">
      <pivotArea dataOnly="0" labelOnly="1" outline="0" fieldPosition="0">
        <references count="2">
          <reference field="0" count="1" selected="0">
            <x v="230"/>
          </reference>
          <reference field="3" count="1">
            <x v="363"/>
          </reference>
        </references>
      </pivotArea>
    </format>
    <format dxfId="3584">
      <pivotArea dataOnly="0" labelOnly="1" outline="0" fieldPosition="0">
        <references count="2">
          <reference field="0" count="1" selected="0">
            <x v="232"/>
          </reference>
          <reference field="3" count="1">
            <x v="364"/>
          </reference>
        </references>
      </pivotArea>
    </format>
    <format dxfId="3583">
      <pivotArea dataOnly="0" labelOnly="1" outline="0" fieldPosition="0">
        <references count="2">
          <reference field="0" count="1" selected="0">
            <x v="233"/>
          </reference>
          <reference field="3" count="1">
            <x v="367"/>
          </reference>
        </references>
      </pivotArea>
    </format>
    <format dxfId="3582">
      <pivotArea dataOnly="0" labelOnly="1" outline="0" fieldPosition="0">
        <references count="2">
          <reference field="0" count="1" selected="0">
            <x v="234"/>
          </reference>
          <reference field="3" count="1">
            <x v="369"/>
          </reference>
        </references>
      </pivotArea>
    </format>
    <format dxfId="3581">
      <pivotArea type="topRight" dataOnly="0" labelOnly="1" outline="0" fieldPosition="0"/>
    </format>
    <format dxfId="3580">
      <pivotArea type="origin" dataOnly="0" labelOnly="1" outline="0" offset="A1" fieldPosition="0"/>
    </format>
    <format dxfId="3579">
      <pivotArea field="0" type="button" dataOnly="0" labelOnly="1" outline="0" axis="axisRow" fieldPosition="0"/>
    </format>
    <format dxfId="3578">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577">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576">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575">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574">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3573">
      <pivotArea dataOnly="0" labelOnly="1" grandRow="1" outline="0" offset="A256" fieldPosition="0"/>
    </format>
    <format dxfId="3572">
      <pivotArea type="origin" dataOnly="0" labelOnly="1" outline="0" offset="B1" fieldPosition="0"/>
    </format>
    <format dxfId="3571">
      <pivotArea field="3" type="button" dataOnly="0" labelOnly="1" outline="0" axis="axisRow" fieldPosition="1"/>
    </format>
    <format dxfId="3570">
      <pivotArea dataOnly="0" labelOnly="1" grandRow="1" outline="0" offset="B256" fieldPosition="0"/>
    </format>
    <format dxfId="3569">
      <pivotArea dataOnly="0" labelOnly="1" outline="0" fieldPosition="0">
        <references count="2">
          <reference field="0" count="1" selected="0">
            <x v="0"/>
          </reference>
          <reference field="3" count="1">
            <x v="289"/>
          </reference>
        </references>
      </pivotArea>
    </format>
    <format dxfId="3568">
      <pivotArea dataOnly="0" labelOnly="1" outline="0" fieldPosition="0">
        <references count="2">
          <reference field="0" count="1" selected="0">
            <x v="1"/>
          </reference>
          <reference field="3" count="1">
            <x v="290"/>
          </reference>
        </references>
      </pivotArea>
    </format>
    <format dxfId="3567">
      <pivotArea dataOnly="0" labelOnly="1" outline="0" fieldPosition="0">
        <references count="2">
          <reference field="0" count="1" selected="0">
            <x v="2"/>
          </reference>
          <reference field="3" count="1">
            <x v="291"/>
          </reference>
        </references>
      </pivotArea>
    </format>
    <format dxfId="3566">
      <pivotArea dataOnly="0" labelOnly="1" outline="0" fieldPosition="0">
        <references count="2">
          <reference field="0" count="1" selected="0">
            <x v="3"/>
          </reference>
          <reference field="3" count="1">
            <x v="302"/>
          </reference>
        </references>
      </pivotArea>
    </format>
    <format dxfId="3565">
      <pivotArea dataOnly="0" labelOnly="1" outline="0" fieldPosition="0">
        <references count="2">
          <reference field="0" count="1" selected="0">
            <x v="4"/>
          </reference>
          <reference field="3" count="1">
            <x v="78"/>
          </reference>
        </references>
      </pivotArea>
    </format>
    <format dxfId="3564">
      <pivotArea dataOnly="0" labelOnly="1" outline="0" fieldPosition="0">
        <references count="2">
          <reference field="0" count="1" selected="0">
            <x v="5"/>
          </reference>
          <reference field="3" count="1">
            <x v="326"/>
          </reference>
        </references>
      </pivotArea>
    </format>
    <format dxfId="3563">
      <pivotArea dataOnly="0" labelOnly="1" outline="0" fieldPosition="0">
        <references count="2">
          <reference field="0" count="1" selected="0">
            <x v="6"/>
          </reference>
          <reference field="3" count="1">
            <x v="330"/>
          </reference>
        </references>
      </pivotArea>
    </format>
    <format dxfId="3562">
      <pivotArea dataOnly="0" labelOnly="1" outline="0" fieldPosition="0">
        <references count="2">
          <reference field="0" count="1" selected="0">
            <x v="7"/>
          </reference>
          <reference field="3" count="1">
            <x v="327"/>
          </reference>
        </references>
      </pivotArea>
    </format>
    <format dxfId="3561">
      <pivotArea dataOnly="0" labelOnly="1" outline="0" fieldPosition="0">
        <references count="2">
          <reference field="0" count="1" selected="0">
            <x v="10"/>
          </reference>
          <reference field="3" count="1">
            <x v="328"/>
          </reference>
        </references>
      </pivotArea>
    </format>
    <format dxfId="3560">
      <pivotArea dataOnly="0" labelOnly="1" outline="0" fieldPosition="0">
        <references count="2">
          <reference field="0" count="1" selected="0">
            <x v="12"/>
          </reference>
          <reference field="3" count="1">
            <x v="333"/>
          </reference>
        </references>
      </pivotArea>
    </format>
    <format dxfId="3559">
      <pivotArea dataOnly="0" labelOnly="1" outline="0" fieldPosition="0">
        <references count="2">
          <reference field="0" count="1" selected="0">
            <x v="13"/>
          </reference>
          <reference field="3" count="1">
            <x v="334"/>
          </reference>
        </references>
      </pivotArea>
    </format>
    <format dxfId="3558">
      <pivotArea dataOnly="0" labelOnly="1" outline="0" fieldPosition="0">
        <references count="2">
          <reference field="0" count="1" selected="0">
            <x v="17"/>
          </reference>
          <reference field="3" count="1">
            <x v="335"/>
          </reference>
        </references>
      </pivotArea>
    </format>
    <format dxfId="3557">
      <pivotArea dataOnly="0" labelOnly="1" outline="0" fieldPosition="0">
        <references count="2">
          <reference field="0" count="1" selected="0">
            <x v="18"/>
          </reference>
          <reference field="3" count="1">
            <x v="336"/>
          </reference>
        </references>
      </pivotArea>
    </format>
    <format dxfId="3556">
      <pivotArea dataOnly="0" labelOnly="1" outline="0" fieldPosition="0">
        <references count="2">
          <reference field="0" count="1" selected="0">
            <x v="20"/>
          </reference>
          <reference field="3" count="1">
            <x v="337"/>
          </reference>
        </references>
      </pivotArea>
    </format>
    <format dxfId="3555">
      <pivotArea dataOnly="0" labelOnly="1" outline="0" fieldPosition="0">
        <references count="2">
          <reference field="0" count="1" selected="0">
            <x v="22"/>
          </reference>
          <reference field="3" count="1">
            <x v="338"/>
          </reference>
        </references>
      </pivotArea>
    </format>
    <format dxfId="3554">
      <pivotArea dataOnly="0" labelOnly="1" outline="0" fieldPosition="0">
        <references count="2">
          <reference field="0" count="1" selected="0">
            <x v="24"/>
          </reference>
          <reference field="3" count="1">
            <x v="339"/>
          </reference>
        </references>
      </pivotArea>
    </format>
    <format dxfId="3553">
      <pivotArea dataOnly="0" labelOnly="1" outline="0" fieldPosition="0">
        <references count="2">
          <reference field="0" count="1" selected="0">
            <x v="25"/>
          </reference>
          <reference field="3" count="1">
            <x v="340"/>
          </reference>
        </references>
      </pivotArea>
    </format>
    <format dxfId="3552">
      <pivotArea dataOnly="0" labelOnly="1" outline="0" fieldPosition="0">
        <references count="2">
          <reference field="0" count="1" selected="0">
            <x v="26"/>
          </reference>
          <reference field="3" count="1">
            <x v="341"/>
          </reference>
        </references>
      </pivotArea>
    </format>
    <format dxfId="3551">
      <pivotArea dataOnly="0" labelOnly="1" outline="0" fieldPosition="0">
        <references count="2">
          <reference field="0" count="1" selected="0">
            <x v="27"/>
          </reference>
          <reference field="3" count="1">
            <x v="342"/>
          </reference>
        </references>
      </pivotArea>
    </format>
    <format dxfId="3550">
      <pivotArea dataOnly="0" labelOnly="1" outline="0" fieldPosition="0">
        <references count="2">
          <reference field="0" count="1" selected="0">
            <x v="29"/>
          </reference>
          <reference field="3" count="1">
            <x v="88"/>
          </reference>
        </references>
      </pivotArea>
    </format>
    <format dxfId="3549">
      <pivotArea dataOnly="0" labelOnly="1" outline="0" fieldPosition="0">
        <references count="2">
          <reference field="0" count="1" selected="0">
            <x v="31"/>
          </reference>
          <reference field="3" count="1">
            <x v="326"/>
          </reference>
        </references>
      </pivotArea>
    </format>
    <format dxfId="3548">
      <pivotArea dataOnly="0" labelOnly="1" outline="0" fieldPosition="0">
        <references count="2">
          <reference field="0" count="1" selected="0">
            <x v="35"/>
          </reference>
          <reference field="3" count="1">
            <x v="329"/>
          </reference>
        </references>
      </pivotArea>
    </format>
    <format dxfId="3547">
      <pivotArea dataOnly="0" labelOnly="1" outline="0" fieldPosition="0">
        <references count="2">
          <reference field="0" count="1" selected="0">
            <x v="36"/>
          </reference>
          <reference field="3" count="1">
            <x v="327"/>
          </reference>
        </references>
      </pivotArea>
    </format>
    <format dxfId="3546">
      <pivotArea dataOnly="0" labelOnly="1" outline="0" fieldPosition="0">
        <references count="2">
          <reference field="0" count="1" selected="0">
            <x v="38"/>
          </reference>
          <reference field="3" count="1">
            <x v="328"/>
          </reference>
        </references>
      </pivotArea>
    </format>
    <format dxfId="3545">
      <pivotArea dataOnly="0" labelOnly="1" outline="0" fieldPosition="0">
        <references count="2">
          <reference field="0" count="1" selected="0">
            <x v="39"/>
          </reference>
          <reference field="3" count="1">
            <x v="331"/>
          </reference>
        </references>
      </pivotArea>
    </format>
    <format dxfId="3544">
      <pivotArea dataOnly="0" labelOnly="1" outline="0" fieldPosition="0">
        <references count="2">
          <reference field="0" count="1" selected="0">
            <x v="43"/>
          </reference>
          <reference field="3" count="1">
            <x v="332"/>
          </reference>
        </references>
      </pivotArea>
    </format>
    <format dxfId="3543">
      <pivotArea dataOnly="0" labelOnly="1" outline="0" fieldPosition="0">
        <references count="2">
          <reference field="0" count="1" selected="0">
            <x v="45"/>
          </reference>
          <reference field="3" count="1">
            <x v="333"/>
          </reference>
        </references>
      </pivotArea>
    </format>
    <format dxfId="3542">
      <pivotArea dataOnly="0" labelOnly="1" outline="0" fieldPosition="0">
        <references count="2">
          <reference field="0" count="1" selected="0">
            <x v="46"/>
          </reference>
          <reference field="3" count="1">
            <x v="343"/>
          </reference>
        </references>
      </pivotArea>
    </format>
    <format dxfId="3541">
      <pivotArea dataOnly="0" labelOnly="1" outline="0" fieldPosition="0">
        <references count="2">
          <reference field="0" count="1" selected="0">
            <x v="52"/>
          </reference>
          <reference field="3" count="1">
            <x v="88"/>
          </reference>
        </references>
      </pivotArea>
    </format>
    <format dxfId="3540">
      <pivotArea dataOnly="0" labelOnly="1" outline="0" fieldPosition="0">
        <references count="2">
          <reference field="0" count="1" selected="0">
            <x v="56"/>
          </reference>
          <reference field="3" count="1">
            <x v="345"/>
          </reference>
        </references>
      </pivotArea>
    </format>
    <format dxfId="3539">
      <pivotArea dataOnly="0" labelOnly="1" outline="0" fieldPosition="0">
        <references count="2">
          <reference field="0" count="1" selected="0">
            <x v="58"/>
          </reference>
          <reference field="3" count="1">
            <x v="346"/>
          </reference>
        </references>
      </pivotArea>
    </format>
    <format dxfId="3538">
      <pivotArea dataOnly="0" labelOnly="1" outline="0" fieldPosition="0">
        <references count="2">
          <reference field="0" count="1" selected="0">
            <x v="59"/>
          </reference>
          <reference field="3" count="1">
            <x v="347"/>
          </reference>
        </references>
      </pivotArea>
    </format>
    <format dxfId="3537">
      <pivotArea dataOnly="0" labelOnly="1" outline="0" fieldPosition="0">
        <references count="2">
          <reference field="0" count="1" selected="0">
            <x v="60"/>
          </reference>
          <reference field="3" count="1">
            <x v="348"/>
          </reference>
        </references>
      </pivotArea>
    </format>
    <format dxfId="3536">
      <pivotArea dataOnly="0" labelOnly="1" outline="0" fieldPosition="0">
        <references count="2">
          <reference field="0" count="1" selected="0">
            <x v="61"/>
          </reference>
          <reference field="3" count="1">
            <x v="100"/>
          </reference>
        </references>
      </pivotArea>
    </format>
    <format dxfId="3535">
      <pivotArea dataOnly="0" labelOnly="1" outline="0" fieldPosition="0">
        <references count="2">
          <reference field="0" count="1" selected="0">
            <x v="64"/>
          </reference>
          <reference field="3" count="1">
            <x v="101"/>
          </reference>
        </references>
      </pivotArea>
    </format>
    <format dxfId="3534">
      <pivotArea dataOnly="0" labelOnly="1" outline="0" fieldPosition="0">
        <references count="2">
          <reference field="0" count="1" selected="0">
            <x v="65"/>
          </reference>
          <reference field="3" count="1">
            <x v="349"/>
          </reference>
        </references>
      </pivotArea>
    </format>
    <format dxfId="3533">
      <pivotArea dataOnly="0" labelOnly="1" outline="0" fieldPosition="0">
        <references count="2">
          <reference field="0" count="1" selected="0">
            <x v="66"/>
          </reference>
          <reference field="3" count="1">
            <x v="105"/>
          </reference>
        </references>
      </pivotArea>
    </format>
    <format dxfId="3532">
      <pivotArea dataOnly="0" labelOnly="1" outline="0" fieldPosition="0">
        <references count="2">
          <reference field="0" count="1" selected="0">
            <x v="67"/>
          </reference>
          <reference field="3" count="1">
            <x v="122"/>
          </reference>
        </references>
      </pivotArea>
    </format>
    <format dxfId="3531">
      <pivotArea dataOnly="0" labelOnly="1" outline="0" fieldPosition="0">
        <references count="2">
          <reference field="0" count="1" selected="0">
            <x v="69"/>
          </reference>
          <reference field="3" count="1">
            <x v="350"/>
          </reference>
        </references>
      </pivotArea>
    </format>
    <format dxfId="3530">
      <pivotArea dataOnly="0" labelOnly="1" outline="0" fieldPosition="0">
        <references count="2">
          <reference field="0" count="1" selected="0">
            <x v="75"/>
          </reference>
          <reference field="3" count="1">
            <x v="144"/>
          </reference>
        </references>
      </pivotArea>
    </format>
    <format dxfId="3529">
      <pivotArea dataOnly="0" labelOnly="1" outline="0" fieldPosition="0">
        <references count="2">
          <reference field="0" count="1" selected="0">
            <x v="80"/>
          </reference>
          <reference field="3" count="1">
            <x v="351"/>
          </reference>
        </references>
      </pivotArea>
    </format>
    <format dxfId="3528">
      <pivotArea dataOnly="0" labelOnly="1" outline="0" fieldPosition="0">
        <references count="2">
          <reference field="0" count="1" selected="0">
            <x v="84"/>
          </reference>
          <reference field="3" count="1">
            <x v="158"/>
          </reference>
        </references>
      </pivotArea>
    </format>
    <format dxfId="3527">
      <pivotArea dataOnly="0" labelOnly="1" outline="0" fieldPosition="0">
        <references count="2">
          <reference field="0" count="1" selected="0">
            <x v="85"/>
          </reference>
          <reference field="3" count="1">
            <x v="352"/>
          </reference>
        </references>
      </pivotArea>
    </format>
    <format dxfId="3526">
      <pivotArea dataOnly="0" labelOnly="1" outline="0" fieldPosition="0">
        <references count="2">
          <reference field="0" count="1" selected="0">
            <x v="87"/>
          </reference>
          <reference field="3" count="1">
            <x v="184"/>
          </reference>
        </references>
      </pivotArea>
    </format>
    <format dxfId="3525">
      <pivotArea dataOnly="0" labelOnly="1" outline="0" fieldPosition="0">
        <references count="2">
          <reference field="0" count="1" selected="0">
            <x v="88"/>
          </reference>
          <reference field="3" count="1">
            <x v="187"/>
          </reference>
        </references>
      </pivotArea>
    </format>
    <format dxfId="3524">
      <pivotArea dataOnly="0" labelOnly="1" outline="0" fieldPosition="0">
        <references count="2">
          <reference field="0" count="1" selected="0">
            <x v="89"/>
          </reference>
          <reference field="3" count="1">
            <x v="353"/>
          </reference>
        </references>
      </pivotArea>
    </format>
    <format dxfId="3523">
      <pivotArea dataOnly="0" labelOnly="1" outline="0" fieldPosition="0">
        <references count="2">
          <reference field="0" count="1" selected="0">
            <x v="90"/>
          </reference>
          <reference field="3" count="1">
            <x v="357"/>
          </reference>
        </references>
      </pivotArea>
    </format>
    <format dxfId="3522">
      <pivotArea dataOnly="0" labelOnly="1" outline="0" fieldPosition="0">
        <references count="2">
          <reference field="0" count="1" selected="0">
            <x v="91"/>
          </reference>
          <reference field="3" count="1">
            <x v="362"/>
          </reference>
        </references>
      </pivotArea>
    </format>
    <format dxfId="3521">
      <pivotArea dataOnly="0" labelOnly="1" outline="0" fieldPosition="0">
        <references count="2">
          <reference field="0" count="1" selected="0">
            <x v="92"/>
          </reference>
          <reference field="3" count="1">
            <x v="185"/>
          </reference>
        </references>
      </pivotArea>
    </format>
    <format dxfId="3520">
      <pivotArea dataOnly="0" labelOnly="1" outline="0" fieldPosition="0">
        <references count="2">
          <reference field="0" count="1" selected="0">
            <x v="94"/>
          </reference>
          <reference field="3" count="1">
            <x v="187"/>
          </reference>
        </references>
      </pivotArea>
    </format>
    <format dxfId="3519">
      <pivotArea dataOnly="0" labelOnly="1" outline="0" fieldPosition="0">
        <references count="2">
          <reference field="0" count="1" selected="0">
            <x v="96"/>
          </reference>
          <reference field="3" count="1">
            <x v="190"/>
          </reference>
        </references>
      </pivotArea>
    </format>
    <format dxfId="3518">
      <pivotArea dataOnly="0" labelOnly="1" outline="0" fieldPosition="0">
        <references count="2">
          <reference field="0" count="1" selected="0">
            <x v="97"/>
          </reference>
          <reference field="3" count="1">
            <x v="200"/>
          </reference>
        </references>
      </pivotArea>
    </format>
    <format dxfId="3517">
      <pivotArea dataOnly="0" labelOnly="1" outline="0" fieldPosition="0">
        <references count="2">
          <reference field="0" count="1" selected="0">
            <x v="99"/>
          </reference>
          <reference field="3" count="1">
            <x v="205"/>
          </reference>
        </references>
      </pivotArea>
    </format>
    <format dxfId="3516">
      <pivotArea dataOnly="0" labelOnly="1" outline="0" fieldPosition="0">
        <references count="2">
          <reference field="0" count="1" selected="0">
            <x v="100"/>
          </reference>
          <reference field="3" count="1">
            <x v="206"/>
          </reference>
        </references>
      </pivotArea>
    </format>
    <format dxfId="3515">
      <pivotArea dataOnly="0" labelOnly="1" outline="0" fieldPosition="0">
        <references count="2">
          <reference field="0" count="1" selected="0">
            <x v="109"/>
          </reference>
          <reference field="3" count="1">
            <x v="354"/>
          </reference>
        </references>
      </pivotArea>
    </format>
    <format dxfId="3514">
      <pivotArea dataOnly="0" labelOnly="1" outline="0" fieldPosition="0">
        <references count="2">
          <reference field="0" count="1" selected="0">
            <x v="111"/>
          </reference>
          <reference field="3" count="1">
            <x v="365"/>
          </reference>
        </references>
      </pivotArea>
    </format>
    <format dxfId="3513">
      <pivotArea dataOnly="0" labelOnly="1" outline="0" fieldPosition="0">
        <references count="2">
          <reference field="0" count="1" selected="0">
            <x v="113"/>
          </reference>
          <reference field="3" count="1">
            <x v="229"/>
          </reference>
        </references>
      </pivotArea>
    </format>
    <format dxfId="3512">
      <pivotArea dataOnly="0" labelOnly="1" outline="0" fieldPosition="0">
        <references count="2">
          <reference field="0" count="1" selected="0">
            <x v="114"/>
          </reference>
          <reference field="3" count="1">
            <x v="230"/>
          </reference>
        </references>
      </pivotArea>
    </format>
    <format dxfId="3511">
      <pivotArea dataOnly="0" labelOnly="1" outline="0" fieldPosition="0">
        <references count="2">
          <reference field="0" count="1" selected="0">
            <x v="116"/>
          </reference>
          <reference field="3" count="1">
            <x v="231"/>
          </reference>
        </references>
      </pivotArea>
    </format>
    <format dxfId="3510">
      <pivotArea dataOnly="0" labelOnly="1" outline="0" fieldPosition="0">
        <references count="2">
          <reference field="0" count="1" selected="0">
            <x v="117"/>
          </reference>
          <reference field="3" count="1">
            <x v="368"/>
          </reference>
        </references>
      </pivotArea>
    </format>
    <format dxfId="3509">
      <pivotArea dataOnly="0" labelOnly="1" outline="0" fieldPosition="0">
        <references count="2">
          <reference field="0" count="1" selected="0">
            <x v="118"/>
          </reference>
          <reference field="3" count="1">
            <x v="293"/>
          </reference>
        </references>
      </pivotArea>
    </format>
    <format dxfId="3508">
      <pivotArea dataOnly="0" labelOnly="1" outline="0" fieldPosition="0">
        <references count="2">
          <reference field="0" count="1" selected="0">
            <x v="122"/>
          </reference>
          <reference field="3" count="1">
            <x v="294"/>
          </reference>
        </references>
      </pivotArea>
    </format>
    <format dxfId="3507">
      <pivotArea dataOnly="0" labelOnly="1" outline="0" fieldPosition="0">
        <references count="2">
          <reference field="0" count="1" selected="0">
            <x v="123"/>
          </reference>
          <reference field="3" count="1">
            <x v="295"/>
          </reference>
        </references>
      </pivotArea>
    </format>
    <format dxfId="3506">
      <pivotArea dataOnly="0" labelOnly="1" outline="0" fieldPosition="0">
        <references count="2">
          <reference field="0" count="1" selected="0">
            <x v="125"/>
          </reference>
          <reference field="3" count="1">
            <x v="296"/>
          </reference>
        </references>
      </pivotArea>
    </format>
    <format dxfId="3505">
      <pivotArea dataOnly="0" labelOnly="1" outline="0" fieldPosition="0">
        <references count="2">
          <reference field="0" count="1" selected="0">
            <x v="126"/>
          </reference>
          <reference field="3" count="1">
            <x v="297"/>
          </reference>
        </references>
      </pivotArea>
    </format>
    <format dxfId="3504">
      <pivotArea dataOnly="0" labelOnly="1" outline="0" fieldPosition="0">
        <references count="2">
          <reference field="0" count="1" selected="0">
            <x v="127"/>
          </reference>
          <reference field="3" count="1">
            <x v="298"/>
          </reference>
        </references>
      </pivotArea>
    </format>
    <format dxfId="3503">
      <pivotArea dataOnly="0" labelOnly="1" outline="0" fieldPosition="0">
        <references count="2">
          <reference field="0" count="1" selected="0">
            <x v="128"/>
          </reference>
          <reference field="3" count="1">
            <x v="299"/>
          </reference>
        </references>
      </pivotArea>
    </format>
    <format dxfId="3502">
      <pivotArea dataOnly="0" labelOnly="1" outline="0" fieldPosition="0">
        <references count="2">
          <reference field="0" count="1" selected="0">
            <x v="129"/>
          </reference>
          <reference field="3" count="1">
            <x v="300"/>
          </reference>
        </references>
      </pivotArea>
    </format>
    <format dxfId="3501">
      <pivotArea dataOnly="0" labelOnly="1" outline="0" fieldPosition="0">
        <references count="2">
          <reference field="0" count="1" selected="0">
            <x v="130"/>
          </reference>
          <reference field="3" count="1">
            <x v="301"/>
          </reference>
        </references>
      </pivotArea>
    </format>
    <format dxfId="3500">
      <pivotArea dataOnly="0" labelOnly="1" outline="0" fieldPosition="0">
        <references count="2">
          <reference field="0" count="1" selected="0">
            <x v="131"/>
          </reference>
          <reference field="3" count="1">
            <x v="303"/>
          </reference>
        </references>
      </pivotArea>
    </format>
    <format dxfId="3499">
      <pivotArea dataOnly="0" labelOnly="1" outline="0" fieldPosition="0">
        <references count="2">
          <reference field="0" count="1" selected="0">
            <x v="132"/>
          </reference>
          <reference field="3" count="1">
            <x v="304"/>
          </reference>
        </references>
      </pivotArea>
    </format>
    <format dxfId="3498">
      <pivotArea dataOnly="0" labelOnly="1" outline="0" fieldPosition="0">
        <references count="2">
          <reference field="0" count="1" selected="0">
            <x v="133"/>
          </reference>
          <reference field="3" count="1">
            <x v="305"/>
          </reference>
        </references>
      </pivotArea>
    </format>
    <format dxfId="3497">
      <pivotArea dataOnly="0" labelOnly="1" outline="0" fieldPosition="0">
        <references count="2">
          <reference field="0" count="1" selected="0">
            <x v="134"/>
          </reference>
          <reference field="3" count="1">
            <x v="306"/>
          </reference>
        </references>
      </pivotArea>
    </format>
    <format dxfId="3496">
      <pivotArea dataOnly="0" labelOnly="1" outline="0" fieldPosition="0">
        <references count="2">
          <reference field="0" count="1" selected="0">
            <x v="136"/>
          </reference>
          <reference field="3" count="1">
            <x v="307"/>
          </reference>
        </references>
      </pivotArea>
    </format>
    <format dxfId="3495">
      <pivotArea dataOnly="0" labelOnly="1" outline="0" fieldPosition="0">
        <references count="2">
          <reference field="0" count="1" selected="0">
            <x v="138"/>
          </reference>
          <reference field="3" count="1">
            <x v="308"/>
          </reference>
        </references>
      </pivotArea>
    </format>
    <format dxfId="3494">
      <pivotArea dataOnly="0" labelOnly="1" outline="0" fieldPosition="0">
        <references count="2">
          <reference field="0" count="1" selected="0">
            <x v="140"/>
          </reference>
          <reference field="3" count="1">
            <x v="309"/>
          </reference>
        </references>
      </pivotArea>
    </format>
    <format dxfId="3493">
      <pivotArea dataOnly="0" labelOnly="1" outline="0" fieldPosition="0">
        <references count="2">
          <reference field="0" count="1" selected="0">
            <x v="141"/>
          </reference>
          <reference field="3" count="1">
            <x v="310"/>
          </reference>
        </references>
      </pivotArea>
    </format>
    <format dxfId="3492">
      <pivotArea dataOnly="0" labelOnly="1" outline="0" fieldPosition="0">
        <references count="2">
          <reference field="0" count="1" selected="0">
            <x v="142"/>
          </reference>
          <reference field="3" count="1">
            <x v="311"/>
          </reference>
        </references>
      </pivotArea>
    </format>
    <format dxfId="3491">
      <pivotArea dataOnly="0" labelOnly="1" outline="0" fieldPosition="0">
        <references count="2">
          <reference field="0" count="1" selected="0">
            <x v="146"/>
          </reference>
          <reference field="3" count="1">
            <x v="312"/>
          </reference>
        </references>
      </pivotArea>
    </format>
    <format dxfId="3490">
      <pivotArea dataOnly="0" labelOnly="1" outline="0" fieldPosition="0">
        <references count="2">
          <reference field="0" count="1" selected="0">
            <x v="147"/>
          </reference>
          <reference field="3" count="1">
            <x v="313"/>
          </reference>
        </references>
      </pivotArea>
    </format>
    <format dxfId="3489">
      <pivotArea dataOnly="0" labelOnly="1" outline="0" fieldPosition="0">
        <references count="2">
          <reference field="0" count="1" selected="0">
            <x v="148"/>
          </reference>
          <reference field="3" count="1">
            <x v="314"/>
          </reference>
        </references>
      </pivotArea>
    </format>
    <format dxfId="3488">
      <pivotArea dataOnly="0" labelOnly="1" outline="0" fieldPosition="0">
        <references count="2">
          <reference field="0" count="1" selected="0">
            <x v="149"/>
          </reference>
          <reference field="3" count="1">
            <x v="315"/>
          </reference>
        </references>
      </pivotArea>
    </format>
    <format dxfId="3487">
      <pivotArea dataOnly="0" labelOnly="1" outline="0" fieldPosition="0">
        <references count="2">
          <reference field="0" count="1" selected="0">
            <x v="151"/>
          </reference>
          <reference field="3" count="1">
            <x v="316"/>
          </reference>
        </references>
      </pivotArea>
    </format>
    <format dxfId="3486">
      <pivotArea dataOnly="0" labelOnly="1" outline="0" fieldPosition="0">
        <references count="2">
          <reference field="0" count="1" selected="0">
            <x v="152"/>
          </reference>
          <reference field="3" count="1">
            <x v="317"/>
          </reference>
        </references>
      </pivotArea>
    </format>
    <format dxfId="3485">
      <pivotArea dataOnly="0" labelOnly="1" outline="0" fieldPosition="0">
        <references count="2">
          <reference field="0" count="1" selected="0">
            <x v="153"/>
          </reference>
          <reference field="3" count="1">
            <x v="318"/>
          </reference>
        </references>
      </pivotArea>
    </format>
    <format dxfId="3484">
      <pivotArea dataOnly="0" labelOnly="1" outline="0" fieldPosition="0">
        <references count="2">
          <reference field="0" count="1" selected="0">
            <x v="154"/>
          </reference>
          <reference field="3" count="1">
            <x v="319"/>
          </reference>
        </references>
      </pivotArea>
    </format>
    <format dxfId="3483">
      <pivotArea dataOnly="0" labelOnly="1" outline="0" fieldPosition="0">
        <references count="2">
          <reference field="0" count="1" selected="0">
            <x v="155"/>
          </reference>
          <reference field="3" count="1">
            <x v="169"/>
          </reference>
        </references>
      </pivotArea>
    </format>
    <format dxfId="3482">
      <pivotArea dataOnly="0" labelOnly="1" outline="0" fieldPosition="0">
        <references count="2">
          <reference field="0" count="1" selected="0">
            <x v="157"/>
          </reference>
          <reference field="3" count="1">
            <x v="173"/>
          </reference>
        </references>
      </pivotArea>
    </format>
    <format dxfId="3481">
      <pivotArea dataOnly="0" labelOnly="1" outline="0" fieldPosition="0">
        <references count="2">
          <reference field="0" count="1" selected="0">
            <x v="158"/>
          </reference>
          <reference field="3" count="1">
            <x v="355"/>
          </reference>
        </references>
      </pivotArea>
    </format>
    <format dxfId="3480">
      <pivotArea dataOnly="0" labelOnly="1" outline="0" fieldPosition="0">
        <references count="2">
          <reference field="0" count="1" selected="0">
            <x v="160"/>
          </reference>
          <reference field="3" count="1">
            <x v="356"/>
          </reference>
        </references>
      </pivotArea>
    </format>
    <format dxfId="3479">
      <pivotArea dataOnly="0" labelOnly="1" outline="0" fieldPosition="0">
        <references count="2">
          <reference field="0" count="1" selected="0">
            <x v="162"/>
          </reference>
          <reference field="3" count="1">
            <x v="360"/>
          </reference>
        </references>
      </pivotArea>
    </format>
    <format dxfId="3478">
      <pivotArea dataOnly="0" labelOnly="1" outline="0" fieldPosition="0">
        <references count="2">
          <reference field="0" count="1" selected="0">
            <x v="164"/>
          </reference>
          <reference field="3" count="1">
            <x v="363"/>
          </reference>
        </references>
      </pivotArea>
    </format>
    <format dxfId="3477">
      <pivotArea dataOnly="0" labelOnly="1" outline="0" fieldPosition="0">
        <references count="2">
          <reference field="0" count="1" selected="0">
            <x v="165"/>
          </reference>
          <reference field="3" count="1">
            <x v="230"/>
          </reference>
        </references>
      </pivotArea>
    </format>
    <format dxfId="3476">
      <pivotArea dataOnly="0" labelOnly="1" outline="0" fieldPosition="0">
        <references count="2">
          <reference field="0" count="1" selected="0">
            <x v="166"/>
          </reference>
          <reference field="3" count="1">
            <x v="231"/>
          </reference>
        </references>
      </pivotArea>
    </format>
    <format dxfId="3475">
      <pivotArea dataOnly="0" labelOnly="1" outline="0" fieldPosition="0">
        <references count="2">
          <reference field="0" count="1" selected="0">
            <x v="168"/>
          </reference>
          <reference field="3" count="1">
            <x v="358"/>
          </reference>
        </references>
      </pivotArea>
    </format>
    <format dxfId="3474">
      <pivotArea dataOnly="0" labelOnly="1" outline="0" fieldPosition="0">
        <references count="2">
          <reference field="0" count="1" selected="0">
            <x v="169"/>
          </reference>
          <reference field="3" count="1">
            <x v="359"/>
          </reference>
        </references>
      </pivotArea>
    </format>
    <format dxfId="3473">
      <pivotArea dataOnly="0" labelOnly="1" outline="0" fieldPosition="0">
        <references count="2">
          <reference field="0" count="1" selected="0">
            <x v="173"/>
          </reference>
          <reference field="3" count="1">
            <x v="361"/>
          </reference>
        </references>
      </pivotArea>
    </format>
    <format dxfId="3472">
      <pivotArea dataOnly="0" labelOnly="1" outline="0" fieldPosition="0">
        <references count="2">
          <reference field="0" count="1" selected="0">
            <x v="177"/>
          </reference>
          <reference field="3" count="1">
            <x v="362"/>
          </reference>
        </references>
      </pivotArea>
    </format>
    <format dxfId="3471">
      <pivotArea dataOnly="0" labelOnly="1" outline="0" fieldPosition="0">
        <references count="2">
          <reference field="0" count="1" selected="0">
            <x v="178"/>
          </reference>
          <reference field="3" count="1">
            <x v="363"/>
          </reference>
        </references>
      </pivotArea>
    </format>
    <format dxfId="3470">
      <pivotArea dataOnly="0" labelOnly="1" outline="0" fieldPosition="0">
        <references count="2">
          <reference field="0" count="1" selected="0">
            <x v="179"/>
          </reference>
          <reference field="3" count="1">
            <x v="364"/>
          </reference>
        </references>
      </pivotArea>
    </format>
    <format dxfId="3469">
      <pivotArea dataOnly="0" labelOnly="1" outline="0" fieldPosition="0">
        <references count="2">
          <reference field="0" count="1" selected="0">
            <x v="182"/>
          </reference>
          <reference field="3" count="1">
            <x v="292"/>
          </reference>
        </references>
      </pivotArea>
    </format>
    <format dxfId="3468">
      <pivotArea dataOnly="0" labelOnly="1" outline="0" fieldPosition="0">
        <references count="2">
          <reference field="0" count="1" selected="0">
            <x v="183"/>
          </reference>
          <reference field="3" count="1">
            <x v="53"/>
          </reference>
        </references>
      </pivotArea>
    </format>
    <format dxfId="3467">
      <pivotArea dataOnly="0" labelOnly="1" outline="0" fieldPosition="0">
        <references count="2">
          <reference field="0" count="1" selected="0">
            <x v="184"/>
          </reference>
          <reference field="3" count="1">
            <x v="320"/>
          </reference>
        </references>
      </pivotArea>
    </format>
    <format dxfId="3466">
      <pivotArea dataOnly="0" labelOnly="1" outline="0" fieldPosition="0">
        <references count="2">
          <reference field="0" count="1" selected="0">
            <x v="185"/>
          </reference>
          <reference field="3" count="1">
            <x v="71"/>
          </reference>
        </references>
      </pivotArea>
    </format>
    <format dxfId="3465">
      <pivotArea dataOnly="0" labelOnly="1" outline="0" fieldPosition="0">
        <references count="2">
          <reference field="0" count="1" selected="0">
            <x v="190"/>
          </reference>
          <reference field="3" count="1">
            <x v="74"/>
          </reference>
        </references>
      </pivotArea>
    </format>
    <format dxfId="3464">
      <pivotArea dataOnly="0" labelOnly="1" outline="0" fieldPosition="0">
        <references count="2">
          <reference field="0" count="1" selected="0">
            <x v="191"/>
          </reference>
          <reference field="3" count="1">
            <x v="321"/>
          </reference>
        </references>
      </pivotArea>
    </format>
    <format dxfId="3463">
      <pivotArea dataOnly="0" labelOnly="1" outline="0" fieldPosition="0">
        <references count="2">
          <reference field="0" count="1" selected="0">
            <x v="193"/>
          </reference>
          <reference field="3" count="1">
            <x v="322"/>
          </reference>
        </references>
      </pivotArea>
    </format>
    <format dxfId="3462">
      <pivotArea dataOnly="0" labelOnly="1" outline="0" fieldPosition="0">
        <references count="2">
          <reference field="0" count="1" selected="0">
            <x v="195"/>
          </reference>
          <reference field="3" count="1">
            <x v="323"/>
          </reference>
        </references>
      </pivotArea>
    </format>
    <format dxfId="3461">
      <pivotArea dataOnly="0" labelOnly="1" outline="0" fieldPosition="0">
        <references count="2">
          <reference field="0" count="1" selected="0">
            <x v="196"/>
          </reference>
          <reference field="3" count="1">
            <x v="324"/>
          </reference>
        </references>
      </pivotArea>
    </format>
    <format dxfId="3460">
      <pivotArea dataOnly="0" labelOnly="1" outline="0" fieldPosition="0">
        <references count="2">
          <reference field="0" count="1" selected="0">
            <x v="197"/>
          </reference>
          <reference field="3" count="1">
            <x v="325"/>
          </reference>
        </references>
      </pivotArea>
    </format>
    <format dxfId="3459">
      <pivotArea dataOnly="0" labelOnly="1" outline="0" fieldPosition="0">
        <references count="2">
          <reference field="0" count="1" selected="0">
            <x v="200"/>
          </reference>
          <reference field="3" count="1">
            <x v="341"/>
          </reference>
        </references>
      </pivotArea>
    </format>
    <format dxfId="3458">
      <pivotArea dataOnly="0" labelOnly="1" outline="0" fieldPosition="0">
        <references count="2">
          <reference field="0" count="1" selected="0">
            <x v="201"/>
          </reference>
          <reference field="3" count="1">
            <x v="85"/>
          </reference>
        </references>
      </pivotArea>
    </format>
    <format dxfId="3457">
      <pivotArea dataOnly="0" labelOnly="1" outline="0" fieldPosition="0">
        <references count="2">
          <reference field="0" count="1" selected="0">
            <x v="202"/>
          </reference>
          <reference field="3" count="1">
            <x v="86"/>
          </reference>
        </references>
      </pivotArea>
    </format>
    <format dxfId="3456">
      <pivotArea dataOnly="0" labelOnly="1" outline="0" fieldPosition="0">
        <references count="2">
          <reference field="0" count="1" selected="0">
            <x v="203"/>
          </reference>
          <reference field="3" count="1">
            <x v="88"/>
          </reference>
        </references>
      </pivotArea>
    </format>
    <format dxfId="3455">
      <pivotArea dataOnly="0" labelOnly="1" outline="0" fieldPosition="0">
        <references count="2">
          <reference field="0" count="1" selected="0">
            <x v="204"/>
          </reference>
          <reference field="3" count="1">
            <x v="344"/>
          </reference>
        </references>
      </pivotArea>
    </format>
    <format dxfId="3454">
      <pivotArea dataOnly="0" labelOnly="1" outline="0" fieldPosition="0">
        <references count="2">
          <reference field="0" count="1" selected="0">
            <x v="205"/>
          </reference>
          <reference field="3" count="1">
            <x v="95"/>
          </reference>
        </references>
      </pivotArea>
    </format>
    <format dxfId="3453">
      <pivotArea dataOnly="0" labelOnly="1" outline="0" fieldPosition="0">
        <references count="2">
          <reference field="0" count="1" selected="0">
            <x v="208"/>
          </reference>
          <reference field="3" count="1">
            <x v="345"/>
          </reference>
        </references>
      </pivotArea>
    </format>
    <format dxfId="3452">
      <pivotArea dataOnly="0" labelOnly="1" outline="0" fieldPosition="0">
        <references count="2">
          <reference field="0" count="1" selected="0">
            <x v="209"/>
          </reference>
          <reference field="3" count="1">
            <x v="346"/>
          </reference>
        </references>
      </pivotArea>
    </format>
    <format dxfId="3451">
      <pivotArea dataOnly="0" labelOnly="1" outline="0" fieldPosition="0">
        <references count="2">
          <reference field="0" count="1" selected="0">
            <x v="210"/>
          </reference>
          <reference field="3" count="1">
            <x v="347"/>
          </reference>
        </references>
      </pivotArea>
    </format>
    <format dxfId="3450">
      <pivotArea dataOnly="0" labelOnly="1" outline="0" fieldPosition="0">
        <references count="2">
          <reference field="0" count="1" selected="0">
            <x v="215"/>
          </reference>
          <reference field="3" count="1">
            <x v="100"/>
          </reference>
        </references>
      </pivotArea>
    </format>
    <format dxfId="3449">
      <pivotArea dataOnly="0" labelOnly="1" outline="0" fieldPosition="0">
        <references count="2">
          <reference field="0" count="1" selected="0">
            <x v="216"/>
          </reference>
          <reference field="3" count="1">
            <x v="133"/>
          </reference>
        </references>
      </pivotArea>
    </format>
    <format dxfId="3448">
      <pivotArea dataOnly="0" labelOnly="1" outline="0" fieldPosition="0">
        <references count="2">
          <reference field="0" count="1" selected="0">
            <x v="217"/>
          </reference>
          <reference field="3" count="1">
            <x v="185"/>
          </reference>
        </references>
      </pivotArea>
    </format>
    <format dxfId="3447">
      <pivotArea dataOnly="0" labelOnly="1" outline="0" fieldPosition="0">
        <references count="2">
          <reference field="0" count="1" selected="0">
            <x v="218"/>
          </reference>
          <reference field="3" count="1">
            <x v="190"/>
          </reference>
        </references>
      </pivotArea>
    </format>
    <format dxfId="3446">
      <pivotArea dataOnly="0" labelOnly="1" outline="0" fieldPosition="0">
        <references count="2">
          <reference field="0" count="1" selected="0">
            <x v="219"/>
          </reference>
          <reference field="3" count="1">
            <x v="206"/>
          </reference>
        </references>
      </pivotArea>
    </format>
    <format dxfId="3445">
      <pivotArea dataOnly="0" labelOnly="1" outline="0" fieldPosition="0">
        <references count="2">
          <reference field="0" count="1" selected="0">
            <x v="220"/>
          </reference>
          <reference field="3" count="1">
            <x v="365"/>
          </reference>
        </references>
      </pivotArea>
    </format>
    <format dxfId="3444">
      <pivotArea dataOnly="0" labelOnly="1" outline="0" fieldPosition="0">
        <references count="2">
          <reference field="0" count="1" selected="0">
            <x v="221"/>
          </reference>
          <reference field="3" count="1">
            <x v="366"/>
          </reference>
        </references>
      </pivotArea>
    </format>
    <format dxfId="3443">
      <pivotArea dataOnly="0" labelOnly="1" outline="0" fieldPosition="0">
        <references count="2">
          <reference field="0" count="1" selected="0">
            <x v="222"/>
          </reference>
          <reference field="3" count="1">
            <x v="231"/>
          </reference>
        </references>
      </pivotArea>
    </format>
    <format dxfId="3442">
      <pivotArea dataOnly="0" labelOnly="1" outline="0" fieldPosition="0">
        <references count="2">
          <reference field="0" count="1" selected="0">
            <x v="223"/>
          </reference>
          <reference field="3" count="1">
            <x v="326"/>
          </reference>
        </references>
      </pivotArea>
    </format>
    <format dxfId="3441">
      <pivotArea dataOnly="0" labelOnly="1" outline="0" fieldPosition="0">
        <references count="2">
          <reference field="0" count="1" selected="0">
            <x v="224"/>
          </reference>
          <reference field="3" count="1">
            <x v="333"/>
          </reference>
        </references>
      </pivotArea>
    </format>
    <format dxfId="3440">
      <pivotArea dataOnly="0" labelOnly="1" outline="0" fieldPosition="0">
        <references count="2">
          <reference field="0" count="1" selected="0">
            <x v="226"/>
          </reference>
          <reference field="3" count="1">
            <x v="334"/>
          </reference>
        </references>
      </pivotArea>
    </format>
    <format dxfId="3439">
      <pivotArea dataOnly="0" labelOnly="1" outline="0" fieldPosition="0">
        <references count="2">
          <reference field="0" count="1" selected="0">
            <x v="227"/>
          </reference>
          <reference field="3" count="1">
            <x v="336"/>
          </reference>
        </references>
      </pivotArea>
    </format>
    <format dxfId="3438">
      <pivotArea dataOnly="0" labelOnly="1" outline="0" fieldPosition="0">
        <references count="2">
          <reference field="0" count="1" selected="0">
            <x v="228"/>
          </reference>
          <reference field="3" count="1">
            <x v="362"/>
          </reference>
        </references>
      </pivotArea>
    </format>
    <format dxfId="3437">
      <pivotArea dataOnly="0" labelOnly="1" outline="0" fieldPosition="0">
        <references count="2">
          <reference field="0" count="1" selected="0">
            <x v="230"/>
          </reference>
          <reference field="3" count="1">
            <x v="363"/>
          </reference>
        </references>
      </pivotArea>
    </format>
    <format dxfId="3436">
      <pivotArea dataOnly="0" labelOnly="1" outline="0" fieldPosition="0">
        <references count="2">
          <reference field="0" count="1" selected="0">
            <x v="232"/>
          </reference>
          <reference field="3" count="1">
            <x v="364"/>
          </reference>
        </references>
      </pivotArea>
    </format>
    <format dxfId="3435">
      <pivotArea dataOnly="0" labelOnly="1" outline="0" fieldPosition="0">
        <references count="2">
          <reference field="0" count="1" selected="0">
            <x v="233"/>
          </reference>
          <reference field="3" count="1">
            <x v="367"/>
          </reference>
        </references>
      </pivotArea>
    </format>
    <format dxfId="3434">
      <pivotArea dataOnly="0" labelOnly="1" outline="0" fieldPosition="0">
        <references count="2">
          <reference field="0" count="1" selected="0">
            <x v="234"/>
          </reference>
          <reference field="3" count="1">
            <x v="369"/>
          </reference>
        </references>
      </pivotArea>
    </format>
    <format dxfId="3433">
      <pivotArea type="origin" dataOnly="0" labelOnly="1" outline="0" offset="C1" fieldPosition="0"/>
    </format>
    <format dxfId="3432">
      <pivotArea dataOnly="0" labelOnly="1" grandRow="1" outline="0" offset="C256" fieldPosition="0"/>
    </format>
    <format dxfId="3431">
      <pivotArea type="origin" dataOnly="0" labelOnly="1" outline="0" offset="E1" fieldPosition="0"/>
    </format>
    <format dxfId="3430">
      <pivotArea field="26" type="button" dataOnly="0" labelOnly="1" outline="0" axis="axisRow" fieldPosition="4"/>
    </format>
    <format dxfId="3429">
      <pivotArea dataOnly="0" labelOnly="1" grandRow="1" outline="0" offset="E256" fieldPosition="0"/>
    </format>
    <format dxfId="3428">
      <pivotArea type="origin" dataOnly="0" labelOnly="1" outline="0" offset="F1" fieldPosition="0"/>
    </format>
    <format dxfId="3427">
      <pivotArea field="27" type="button" dataOnly="0" labelOnly="1" outline="0" axis="axisRow" fieldPosition="5"/>
    </format>
    <format dxfId="3426">
      <pivotArea dataOnly="0" labelOnly="1" grandRow="1" outline="0" offset="F256" fieldPosition="0"/>
    </format>
    <format dxfId="3425">
      <pivotArea type="origin" dataOnly="0" labelOnly="1" outline="0" offset="G1" fieldPosition="0"/>
    </format>
    <format dxfId="3424">
      <pivotArea field="12" type="button" dataOnly="0" labelOnly="1" outline="0" axis="axisRow" fieldPosition="6"/>
    </format>
    <format dxfId="3423">
      <pivotArea dataOnly="0" labelOnly="1" grandRow="1" outline="0" offset="G256" fieldPosition="0"/>
    </format>
    <format dxfId="3422">
      <pivotArea type="origin" dataOnly="0" labelOnly="1" outline="0" offset="H1" fieldPosition="0"/>
    </format>
    <format dxfId="3421">
      <pivotArea field="4" type="button" dataOnly="0" labelOnly="1" outline="0" axis="axisRow" fieldPosition="7"/>
    </format>
    <format dxfId="3420">
      <pivotArea dataOnly="0" labelOnly="1" grandRow="1" outline="0" offset="H256" fieldPosition="0"/>
    </format>
    <format dxfId="3419">
      <pivotArea type="origin" dataOnly="0" labelOnly="1" outline="0" offset="I1" fieldPosition="0"/>
    </format>
    <format dxfId="3418">
      <pivotArea field="19" type="button" dataOnly="0" labelOnly="1" outline="0" axis="axisRow" fieldPosition="8"/>
    </format>
    <format dxfId="3417">
      <pivotArea dataOnly="0" labelOnly="1" grandRow="1" outline="0" offset="I256" fieldPosition="0"/>
    </format>
    <format dxfId="3416">
      <pivotArea type="origin" dataOnly="0" labelOnly="1" outline="0" offset="J1" fieldPosition="0"/>
    </format>
    <format dxfId="3415">
      <pivotArea field="29" type="button" dataOnly="0" labelOnly="1" outline="0" axis="axisRow" fieldPosition="9"/>
    </format>
    <format dxfId="3414">
      <pivotArea dataOnly="0" labelOnly="1" grandRow="1" outline="0" offset="J256" fieldPosition="0"/>
    </format>
    <format dxfId="3413">
      <pivotArea type="origin" dataOnly="0" labelOnly="1" outline="0" offset="L1" fieldPosition="0"/>
    </format>
    <format dxfId="3412">
      <pivotArea dataOnly="0" labelOnly="1" grandRow="1" outline="0" offset="L256" fieldPosition="0"/>
    </format>
    <format dxfId="3411">
      <pivotArea type="origin" dataOnly="0" labelOnly="1" outline="0" offset="M1" fieldPosition="0"/>
    </format>
    <format dxfId="3410">
      <pivotArea dataOnly="0" labelOnly="1" grandRow="1" outline="0" offset="IV256" fieldPosition="0"/>
    </format>
    <format dxfId="3409">
      <pivotArea type="origin" dataOnly="0" labelOnly="1" outline="0" offset="A1" fieldPosition="0"/>
    </format>
    <format dxfId="3408">
      <pivotArea field="0" type="button" dataOnly="0" labelOnly="1" outline="0" axis="axisRow" fieldPosition="0"/>
    </format>
    <format dxfId="3407">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406">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405">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404">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403">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3402">
      <pivotArea dataOnly="0" labelOnly="1" grandRow="1" outline="0" offset="A256" fieldPosition="0"/>
    </format>
    <format dxfId="3401">
      <pivotArea type="origin" dataOnly="0" labelOnly="1" outline="0" offset="B1" fieldPosition="0"/>
    </format>
    <format dxfId="3400">
      <pivotArea field="3" type="button" dataOnly="0" labelOnly="1" outline="0" axis="axisRow" fieldPosition="1"/>
    </format>
    <format dxfId="3399">
      <pivotArea dataOnly="0" labelOnly="1" grandRow="1" outline="0" offset="B256" fieldPosition="0"/>
    </format>
    <format dxfId="3398">
      <pivotArea dataOnly="0" labelOnly="1" outline="0" fieldPosition="0">
        <references count="2">
          <reference field="0" count="1" selected="0">
            <x v="0"/>
          </reference>
          <reference field="3" count="1">
            <x v="289"/>
          </reference>
        </references>
      </pivotArea>
    </format>
    <format dxfId="3397">
      <pivotArea dataOnly="0" labelOnly="1" outline="0" fieldPosition="0">
        <references count="2">
          <reference field="0" count="1" selected="0">
            <x v="1"/>
          </reference>
          <reference field="3" count="1">
            <x v="290"/>
          </reference>
        </references>
      </pivotArea>
    </format>
    <format dxfId="3396">
      <pivotArea dataOnly="0" labelOnly="1" outline="0" fieldPosition="0">
        <references count="2">
          <reference field="0" count="1" selected="0">
            <x v="2"/>
          </reference>
          <reference field="3" count="1">
            <x v="291"/>
          </reference>
        </references>
      </pivotArea>
    </format>
    <format dxfId="3395">
      <pivotArea dataOnly="0" labelOnly="1" outline="0" fieldPosition="0">
        <references count="2">
          <reference field="0" count="1" selected="0">
            <x v="3"/>
          </reference>
          <reference field="3" count="1">
            <x v="302"/>
          </reference>
        </references>
      </pivotArea>
    </format>
    <format dxfId="3394">
      <pivotArea dataOnly="0" labelOnly="1" outline="0" fieldPosition="0">
        <references count="2">
          <reference field="0" count="1" selected="0">
            <x v="4"/>
          </reference>
          <reference field="3" count="1">
            <x v="78"/>
          </reference>
        </references>
      </pivotArea>
    </format>
    <format dxfId="3393">
      <pivotArea dataOnly="0" labelOnly="1" outline="0" fieldPosition="0">
        <references count="2">
          <reference field="0" count="1" selected="0">
            <x v="5"/>
          </reference>
          <reference field="3" count="1">
            <x v="326"/>
          </reference>
        </references>
      </pivotArea>
    </format>
    <format dxfId="3392">
      <pivotArea dataOnly="0" labelOnly="1" outline="0" fieldPosition="0">
        <references count="2">
          <reference field="0" count="1" selected="0">
            <x v="6"/>
          </reference>
          <reference field="3" count="1">
            <x v="330"/>
          </reference>
        </references>
      </pivotArea>
    </format>
    <format dxfId="3391">
      <pivotArea dataOnly="0" labelOnly="1" outline="0" fieldPosition="0">
        <references count="2">
          <reference field="0" count="1" selected="0">
            <x v="7"/>
          </reference>
          <reference field="3" count="1">
            <x v="327"/>
          </reference>
        </references>
      </pivotArea>
    </format>
    <format dxfId="3390">
      <pivotArea dataOnly="0" labelOnly="1" outline="0" fieldPosition="0">
        <references count="2">
          <reference field="0" count="1" selected="0">
            <x v="10"/>
          </reference>
          <reference field="3" count="1">
            <x v="328"/>
          </reference>
        </references>
      </pivotArea>
    </format>
    <format dxfId="3389">
      <pivotArea dataOnly="0" labelOnly="1" outline="0" fieldPosition="0">
        <references count="2">
          <reference field="0" count="1" selected="0">
            <x v="12"/>
          </reference>
          <reference field="3" count="1">
            <x v="333"/>
          </reference>
        </references>
      </pivotArea>
    </format>
    <format dxfId="3388">
      <pivotArea dataOnly="0" labelOnly="1" outline="0" fieldPosition="0">
        <references count="2">
          <reference field="0" count="1" selected="0">
            <x v="13"/>
          </reference>
          <reference field="3" count="1">
            <x v="334"/>
          </reference>
        </references>
      </pivotArea>
    </format>
    <format dxfId="3387">
      <pivotArea dataOnly="0" labelOnly="1" outline="0" fieldPosition="0">
        <references count="2">
          <reference field="0" count="1" selected="0">
            <x v="17"/>
          </reference>
          <reference field="3" count="1">
            <x v="335"/>
          </reference>
        </references>
      </pivotArea>
    </format>
    <format dxfId="3386">
      <pivotArea dataOnly="0" labelOnly="1" outline="0" fieldPosition="0">
        <references count="2">
          <reference field="0" count="1" selected="0">
            <x v="18"/>
          </reference>
          <reference field="3" count="1">
            <x v="336"/>
          </reference>
        </references>
      </pivotArea>
    </format>
    <format dxfId="3385">
      <pivotArea dataOnly="0" labelOnly="1" outline="0" fieldPosition="0">
        <references count="2">
          <reference field="0" count="1" selected="0">
            <x v="20"/>
          </reference>
          <reference field="3" count="1">
            <x v="337"/>
          </reference>
        </references>
      </pivotArea>
    </format>
    <format dxfId="3384">
      <pivotArea dataOnly="0" labelOnly="1" outline="0" fieldPosition="0">
        <references count="2">
          <reference field="0" count="1" selected="0">
            <x v="22"/>
          </reference>
          <reference field="3" count="1">
            <x v="338"/>
          </reference>
        </references>
      </pivotArea>
    </format>
    <format dxfId="3383">
      <pivotArea dataOnly="0" labelOnly="1" outline="0" fieldPosition="0">
        <references count="2">
          <reference field="0" count="1" selected="0">
            <x v="24"/>
          </reference>
          <reference field="3" count="1">
            <x v="339"/>
          </reference>
        </references>
      </pivotArea>
    </format>
    <format dxfId="3382">
      <pivotArea dataOnly="0" labelOnly="1" outline="0" fieldPosition="0">
        <references count="2">
          <reference field="0" count="1" selected="0">
            <x v="25"/>
          </reference>
          <reference field="3" count="1">
            <x v="340"/>
          </reference>
        </references>
      </pivotArea>
    </format>
    <format dxfId="3381">
      <pivotArea dataOnly="0" labelOnly="1" outline="0" fieldPosition="0">
        <references count="2">
          <reference field="0" count="1" selected="0">
            <x v="26"/>
          </reference>
          <reference field="3" count="1">
            <x v="341"/>
          </reference>
        </references>
      </pivotArea>
    </format>
    <format dxfId="3380">
      <pivotArea dataOnly="0" labelOnly="1" outline="0" fieldPosition="0">
        <references count="2">
          <reference field="0" count="1" selected="0">
            <x v="27"/>
          </reference>
          <reference field="3" count="1">
            <x v="342"/>
          </reference>
        </references>
      </pivotArea>
    </format>
    <format dxfId="3379">
      <pivotArea dataOnly="0" labelOnly="1" outline="0" fieldPosition="0">
        <references count="2">
          <reference field="0" count="1" selected="0">
            <x v="29"/>
          </reference>
          <reference field="3" count="1">
            <x v="88"/>
          </reference>
        </references>
      </pivotArea>
    </format>
    <format dxfId="3378">
      <pivotArea dataOnly="0" labelOnly="1" outline="0" fieldPosition="0">
        <references count="2">
          <reference field="0" count="1" selected="0">
            <x v="31"/>
          </reference>
          <reference field="3" count="1">
            <x v="326"/>
          </reference>
        </references>
      </pivotArea>
    </format>
    <format dxfId="3377">
      <pivotArea dataOnly="0" labelOnly="1" outline="0" fieldPosition="0">
        <references count="2">
          <reference field="0" count="1" selected="0">
            <x v="35"/>
          </reference>
          <reference field="3" count="1">
            <x v="329"/>
          </reference>
        </references>
      </pivotArea>
    </format>
    <format dxfId="3376">
      <pivotArea dataOnly="0" labelOnly="1" outline="0" fieldPosition="0">
        <references count="2">
          <reference field="0" count="1" selected="0">
            <x v="36"/>
          </reference>
          <reference field="3" count="1">
            <x v="327"/>
          </reference>
        </references>
      </pivotArea>
    </format>
    <format dxfId="3375">
      <pivotArea dataOnly="0" labelOnly="1" outline="0" fieldPosition="0">
        <references count="2">
          <reference field="0" count="1" selected="0">
            <x v="38"/>
          </reference>
          <reference field="3" count="1">
            <x v="328"/>
          </reference>
        </references>
      </pivotArea>
    </format>
    <format dxfId="3374">
      <pivotArea dataOnly="0" labelOnly="1" outline="0" fieldPosition="0">
        <references count="2">
          <reference field="0" count="1" selected="0">
            <x v="39"/>
          </reference>
          <reference field="3" count="1">
            <x v="331"/>
          </reference>
        </references>
      </pivotArea>
    </format>
    <format dxfId="3373">
      <pivotArea dataOnly="0" labelOnly="1" outline="0" fieldPosition="0">
        <references count="2">
          <reference field="0" count="1" selected="0">
            <x v="43"/>
          </reference>
          <reference field="3" count="1">
            <x v="332"/>
          </reference>
        </references>
      </pivotArea>
    </format>
    <format dxfId="3372">
      <pivotArea dataOnly="0" labelOnly="1" outline="0" fieldPosition="0">
        <references count="2">
          <reference field="0" count="1" selected="0">
            <x v="45"/>
          </reference>
          <reference field="3" count="1">
            <x v="333"/>
          </reference>
        </references>
      </pivotArea>
    </format>
    <format dxfId="3371">
      <pivotArea dataOnly="0" labelOnly="1" outline="0" fieldPosition="0">
        <references count="2">
          <reference field="0" count="1" selected="0">
            <x v="46"/>
          </reference>
          <reference field="3" count="1">
            <x v="343"/>
          </reference>
        </references>
      </pivotArea>
    </format>
    <format dxfId="3370">
      <pivotArea dataOnly="0" labelOnly="1" outline="0" fieldPosition="0">
        <references count="2">
          <reference field="0" count="1" selected="0">
            <x v="52"/>
          </reference>
          <reference field="3" count="1">
            <x v="88"/>
          </reference>
        </references>
      </pivotArea>
    </format>
    <format dxfId="3369">
      <pivotArea dataOnly="0" labelOnly="1" outline="0" fieldPosition="0">
        <references count="2">
          <reference field="0" count="1" selected="0">
            <x v="56"/>
          </reference>
          <reference field="3" count="1">
            <x v="345"/>
          </reference>
        </references>
      </pivotArea>
    </format>
    <format dxfId="3368">
      <pivotArea dataOnly="0" labelOnly="1" outline="0" fieldPosition="0">
        <references count="2">
          <reference field="0" count="1" selected="0">
            <x v="58"/>
          </reference>
          <reference field="3" count="1">
            <x v="346"/>
          </reference>
        </references>
      </pivotArea>
    </format>
    <format dxfId="3367">
      <pivotArea dataOnly="0" labelOnly="1" outline="0" fieldPosition="0">
        <references count="2">
          <reference field="0" count="1" selected="0">
            <x v="59"/>
          </reference>
          <reference field="3" count="1">
            <x v="347"/>
          </reference>
        </references>
      </pivotArea>
    </format>
    <format dxfId="3366">
      <pivotArea dataOnly="0" labelOnly="1" outline="0" fieldPosition="0">
        <references count="2">
          <reference field="0" count="1" selected="0">
            <x v="60"/>
          </reference>
          <reference field="3" count="1">
            <x v="348"/>
          </reference>
        </references>
      </pivotArea>
    </format>
    <format dxfId="3365">
      <pivotArea dataOnly="0" labelOnly="1" outline="0" fieldPosition="0">
        <references count="2">
          <reference field="0" count="1" selected="0">
            <x v="61"/>
          </reference>
          <reference field="3" count="1">
            <x v="100"/>
          </reference>
        </references>
      </pivotArea>
    </format>
    <format dxfId="3364">
      <pivotArea dataOnly="0" labelOnly="1" outline="0" fieldPosition="0">
        <references count="2">
          <reference field="0" count="1" selected="0">
            <x v="64"/>
          </reference>
          <reference field="3" count="1">
            <x v="101"/>
          </reference>
        </references>
      </pivotArea>
    </format>
    <format dxfId="3363">
      <pivotArea dataOnly="0" labelOnly="1" outline="0" fieldPosition="0">
        <references count="2">
          <reference field="0" count="1" selected="0">
            <x v="65"/>
          </reference>
          <reference field="3" count="1">
            <x v="349"/>
          </reference>
        </references>
      </pivotArea>
    </format>
    <format dxfId="3362">
      <pivotArea dataOnly="0" labelOnly="1" outline="0" fieldPosition="0">
        <references count="2">
          <reference field="0" count="1" selected="0">
            <x v="66"/>
          </reference>
          <reference field="3" count="1">
            <x v="105"/>
          </reference>
        </references>
      </pivotArea>
    </format>
    <format dxfId="3361">
      <pivotArea dataOnly="0" labelOnly="1" outline="0" fieldPosition="0">
        <references count="2">
          <reference field="0" count="1" selected="0">
            <x v="67"/>
          </reference>
          <reference field="3" count="1">
            <x v="122"/>
          </reference>
        </references>
      </pivotArea>
    </format>
    <format dxfId="3360">
      <pivotArea dataOnly="0" labelOnly="1" outline="0" fieldPosition="0">
        <references count="2">
          <reference field="0" count="1" selected="0">
            <x v="69"/>
          </reference>
          <reference field="3" count="1">
            <x v="350"/>
          </reference>
        </references>
      </pivotArea>
    </format>
    <format dxfId="3359">
      <pivotArea dataOnly="0" labelOnly="1" outline="0" fieldPosition="0">
        <references count="2">
          <reference field="0" count="1" selected="0">
            <x v="75"/>
          </reference>
          <reference field="3" count="1">
            <x v="144"/>
          </reference>
        </references>
      </pivotArea>
    </format>
    <format dxfId="3358">
      <pivotArea dataOnly="0" labelOnly="1" outline="0" fieldPosition="0">
        <references count="2">
          <reference field="0" count="1" selected="0">
            <x v="80"/>
          </reference>
          <reference field="3" count="1">
            <x v="351"/>
          </reference>
        </references>
      </pivotArea>
    </format>
    <format dxfId="3357">
      <pivotArea dataOnly="0" labelOnly="1" outline="0" fieldPosition="0">
        <references count="2">
          <reference field="0" count="1" selected="0">
            <x v="84"/>
          </reference>
          <reference field="3" count="1">
            <x v="158"/>
          </reference>
        </references>
      </pivotArea>
    </format>
    <format dxfId="3356">
      <pivotArea dataOnly="0" labelOnly="1" outline="0" fieldPosition="0">
        <references count="2">
          <reference field="0" count="1" selected="0">
            <x v="85"/>
          </reference>
          <reference field="3" count="1">
            <x v="352"/>
          </reference>
        </references>
      </pivotArea>
    </format>
    <format dxfId="3355">
      <pivotArea dataOnly="0" labelOnly="1" outline="0" fieldPosition="0">
        <references count="2">
          <reference field="0" count="1" selected="0">
            <x v="87"/>
          </reference>
          <reference field="3" count="1">
            <x v="184"/>
          </reference>
        </references>
      </pivotArea>
    </format>
    <format dxfId="3354">
      <pivotArea dataOnly="0" labelOnly="1" outline="0" fieldPosition="0">
        <references count="2">
          <reference field="0" count="1" selected="0">
            <x v="88"/>
          </reference>
          <reference field="3" count="1">
            <x v="187"/>
          </reference>
        </references>
      </pivotArea>
    </format>
    <format dxfId="3353">
      <pivotArea dataOnly="0" labelOnly="1" outline="0" fieldPosition="0">
        <references count="2">
          <reference field="0" count="1" selected="0">
            <x v="89"/>
          </reference>
          <reference field="3" count="1">
            <x v="353"/>
          </reference>
        </references>
      </pivotArea>
    </format>
    <format dxfId="3352">
      <pivotArea dataOnly="0" labelOnly="1" outline="0" fieldPosition="0">
        <references count="2">
          <reference field="0" count="1" selected="0">
            <x v="90"/>
          </reference>
          <reference field="3" count="1">
            <x v="357"/>
          </reference>
        </references>
      </pivotArea>
    </format>
    <format dxfId="3351">
      <pivotArea dataOnly="0" labelOnly="1" outline="0" fieldPosition="0">
        <references count="2">
          <reference field="0" count="1" selected="0">
            <x v="91"/>
          </reference>
          <reference field="3" count="1">
            <x v="362"/>
          </reference>
        </references>
      </pivotArea>
    </format>
    <format dxfId="3350">
      <pivotArea dataOnly="0" labelOnly="1" outline="0" fieldPosition="0">
        <references count="2">
          <reference field="0" count="1" selected="0">
            <x v="92"/>
          </reference>
          <reference field="3" count="1">
            <x v="185"/>
          </reference>
        </references>
      </pivotArea>
    </format>
    <format dxfId="3349">
      <pivotArea dataOnly="0" labelOnly="1" outline="0" fieldPosition="0">
        <references count="2">
          <reference field="0" count="1" selected="0">
            <x v="94"/>
          </reference>
          <reference field="3" count="1">
            <x v="187"/>
          </reference>
        </references>
      </pivotArea>
    </format>
    <format dxfId="3348">
      <pivotArea dataOnly="0" labelOnly="1" outline="0" fieldPosition="0">
        <references count="2">
          <reference field="0" count="1" selected="0">
            <x v="96"/>
          </reference>
          <reference field="3" count="1">
            <x v="190"/>
          </reference>
        </references>
      </pivotArea>
    </format>
    <format dxfId="3347">
      <pivotArea dataOnly="0" labelOnly="1" outline="0" fieldPosition="0">
        <references count="2">
          <reference field="0" count="1" selected="0">
            <x v="97"/>
          </reference>
          <reference field="3" count="1">
            <x v="200"/>
          </reference>
        </references>
      </pivotArea>
    </format>
    <format dxfId="3346">
      <pivotArea dataOnly="0" labelOnly="1" outline="0" fieldPosition="0">
        <references count="2">
          <reference field="0" count="1" selected="0">
            <x v="99"/>
          </reference>
          <reference field="3" count="1">
            <x v="205"/>
          </reference>
        </references>
      </pivotArea>
    </format>
    <format dxfId="3345">
      <pivotArea dataOnly="0" labelOnly="1" outline="0" fieldPosition="0">
        <references count="2">
          <reference field="0" count="1" selected="0">
            <x v="100"/>
          </reference>
          <reference field="3" count="1">
            <x v="206"/>
          </reference>
        </references>
      </pivotArea>
    </format>
    <format dxfId="3344">
      <pivotArea dataOnly="0" labelOnly="1" outline="0" fieldPosition="0">
        <references count="2">
          <reference field="0" count="1" selected="0">
            <x v="109"/>
          </reference>
          <reference field="3" count="1">
            <x v="354"/>
          </reference>
        </references>
      </pivotArea>
    </format>
    <format dxfId="3343">
      <pivotArea dataOnly="0" labelOnly="1" outline="0" fieldPosition="0">
        <references count="2">
          <reference field="0" count="1" selected="0">
            <x v="111"/>
          </reference>
          <reference field="3" count="1">
            <x v="365"/>
          </reference>
        </references>
      </pivotArea>
    </format>
    <format dxfId="3342">
      <pivotArea dataOnly="0" labelOnly="1" outline="0" fieldPosition="0">
        <references count="2">
          <reference field="0" count="1" selected="0">
            <x v="113"/>
          </reference>
          <reference field="3" count="1">
            <x v="229"/>
          </reference>
        </references>
      </pivotArea>
    </format>
    <format dxfId="3341">
      <pivotArea dataOnly="0" labelOnly="1" outline="0" fieldPosition="0">
        <references count="2">
          <reference field="0" count="1" selected="0">
            <x v="114"/>
          </reference>
          <reference field="3" count="1">
            <x v="230"/>
          </reference>
        </references>
      </pivotArea>
    </format>
    <format dxfId="3340">
      <pivotArea dataOnly="0" labelOnly="1" outline="0" fieldPosition="0">
        <references count="2">
          <reference field="0" count="1" selected="0">
            <x v="116"/>
          </reference>
          <reference field="3" count="1">
            <x v="231"/>
          </reference>
        </references>
      </pivotArea>
    </format>
    <format dxfId="3339">
      <pivotArea dataOnly="0" labelOnly="1" outline="0" fieldPosition="0">
        <references count="2">
          <reference field="0" count="1" selected="0">
            <x v="117"/>
          </reference>
          <reference field="3" count="1">
            <x v="368"/>
          </reference>
        </references>
      </pivotArea>
    </format>
    <format dxfId="3338">
      <pivotArea dataOnly="0" labelOnly="1" outline="0" fieldPosition="0">
        <references count="2">
          <reference field="0" count="1" selected="0">
            <x v="118"/>
          </reference>
          <reference field="3" count="1">
            <x v="293"/>
          </reference>
        </references>
      </pivotArea>
    </format>
    <format dxfId="3337">
      <pivotArea dataOnly="0" labelOnly="1" outline="0" fieldPosition="0">
        <references count="2">
          <reference field="0" count="1" selected="0">
            <x v="122"/>
          </reference>
          <reference field="3" count="1">
            <x v="294"/>
          </reference>
        </references>
      </pivotArea>
    </format>
    <format dxfId="3336">
      <pivotArea dataOnly="0" labelOnly="1" outline="0" fieldPosition="0">
        <references count="2">
          <reference field="0" count="1" selected="0">
            <x v="123"/>
          </reference>
          <reference field="3" count="1">
            <x v="295"/>
          </reference>
        </references>
      </pivotArea>
    </format>
    <format dxfId="3335">
      <pivotArea dataOnly="0" labelOnly="1" outline="0" fieldPosition="0">
        <references count="2">
          <reference field="0" count="1" selected="0">
            <x v="125"/>
          </reference>
          <reference field="3" count="1">
            <x v="296"/>
          </reference>
        </references>
      </pivotArea>
    </format>
    <format dxfId="3334">
      <pivotArea dataOnly="0" labelOnly="1" outline="0" fieldPosition="0">
        <references count="2">
          <reference field="0" count="1" selected="0">
            <x v="126"/>
          </reference>
          <reference field="3" count="1">
            <x v="297"/>
          </reference>
        </references>
      </pivotArea>
    </format>
    <format dxfId="3333">
      <pivotArea dataOnly="0" labelOnly="1" outline="0" fieldPosition="0">
        <references count="2">
          <reference field="0" count="1" selected="0">
            <x v="127"/>
          </reference>
          <reference field="3" count="1">
            <x v="298"/>
          </reference>
        </references>
      </pivotArea>
    </format>
    <format dxfId="3332">
      <pivotArea dataOnly="0" labelOnly="1" outline="0" fieldPosition="0">
        <references count="2">
          <reference field="0" count="1" selected="0">
            <x v="128"/>
          </reference>
          <reference field="3" count="1">
            <x v="299"/>
          </reference>
        </references>
      </pivotArea>
    </format>
    <format dxfId="3331">
      <pivotArea dataOnly="0" labelOnly="1" outline="0" fieldPosition="0">
        <references count="2">
          <reference field="0" count="1" selected="0">
            <x v="129"/>
          </reference>
          <reference field="3" count="1">
            <x v="300"/>
          </reference>
        </references>
      </pivotArea>
    </format>
    <format dxfId="3330">
      <pivotArea dataOnly="0" labelOnly="1" outline="0" fieldPosition="0">
        <references count="2">
          <reference field="0" count="1" selected="0">
            <x v="130"/>
          </reference>
          <reference field="3" count="1">
            <x v="301"/>
          </reference>
        </references>
      </pivotArea>
    </format>
    <format dxfId="3329">
      <pivotArea dataOnly="0" labelOnly="1" outline="0" fieldPosition="0">
        <references count="2">
          <reference field="0" count="1" selected="0">
            <x v="131"/>
          </reference>
          <reference field="3" count="1">
            <x v="303"/>
          </reference>
        </references>
      </pivotArea>
    </format>
    <format dxfId="3328">
      <pivotArea dataOnly="0" labelOnly="1" outline="0" fieldPosition="0">
        <references count="2">
          <reference field="0" count="1" selected="0">
            <x v="132"/>
          </reference>
          <reference field="3" count="1">
            <x v="304"/>
          </reference>
        </references>
      </pivotArea>
    </format>
    <format dxfId="3327">
      <pivotArea dataOnly="0" labelOnly="1" outline="0" fieldPosition="0">
        <references count="2">
          <reference field="0" count="1" selected="0">
            <x v="133"/>
          </reference>
          <reference field="3" count="1">
            <x v="305"/>
          </reference>
        </references>
      </pivotArea>
    </format>
    <format dxfId="3326">
      <pivotArea dataOnly="0" labelOnly="1" outline="0" fieldPosition="0">
        <references count="2">
          <reference field="0" count="1" selected="0">
            <x v="134"/>
          </reference>
          <reference field="3" count="1">
            <x v="306"/>
          </reference>
        </references>
      </pivotArea>
    </format>
    <format dxfId="3325">
      <pivotArea dataOnly="0" labelOnly="1" outline="0" fieldPosition="0">
        <references count="2">
          <reference field="0" count="1" selected="0">
            <x v="136"/>
          </reference>
          <reference field="3" count="1">
            <x v="307"/>
          </reference>
        </references>
      </pivotArea>
    </format>
    <format dxfId="3324">
      <pivotArea dataOnly="0" labelOnly="1" outline="0" fieldPosition="0">
        <references count="2">
          <reference field="0" count="1" selected="0">
            <x v="138"/>
          </reference>
          <reference field="3" count="1">
            <x v="308"/>
          </reference>
        </references>
      </pivotArea>
    </format>
    <format dxfId="3323">
      <pivotArea dataOnly="0" labelOnly="1" outline="0" fieldPosition="0">
        <references count="2">
          <reference field="0" count="1" selected="0">
            <x v="140"/>
          </reference>
          <reference field="3" count="1">
            <x v="309"/>
          </reference>
        </references>
      </pivotArea>
    </format>
    <format dxfId="3322">
      <pivotArea dataOnly="0" labelOnly="1" outline="0" fieldPosition="0">
        <references count="2">
          <reference field="0" count="1" selected="0">
            <x v="141"/>
          </reference>
          <reference field="3" count="1">
            <x v="310"/>
          </reference>
        </references>
      </pivotArea>
    </format>
    <format dxfId="3321">
      <pivotArea dataOnly="0" labelOnly="1" outline="0" fieldPosition="0">
        <references count="2">
          <reference field="0" count="1" selected="0">
            <x v="142"/>
          </reference>
          <reference field="3" count="1">
            <x v="311"/>
          </reference>
        </references>
      </pivotArea>
    </format>
    <format dxfId="3320">
      <pivotArea dataOnly="0" labelOnly="1" outline="0" fieldPosition="0">
        <references count="2">
          <reference field="0" count="1" selected="0">
            <x v="146"/>
          </reference>
          <reference field="3" count="1">
            <x v="312"/>
          </reference>
        </references>
      </pivotArea>
    </format>
    <format dxfId="3319">
      <pivotArea dataOnly="0" labelOnly="1" outline="0" fieldPosition="0">
        <references count="2">
          <reference field="0" count="1" selected="0">
            <x v="147"/>
          </reference>
          <reference field="3" count="1">
            <x v="313"/>
          </reference>
        </references>
      </pivotArea>
    </format>
    <format dxfId="3318">
      <pivotArea dataOnly="0" labelOnly="1" outline="0" fieldPosition="0">
        <references count="2">
          <reference field="0" count="1" selected="0">
            <x v="148"/>
          </reference>
          <reference field="3" count="1">
            <x v="314"/>
          </reference>
        </references>
      </pivotArea>
    </format>
    <format dxfId="3317">
      <pivotArea dataOnly="0" labelOnly="1" outline="0" fieldPosition="0">
        <references count="2">
          <reference field="0" count="1" selected="0">
            <x v="149"/>
          </reference>
          <reference field="3" count="1">
            <x v="315"/>
          </reference>
        </references>
      </pivotArea>
    </format>
    <format dxfId="3316">
      <pivotArea dataOnly="0" labelOnly="1" outline="0" fieldPosition="0">
        <references count="2">
          <reference field="0" count="1" selected="0">
            <x v="151"/>
          </reference>
          <reference field="3" count="1">
            <x v="316"/>
          </reference>
        </references>
      </pivotArea>
    </format>
    <format dxfId="3315">
      <pivotArea dataOnly="0" labelOnly="1" outline="0" fieldPosition="0">
        <references count="2">
          <reference field="0" count="1" selected="0">
            <x v="152"/>
          </reference>
          <reference field="3" count="1">
            <x v="317"/>
          </reference>
        </references>
      </pivotArea>
    </format>
    <format dxfId="3314">
      <pivotArea dataOnly="0" labelOnly="1" outline="0" fieldPosition="0">
        <references count="2">
          <reference field="0" count="1" selected="0">
            <x v="153"/>
          </reference>
          <reference field="3" count="1">
            <x v="318"/>
          </reference>
        </references>
      </pivotArea>
    </format>
    <format dxfId="3313">
      <pivotArea dataOnly="0" labelOnly="1" outline="0" fieldPosition="0">
        <references count="2">
          <reference field="0" count="1" selected="0">
            <x v="154"/>
          </reference>
          <reference field="3" count="1">
            <x v="319"/>
          </reference>
        </references>
      </pivotArea>
    </format>
    <format dxfId="3312">
      <pivotArea dataOnly="0" labelOnly="1" outline="0" fieldPosition="0">
        <references count="2">
          <reference field="0" count="1" selected="0">
            <x v="155"/>
          </reference>
          <reference field="3" count="1">
            <x v="169"/>
          </reference>
        </references>
      </pivotArea>
    </format>
    <format dxfId="3311">
      <pivotArea dataOnly="0" labelOnly="1" outline="0" fieldPosition="0">
        <references count="2">
          <reference field="0" count="1" selected="0">
            <x v="157"/>
          </reference>
          <reference field="3" count="1">
            <x v="173"/>
          </reference>
        </references>
      </pivotArea>
    </format>
    <format dxfId="3310">
      <pivotArea dataOnly="0" labelOnly="1" outline="0" fieldPosition="0">
        <references count="2">
          <reference field="0" count="1" selected="0">
            <x v="158"/>
          </reference>
          <reference field="3" count="1">
            <x v="355"/>
          </reference>
        </references>
      </pivotArea>
    </format>
    <format dxfId="3309">
      <pivotArea dataOnly="0" labelOnly="1" outline="0" fieldPosition="0">
        <references count="2">
          <reference field="0" count="1" selected="0">
            <x v="160"/>
          </reference>
          <reference field="3" count="1">
            <x v="356"/>
          </reference>
        </references>
      </pivotArea>
    </format>
    <format dxfId="3308">
      <pivotArea dataOnly="0" labelOnly="1" outline="0" fieldPosition="0">
        <references count="2">
          <reference field="0" count="1" selected="0">
            <x v="162"/>
          </reference>
          <reference field="3" count="1">
            <x v="360"/>
          </reference>
        </references>
      </pivotArea>
    </format>
    <format dxfId="3307">
      <pivotArea dataOnly="0" labelOnly="1" outline="0" fieldPosition="0">
        <references count="2">
          <reference field="0" count="1" selected="0">
            <x v="164"/>
          </reference>
          <reference field="3" count="1">
            <x v="363"/>
          </reference>
        </references>
      </pivotArea>
    </format>
    <format dxfId="3306">
      <pivotArea dataOnly="0" labelOnly="1" outline="0" fieldPosition="0">
        <references count="2">
          <reference field="0" count="1" selected="0">
            <x v="165"/>
          </reference>
          <reference field="3" count="1">
            <x v="230"/>
          </reference>
        </references>
      </pivotArea>
    </format>
    <format dxfId="3305">
      <pivotArea dataOnly="0" labelOnly="1" outline="0" fieldPosition="0">
        <references count="2">
          <reference field="0" count="1" selected="0">
            <x v="166"/>
          </reference>
          <reference field="3" count="1">
            <x v="231"/>
          </reference>
        </references>
      </pivotArea>
    </format>
    <format dxfId="3304">
      <pivotArea dataOnly="0" labelOnly="1" outline="0" fieldPosition="0">
        <references count="2">
          <reference field="0" count="1" selected="0">
            <x v="168"/>
          </reference>
          <reference field="3" count="1">
            <x v="358"/>
          </reference>
        </references>
      </pivotArea>
    </format>
    <format dxfId="3303">
      <pivotArea dataOnly="0" labelOnly="1" outline="0" fieldPosition="0">
        <references count="2">
          <reference field="0" count="1" selected="0">
            <x v="169"/>
          </reference>
          <reference field="3" count="1">
            <x v="359"/>
          </reference>
        </references>
      </pivotArea>
    </format>
    <format dxfId="3302">
      <pivotArea dataOnly="0" labelOnly="1" outline="0" fieldPosition="0">
        <references count="2">
          <reference field="0" count="1" selected="0">
            <x v="173"/>
          </reference>
          <reference field="3" count="1">
            <x v="361"/>
          </reference>
        </references>
      </pivotArea>
    </format>
    <format dxfId="3301">
      <pivotArea dataOnly="0" labelOnly="1" outline="0" fieldPosition="0">
        <references count="2">
          <reference field="0" count="1" selected="0">
            <x v="177"/>
          </reference>
          <reference field="3" count="1">
            <x v="362"/>
          </reference>
        </references>
      </pivotArea>
    </format>
    <format dxfId="3300">
      <pivotArea dataOnly="0" labelOnly="1" outline="0" fieldPosition="0">
        <references count="2">
          <reference field="0" count="1" selected="0">
            <x v="178"/>
          </reference>
          <reference field="3" count="1">
            <x v="363"/>
          </reference>
        </references>
      </pivotArea>
    </format>
    <format dxfId="3299">
      <pivotArea dataOnly="0" labelOnly="1" outline="0" fieldPosition="0">
        <references count="2">
          <reference field="0" count="1" selected="0">
            <x v="179"/>
          </reference>
          <reference field="3" count="1">
            <x v="364"/>
          </reference>
        </references>
      </pivotArea>
    </format>
    <format dxfId="3298">
      <pivotArea dataOnly="0" labelOnly="1" outline="0" fieldPosition="0">
        <references count="2">
          <reference field="0" count="1" selected="0">
            <x v="182"/>
          </reference>
          <reference field="3" count="1">
            <x v="292"/>
          </reference>
        </references>
      </pivotArea>
    </format>
    <format dxfId="3297">
      <pivotArea dataOnly="0" labelOnly="1" outline="0" fieldPosition="0">
        <references count="2">
          <reference field="0" count="1" selected="0">
            <x v="183"/>
          </reference>
          <reference field="3" count="1">
            <x v="53"/>
          </reference>
        </references>
      </pivotArea>
    </format>
    <format dxfId="3296">
      <pivotArea dataOnly="0" labelOnly="1" outline="0" fieldPosition="0">
        <references count="2">
          <reference field="0" count="1" selected="0">
            <x v="184"/>
          </reference>
          <reference field="3" count="1">
            <x v="320"/>
          </reference>
        </references>
      </pivotArea>
    </format>
    <format dxfId="3295">
      <pivotArea dataOnly="0" labelOnly="1" outline="0" fieldPosition="0">
        <references count="2">
          <reference field="0" count="1" selected="0">
            <x v="185"/>
          </reference>
          <reference field="3" count="1">
            <x v="71"/>
          </reference>
        </references>
      </pivotArea>
    </format>
    <format dxfId="3294">
      <pivotArea dataOnly="0" labelOnly="1" outline="0" fieldPosition="0">
        <references count="2">
          <reference field="0" count="1" selected="0">
            <x v="190"/>
          </reference>
          <reference field="3" count="1">
            <x v="74"/>
          </reference>
        </references>
      </pivotArea>
    </format>
    <format dxfId="3293">
      <pivotArea dataOnly="0" labelOnly="1" outline="0" fieldPosition="0">
        <references count="2">
          <reference field="0" count="1" selected="0">
            <x v="191"/>
          </reference>
          <reference field="3" count="1">
            <x v="321"/>
          </reference>
        </references>
      </pivotArea>
    </format>
    <format dxfId="3292">
      <pivotArea dataOnly="0" labelOnly="1" outline="0" fieldPosition="0">
        <references count="2">
          <reference field="0" count="1" selected="0">
            <x v="193"/>
          </reference>
          <reference field="3" count="1">
            <x v="322"/>
          </reference>
        </references>
      </pivotArea>
    </format>
    <format dxfId="3291">
      <pivotArea dataOnly="0" labelOnly="1" outline="0" fieldPosition="0">
        <references count="2">
          <reference field="0" count="1" selected="0">
            <x v="195"/>
          </reference>
          <reference field="3" count="1">
            <x v="323"/>
          </reference>
        </references>
      </pivotArea>
    </format>
    <format dxfId="3290">
      <pivotArea dataOnly="0" labelOnly="1" outline="0" fieldPosition="0">
        <references count="2">
          <reference field="0" count="1" selected="0">
            <x v="196"/>
          </reference>
          <reference field="3" count="1">
            <x v="324"/>
          </reference>
        </references>
      </pivotArea>
    </format>
    <format dxfId="3289">
      <pivotArea dataOnly="0" labelOnly="1" outline="0" fieldPosition="0">
        <references count="2">
          <reference field="0" count="1" selected="0">
            <x v="197"/>
          </reference>
          <reference field="3" count="1">
            <x v="325"/>
          </reference>
        </references>
      </pivotArea>
    </format>
    <format dxfId="3288">
      <pivotArea dataOnly="0" labelOnly="1" outline="0" fieldPosition="0">
        <references count="2">
          <reference field="0" count="1" selected="0">
            <x v="200"/>
          </reference>
          <reference field="3" count="1">
            <x v="341"/>
          </reference>
        </references>
      </pivotArea>
    </format>
    <format dxfId="3287">
      <pivotArea dataOnly="0" labelOnly="1" outline="0" fieldPosition="0">
        <references count="2">
          <reference field="0" count="1" selected="0">
            <x v="201"/>
          </reference>
          <reference field="3" count="1">
            <x v="85"/>
          </reference>
        </references>
      </pivotArea>
    </format>
    <format dxfId="3286">
      <pivotArea dataOnly="0" labelOnly="1" outline="0" fieldPosition="0">
        <references count="2">
          <reference field="0" count="1" selected="0">
            <x v="202"/>
          </reference>
          <reference field="3" count="1">
            <x v="86"/>
          </reference>
        </references>
      </pivotArea>
    </format>
    <format dxfId="3285">
      <pivotArea dataOnly="0" labelOnly="1" outline="0" fieldPosition="0">
        <references count="2">
          <reference field="0" count="1" selected="0">
            <x v="203"/>
          </reference>
          <reference field="3" count="1">
            <x v="88"/>
          </reference>
        </references>
      </pivotArea>
    </format>
    <format dxfId="3284">
      <pivotArea dataOnly="0" labelOnly="1" outline="0" fieldPosition="0">
        <references count="2">
          <reference field="0" count="1" selected="0">
            <x v="204"/>
          </reference>
          <reference field="3" count="1">
            <x v="344"/>
          </reference>
        </references>
      </pivotArea>
    </format>
    <format dxfId="3283">
      <pivotArea dataOnly="0" labelOnly="1" outline="0" fieldPosition="0">
        <references count="2">
          <reference field="0" count="1" selected="0">
            <x v="205"/>
          </reference>
          <reference field="3" count="1">
            <x v="95"/>
          </reference>
        </references>
      </pivotArea>
    </format>
    <format dxfId="3282">
      <pivotArea dataOnly="0" labelOnly="1" outline="0" fieldPosition="0">
        <references count="2">
          <reference field="0" count="1" selected="0">
            <x v="208"/>
          </reference>
          <reference field="3" count="1">
            <x v="345"/>
          </reference>
        </references>
      </pivotArea>
    </format>
    <format dxfId="3281">
      <pivotArea dataOnly="0" labelOnly="1" outline="0" fieldPosition="0">
        <references count="2">
          <reference field="0" count="1" selected="0">
            <x v="209"/>
          </reference>
          <reference field="3" count="1">
            <x v="346"/>
          </reference>
        </references>
      </pivotArea>
    </format>
    <format dxfId="3280">
      <pivotArea dataOnly="0" labelOnly="1" outline="0" fieldPosition="0">
        <references count="2">
          <reference field="0" count="1" selected="0">
            <x v="210"/>
          </reference>
          <reference field="3" count="1">
            <x v="347"/>
          </reference>
        </references>
      </pivotArea>
    </format>
    <format dxfId="3279">
      <pivotArea dataOnly="0" labelOnly="1" outline="0" fieldPosition="0">
        <references count="2">
          <reference field="0" count="1" selected="0">
            <x v="215"/>
          </reference>
          <reference field="3" count="1">
            <x v="100"/>
          </reference>
        </references>
      </pivotArea>
    </format>
    <format dxfId="3278">
      <pivotArea dataOnly="0" labelOnly="1" outline="0" fieldPosition="0">
        <references count="2">
          <reference field="0" count="1" selected="0">
            <x v="216"/>
          </reference>
          <reference field="3" count="1">
            <x v="133"/>
          </reference>
        </references>
      </pivotArea>
    </format>
    <format dxfId="3277">
      <pivotArea dataOnly="0" labelOnly="1" outline="0" fieldPosition="0">
        <references count="2">
          <reference field="0" count="1" selected="0">
            <x v="217"/>
          </reference>
          <reference field="3" count="1">
            <x v="185"/>
          </reference>
        </references>
      </pivotArea>
    </format>
    <format dxfId="3276">
      <pivotArea dataOnly="0" labelOnly="1" outline="0" fieldPosition="0">
        <references count="2">
          <reference field="0" count="1" selected="0">
            <x v="218"/>
          </reference>
          <reference field="3" count="1">
            <x v="190"/>
          </reference>
        </references>
      </pivotArea>
    </format>
    <format dxfId="3275">
      <pivotArea dataOnly="0" labelOnly="1" outline="0" fieldPosition="0">
        <references count="2">
          <reference field="0" count="1" selected="0">
            <x v="219"/>
          </reference>
          <reference field="3" count="1">
            <x v="206"/>
          </reference>
        </references>
      </pivotArea>
    </format>
    <format dxfId="3274">
      <pivotArea dataOnly="0" labelOnly="1" outline="0" fieldPosition="0">
        <references count="2">
          <reference field="0" count="1" selected="0">
            <x v="220"/>
          </reference>
          <reference field="3" count="1">
            <x v="365"/>
          </reference>
        </references>
      </pivotArea>
    </format>
    <format dxfId="3273">
      <pivotArea dataOnly="0" labelOnly="1" outline="0" fieldPosition="0">
        <references count="2">
          <reference field="0" count="1" selected="0">
            <x v="221"/>
          </reference>
          <reference field="3" count="1">
            <x v="366"/>
          </reference>
        </references>
      </pivotArea>
    </format>
    <format dxfId="3272">
      <pivotArea dataOnly="0" labelOnly="1" outline="0" fieldPosition="0">
        <references count="2">
          <reference field="0" count="1" selected="0">
            <x v="222"/>
          </reference>
          <reference field="3" count="1">
            <x v="231"/>
          </reference>
        </references>
      </pivotArea>
    </format>
    <format dxfId="3271">
      <pivotArea dataOnly="0" labelOnly="1" outline="0" fieldPosition="0">
        <references count="2">
          <reference field="0" count="1" selected="0">
            <x v="223"/>
          </reference>
          <reference field="3" count="1">
            <x v="326"/>
          </reference>
        </references>
      </pivotArea>
    </format>
    <format dxfId="3270">
      <pivotArea dataOnly="0" labelOnly="1" outline="0" fieldPosition="0">
        <references count="2">
          <reference field="0" count="1" selected="0">
            <x v="224"/>
          </reference>
          <reference field="3" count="1">
            <x v="333"/>
          </reference>
        </references>
      </pivotArea>
    </format>
    <format dxfId="3269">
      <pivotArea dataOnly="0" labelOnly="1" outline="0" fieldPosition="0">
        <references count="2">
          <reference field="0" count="1" selected="0">
            <x v="226"/>
          </reference>
          <reference field="3" count="1">
            <x v="334"/>
          </reference>
        </references>
      </pivotArea>
    </format>
    <format dxfId="3268">
      <pivotArea dataOnly="0" labelOnly="1" outline="0" fieldPosition="0">
        <references count="2">
          <reference field="0" count="1" selected="0">
            <x v="227"/>
          </reference>
          <reference field="3" count="1">
            <x v="336"/>
          </reference>
        </references>
      </pivotArea>
    </format>
    <format dxfId="3267">
      <pivotArea dataOnly="0" labelOnly="1" outline="0" fieldPosition="0">
        <references count="2">
          <reference field="0" count="1" selected="0">
            <x v="228"/>
          </reference>
          <reference field="3" count="1">
            <x v="362"/>
          </reference>
        </references>
      </pivotArea>
    </format>
    <format dxfId="3266">
      <pivotArea dataOnly="0" labelOnly="1" outline="0" fieldPosition="0">
        <references count="2">
          <reference field="0" count="1" selected="0">
            <x v="230"/>
          </reference>
          <reference field="3" count="1">
            <x v="363"/>
          </reference>
        </references>
      </pivotArea>
    </format>
    <format dxfId="3265">
      <pivotArea dataOnly="0" labelOnly="1" outline="0" fieldPosition="0">
        <references count="2">
          <reference field="0" count="1" selected="0">
            <x v="232"/>
          </reference>
          <reference field="3" count="1">
            <x v="364"/>
          </reference>
        </references>
      </pivotArea>
    </format>
    <format dxfId="3264">
      <pivotArea dataOnly="0" labelOnly="1" outline="0" fieldPosition="0">
        <references count="2">
          <reference field="0" count="1" selected="0">
            <x v="233"/>
          </reference>
          <reference field="3" count="1">
            <x v="367"/>
          </reference>
        </references>
      </pivotArea>
    </format>
    <format dxfId="3263">
      <pivotArea dataOnly="0" labelOnly="1" outline="0" fieldPosition="0">
        <references count="2">
          <reference field="0" count="1" selected="0">
            <x v="234"/>
          </reference>
          <reference field="3" count="1">
            <x v="369"/>
          </reference>
        </references>
      </pivotArea>
    </format>
    <format dxfId="3262">
      <pivotArea type="origin" dataOnly="0" labelOnly="1" outline="0" offset="C1" fieldPosition="0"/>
    </format>
    <format dxfId="3261">
      <pivotArea dataOnly="0" labelOnly="1" grandRow="1" outline="0" offset="C256" fieldPosition="0"/>
    </format>
    <format dxfId="3260">
      <pivotArea type="origin" dataOnly="0" labelOnly="1" outline="0" offset="E1" fieldPosition="0"/>
    </format>
    <format dxfId="3259">
      <pivotArea field="26" type="button" dataOnly="0" labelOnly="1" outline="0" axis="axisRow" fieldPosition="4"/>
    </format>
    <format dxfId="3258">
      <pivotArea dataOnly="0" labelOnly="1" grandRow="1" outline="0" offset="E256" fieldPosition="0"/>
    </format>
    <format dxfId="3257">
      <pivotArea type="origin" dataOnly="0" labelOnly="1" outline="0" offset="F1" fieldPosition="0"/>
    </format>
    <format dxfId="3256">
      <pivotArea field="27" type="button" dataOnly="0" labelOnly="1" outline="0" axis="axisRow" fieldPosition="5"/>
    </format>
    <format dxfId="3255">
      <pivotArea dataOnly="0" labelOnly="1" grandRow="1" outline="0" offset="F256" fieldPosition="0"/>
    </format>
    <format dxfId="3254">
      <pivotArea type="origin" dataOnly="0" labelOnly="1" outline="0" offset="G1" fieldPosition="0"/>
    </format>
    <format dxfId="3253">
      <pivotArea field="12" type="button" dataOnly="0" labelOnly="1" outline="0" axis="axisRow" fieldPosition="6"/>
    </format>
    <format dxfId="3252">
      <pivotArea dataOnly="0" labelOnly="1" grandRow="1" outline="0" offset="G256" fieldPosition="0"/>
    </format>
    <format dxfId="3251">
      <pivotArea type="origin" dataOnly="0" labelOnly="1" outline="0" offset="H1" fieldPosition="0"/>
    </format>
    <format dxfId="3250">
      <pivotArea field="4" type="button" dataOnly="0" labelOnly="1" outline="0" axis="axisRow" fieldPosition="7"/>
    </format>
    <format dxfId="3249">
      <pivotArea dataOnly="0" labelOnly="1" grandRow="1" outline="0" offset="H256" fieldPosition="0"/>
    </format>
    <format dxfId="3248">
      <pivotArea type="origin" dataOnly="0" labelOnly="1" outline="0" offset="I1" fieldPosition="0"/>
    </format>
    <format dxfId="3247">
      <pivotArea field="19" type="button" dataOnly="0" labelOnly="1" outline="0" axis="axisRow" fieldPosition="8"/>
    </format>
    <format dxfId="3246">
      <pivotArea dataOnly="0" labelOnly="1" grandRow="1" outline="0" offset="I256" fieldPosition="0"/>
    </format>
    <format dxfId="3245">
      <pivotArea type="origin" dataOnly="0" labelOnly="1" outline="0" offset="J1" fieldPosition="0"/>
    </format>
    <format dxfId="3244">
      <pivotArea field="29" type="button" dataOnly="0" labelOnly="1" outline="0" axis="axisRow" fieldPosition="9"/>
    </format>
    <format dxfId="3243">
      <pivotArea dataOnly="0" labelOnly="1" grandRow="1" outline="0" offset="J256" fieldPosition="0"/>
    </format>
    <format dxfId="3242">
      <pivotArea type="origin" dataOnly="0" labelOnly="1" outline="0" offset="K1" fieldPosition="0"/>
    </format>
    <format dxfId="3241">
      <pivotArea field="6" type="button" dataOnly="0" labelOnly="1" outline="0" axis="axisRow" fieldPosition="10"/>
    </format>
    <format dxfId="3240">
      <pivotArea dataOnly="0" labelOnly="1" grandRow="1" outline="0" offset="K256" fieldPosition="0"/>
    </format>
    <format dxfId="3239">
      <pivotArea type="origin" dataOnly="0" labelOnly="1" outline="0" offset="L1" fieldPosition="0"/>
    </format>
    <format dxfId="3238">
      <pivotArea dataOnly="0" labelOnly="1" grandRow="1" outline="0" offset="L256" fieldPosition="0"/>
    </format>
    <format dxfId="3237">
      <pivotArea type="origin" dataOnly="0" labelOnly="1" outline="0" offset="M1" fieldPosition="0"/>
    </format>
    <format dxfId="3236">
      <pivotArea dataOnly="0" labelOnly="1" grandRow="1" outline="0" offset="IV256" fieldPosition="0"/>
    </format>
    <format dxfId="3235">
      <pivotArea type="origin" dataOnly="0" labelOnly="1" outline="0" fieldPosition="0"/>
    </format>
    <format dxfId="3234">
      <pivotArea type="origin" dataOnly="0" labelOnly="1" outline="0" fieldPosition="0"/>
    </format>
    <format dxfId="3233">
      <pivotArea field="0" type="button" dataOnly="0" labelOnly="1" outline="0" axis="axisRow" fieldPosition="0"/>
    </format>
    <format dxfId="3232">
      <pivotArea field="3" type="button" dataOnly="0" labelOnly="1" outline="0" axis="axisRow" fieldPosition="1"/>
    </format>
    <format dxfId="3231">
      <pivotArea field="25" type="button" dataOnly="0" labelOnly="1" outline="0" axis="axisRow" fieldPosition="3"/>
    </format>
    <format dxfId="3230">
      <pivotArea field="26" type="button" dataOnly="0" labelOnly="1" outline="0" axis="axisRow" fieldPosition="4"/>
    </format>
    <format dxfId="3229">
      <pivotArea field="27" type="button" dataOnly="0" labelOnly="1" outline="0" axis="axisRow" fieldPosition="5"/>
    </format>
    <format dxfId="3228">
      <pivotArea field="12" type="button" dataOnly="0" labelOnly="1" outline="0" axis="axisRow" fieldPosition="6"/>
    </format>
    <format dxfId="3227">
      <pivotArea field="4" type="button" dataOnly="0" labelOnly="1" outline="0" axis="axisRow" fieldPosition="7"/>
    </format>
    <format dxfId="3226">
      <pivotArea field="19" type="button" dataOnly="0" labelOnly="1" outline="0" axis="axisRow" fieldPosition="8"/>
    </format>
    <format dxfId="3225">
      <pivotArea field="29" type="button" dataOnly="0" labelOnly="1" outline="0" axis="axisRow" fieldPosition="9"/>
    </format>
    <format dxfId="3224">
      <pivotArea field="6" type="button" dataOnly="0" labelOnly="1" outline="0" axis="axisRow" fieldPosition="10"/>
    </format>
    <format dxfId="3223">
      <pivotArea outline="0" collapsedLevelsAreSubtotals="1" fieldPosition="0"/>
    </format>
    <format dxfId="3222">
      <pivotArea outline="0" collapsedLevelsAreSubtotals="1" fieldPosition="0"/>
    </format>
    <format dxfId="3221">
      <pivotArea dataOnly="0" labelOnly="1" outline="0" fieldPosition="0">
        <references count="1">
          <reference field="6" count="0"/>
        </references>
      </pivotArea>
    </format>
    <format dxfId="3220">
      <pivotArea dataOnly="0" labelOnly="1" outline="0" fieldPosition="0">
        <references count="1">
          <reference field="4294967294" count="2">
            <x v="0"/>
            <x v="1"/>
          </reference>
        </references>
      </pivotArea>
    </format>
    <format dxfId="3219">
      <pivotArea field="25" type="button" dataOnly="0" labelOnly="1" outline="0" axis="axisRow" fieldPosition="3"/>
    </format>
    <format dxfId="3218">
      <pivotArea field="24" type="button" dataOnly="0" labelOnly="1" outline="0" axis="axisRow" fieldPosition="2"/>
    </format>
  </formats>
  <pivotTableStyleInfo showRowHeaders="1" showColHeaders="1" showRowStripes="0" showColStripes="0" showLastColumn="1"/>
</pivotTableDefinition>
</file>

<file path=xl/tables/table1.xml><?xml version="1.0" encoding="utf-8"?>
<table xmlns="http://schemas.openxmlformats.org/spreadsheetml/2006/main" id="1" name="LTM_List" displayName="LTM_List" ref="A3:H9" totalsRowShown="0" headerRowDxfId="6560" dataDxfId="6558" headerRowBorderDxfId="6559" tableBorderDxfId="6557" totalsRowBorderDxfId="6556">
  <autoFilter ref="A3:H9"/>
  <sortState ref="A3:I12">
    <sortCondition descending="1" ref="F3:F12"/>
  </sortState>
  <tableColumns count="8">
    <tableColumn id="1" name="LTM" dataDxfId="6555" totalsRowDxfId="6554"/>
    <tableColumn id="2" name="LTM Name" dataDxfId="6553" totalsRowDxfId="6552"/>
    <tableColumn id="3" name="LTM Status" dataDxfId="6551" totalsRowDxfId="6550"/>
    <tableColumn id="8" name="LTM Grade " dataDxfId="6549" totalsRowDxfId="6548"/>
    <tableColumn id="9" name="Further Relevant Information" dataDxfId="6547" totalsRowDxfId="6546"/>
    <tableColumn id="4" name="LTM Rate" dataDxfId="6545" totalsRowDxfId="6544"/>
    <tableColumn id="10" name="LTM Rate Effective From" dataDxfId="6543" totalsRowDxfId="6542"/>
    <tableColumn id="6" name="Counsel SF %" dataDxfId="6541" totalsRowDxfId="6540"/>
  </tableColumns>
  <tableStyleInfo name="TableStyleLight2" showFirstColumn="0" showLastColumn="0" showRowStripes="1" showColumnStripes="0"/>
</table>
</file>

<file path=xl/tables/table2.xml><?xml version="1.0" encoding="utf-8"?>
<table xmlns="http://schemas.openxmlformats.org/spreadsheetml/2006/main" id="2" name="Funding_List" displayName="Funding_List" ref="A3:H5" totalsRowShown="0" headerRowDxfId="6539" dataDxfId="6538" tableBorderDxfId="6537">
  <autoFilter ref="A3:H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art ID" dataDxfId="6536"/>
    <tableColumn id="2" name="Description" dataDxfId="6535"/>
    <tableColumn id="3" name="Solicitors' Success Fee" dataDxfId="6534"/>
    <tableColumn id="4" name="VAT Rate" dataDxfId="6533"/>
    <tableColumn id="5" name="Profit Costs incurred" dataDxfId="6532">
      <calculatedColumnFormula>SUMIF(PartID, A4, ProfitCosts_noInd)</calculatedColumnFormula>
    </tableColumn>
    <tableColumn id="8" name="Indemnity Principle Limit " dataDxfId="6531"/>
    <tableColumn id="6" name="Recoverable % of incurred profit costs" dataDxfId="6530">
      <calculatedColumnFormula>IF(AND(F4&gt;0, F4&lt;E4),1-((E4-F4)/E4),1)</calculatedColumnFormula>
    </tableColumn>
    <tableColumn id="7" name="Profit Costs as Claimed" dataDxfId="6529">
      <calculatedColumnFormula>SUMIF(PartID,A4,ProfitCosts)</calculatedColumnFormula>
    </tableColumn>
  </tableColumns>
  <tableStyleInfo name="TableStyleMedium1" showFirstColumn="0" showLastColumn="0" showRowStripes="0" showColumnStripes="0"/>
</table>
</file>

<file path=xl/tables/table3.xml><?xml version="1.0" encoding="utf-8"?>
<table xmlns="http://schemas.openxmlformats.org/spreadsheetml/2006/main" id="6" name="VATONSACOSTS" displayName="VATONSACOSTS" ref="A3:O6" totalsRowShown="0" headerRowDxfId="6528" dataDxfId="6527" tableBorderDxfId="6526">
  <autoFilter ref="A3:O6"/>
  <tableColumns count="15">
    <tableColumn id="1" name="Part ID" dataDxfId="6525"/>
    <tableColumn id="2" name="Date" dataDxfId="6524"/>
    <tableColumn id="3" name="Hearing Description" dataDxfId="6523"/>
    <tableColumn id="4" name="Counsel" dataDxfId="6522"/>
    <tableColumn id="5" name="Profit Costs Allowed" dataDxfId="6521"/>
    <tableColumn id="6" name="Counsel Fees Allowed" dataDxfId="6520"/>
    <tableColumn id="7" name="DisbursementsAllowed" dataDxfId="6519"/>
    <tableColumn id="8" name="Solicitor's Success Fee %" dataDxfId="6518"/>
    <tableColumn id="9" name="Counsel Success Fee %" dataDxfId="6517"/>
    <tableColumn id="10" name="Solicitor's Success Fee" dataDxfId="6516"/>
    <tableColumn id="11" name="Counsel's Success Fee" dataDxfId="6515"/>
    <tableColumn id="12" name="VAT %" dataDxfId="6514"/>
    <tableColumn id="13" name="VAT on Solicitor's Success Fee" dataDxfId="6513"/>
    <tableColumn id="14" name="VAT on Counsel's Success Fee" dataDxfId="6512"/>
    <tableColumn id="15" name="Total Success Fees inc VAT" dataDxfId="6511">
      <calculatedColumnFormula>SUM(VATONSACOSTS[[#This Row],[Solicitor''s Success Fee]:[VAT on Counsel''s Success Fee]])</calculatedColumnFormula>
    </tableColumn>
  </tableColumns>
  <tableStyleInfo name="TableStyleLight8" showFirstColumn="0" showLastColumn="0" showRowStripes="1" showColumnStripes="0"/>
</table>
</file>

<file path=xl/tables/table4.xml><?xml version="1.0" encoding="utf-8"?>
<table xmlns="http://schemas.openxmlformats.org/spreadsheetml/2006/main" id="7" name="SumCosts" displayName="SumCosts" ref="A2:E16" totalsRowCount="1" headerRowDxfId="6427" dataDxfId="6425" totalsRowDxfId="6423" headerRowBorderDxfId="6426" tableBorderDxfId="6424">
  <autoFilter ref="A2:E15"/>
  <tableColumns count="5">
    <tableColumn id="1" name="Precedent H Phase" dataDxfId="6422" totalsRowDxfId="6421"/>
    <tableColumn id="3" name="Incurred Pre-Budget" dataDxfId="6420" totalsRowDxfId="6419" dataCellStyle="Comma">
      <calculatedColumnFormula>IFERROR(SUMPRODUCT((BillDetail_List[Base Profit Costs (including any indemnity cap)]+BillDetail_List[Counsel''s Base Fees]+BillDetail_List[Other Disbursements])*(BillDetail_List[Pre, Post or Non Budget]="Pre-Budget")*(BillDetail_List[Precedent H Phase]=A3)),0)</calculatedColumnFormula>
    </tableColumn>
    <tableColumn id="5" name="Last Approved Budget / Agreed Budget Figure" dataDxfId="6418" totalsRowDxfId="6417" dataCellStyle="Comma"/>
    <tableColumn id="4" name="Incurred Post-Budget" dataDxfId="6416" totalsRowDxfId="6415" dataCellStyle="Comma">
      <calculatedColumnFormula>IFERROR(SUMPRODUCT((BillDetail_List[Base Profit Costs (including any indemnity cap)]+BillDetail_List[Counsel''s Base Fees]+BillDetail_List[Other Disbursements])*(BillDetail_List[Pre, Post or Non Budget]="Budgeted")*(BillDetail_List[Precedent H Phase]=A3)),0)</calculatedColumnFormula>
    </tableColumn>
    <tableColumn id="6" name="Departure from Last Approved / Agreed Budget" dataDxfId="6414" totalsRowDxfId="6413" dataCellStyle="Comma">
      <calculatedColumnFormula>D3-C3</calculatedColumnFormula>
    </tableColumn>
  </tableColumns>
  <tableStyleInfo name="TableStyleMedium1" showFirstColumn="0" showLastColumn="0" showRowStripes="1" showColumnStripes="0"/>
</table>
</file>

<file path=xl/tables/table5.xml><?xml version="1.0" encoding="utf-8"?>
<table xmlns="http://schemas.openxmlformats.org/spreadsheetml/2006/main" id="4" name="BillDetail_List" displayName="BillDetail_List" ref="A2:BC253" totalsRowShown="0" headerRowDxfId="6147" dataDxfId="6145" headerRowBorderDxfId="6146" tableBorderDxfId="6144" totalsRowBorderDxfId="6143">
  <autoFilter ref="A2:BC253"/>
  <sortState ref="A3:BC253">
    <sortCondition ref="AZ3:AZ253"/>
    <sortCondition ref="BA3:BA253"/>
    <sortCondition ref="BB3:BB253"/>
    <sortCondition ref="BC3:BC253"/>
    <sortCondition ref="D3:D253"/>
  </sortState>
  <tableColumns count="55">
    <tableColumn id="2" name="Item No" dataDxfId="6142" dataCellStyle="Normal 2 5 7"/>
    <tableColumn id="1" name="Entry No" dataDxfId="6141" dataCellStyle="Normal 2 5 7"/>
    <tableColumn id="3" name="Part ID" dataDxfId="6140"/>
    <tableColumn id="5" name="Date" dataDxfId="6139"/>
    <tableColumn id="13" name="Description of work" dataDxfId="6138"/>
    <tableColumn id="15" name="LTM" dataDxfId="6137"/>
    <tableColumn id="20" name="Time" dataDxfId="6136"/>
    <tableColumn id="18" name="Estimated (&quot;E&quot;)" dataDxfId="6135"/>
    <tableColumn id="40" name="Counsel's Base Fees" dataDxfId="6134"/>
    <tableColumn id="45" name="Other Disbursements" dataDxfId="6133" dataCellStyle="Normal 2 5 7"/>
    <tableColumn id="46" name="VAT On Other Disbursements" dataDxfId="6132" dataCellStyle="Normal 2 5 7"/>
    <tableColumn id="48" name="ATEI Premium" dataDxfId="6131"/>
    <tableColumn id="10" name="Pre, Post or Non Budget" dataDxfId="6130"/>
    <tableColumn id="30" name="Phase Code " dataDxfId="6129"/>
    <tableColumn id="29" name="Task Code" dataDxfId="6128"/>
    <tableColumn id="24" name="Activity Code" dataDxfId="6127"/>
    <tableColumn id="28" name="Expense Code" dataDxfId="6126"/>
    <tableColumn id="31" name="Precedent H Phase" dataDxfId="6125"/>
    <tableColumn id="19" name="Entry Alloc%" dataDxfId="6124" dataCellStyle="Percent"/>
    <tableColumn id="14" name="External Party Name" dataDxfId="6123"/>
    <tableColumn id="55" name="Communication Method" dataDxfId="6122"/>
    <tableColumn id="22" name="Base Profit Costs (copy)" dataDxfId="6121">
      <calculatedColumnFormula>IF(BillDetail_List[Entry Alloc%]=0,(BillDetail_List[Time]*BillDetail_List[LTM Rate])*BillDetail_List[[#This Row],[Funding PerCent Allowed]],(BillDetail_List[Time]*BillDetail_List[LTM Rate])*BillDetail_List[[#This Row],[Funding PerCent Allowed]]*BillDetail_List[Entry Alloc%])</calculatedColumnFormula>
    </tableColumn>
    <tableColumn id="12" name="Disbursements Total (copy)" dataDxfId="6120">
      <calculatedColumnFormula>BillDetail_List[Counsel''s Base Fees]+BillDetail_List[Other Disbursements]+BillDetail_List[ATEI Premium]</calculatedColumnFormula>
    </tableColumn>
    <tableColumn id="4" name="Part Name" dataDxfId="6119">
      <calculatedColumnFormula>VLOOKUP(BillDetail_List[Part ID],FundingList,2,FALSE)</calculatedColumnFormula>
    </tableColumn>
    <tableColumn id="6" name="Phase Name" dataDxfId="6118" dataCellStyle="Normal 2 5 7">
      <calculatedColumnFormula>VLOOKUP(BillDetail_List[[#This Row],[Phase Code ]],phasetasklist,3,FALSE)</calculatedColumnFormula>
    </tableColumn>
    <tableColumn id="7" name="Task Name" dataDxfId="6117">
      <calculatedColumnFormula>VLOOKUP(BillDetail_List[[#This Row],[Task Code]],tasklist,4,FALSE)</calculatedColumnFormula>
    </tableColumn>
    <tableColumn id="8" name="Activity Name" dataDxfId="6116">
      <calculatedColumnFormula>IFERROR(VLOOKUP(BillDetail_List[[#This Row],[Activity Code]],ActivityCodeList,2,FALSE), " ")</calculatedColumnFormula>
    </tableColumn>
    <tableColumn id="9" name="Expense Name" dataDxfId="6115">
      <calculatedColumnFormula>IFERROR(VLOOKUP(BillDetail_List[[#This Row],[Expense Code]],expensenumbers,2,FALSE), " ")</calculatedColumnFormula>
    </tableColumn>
    <tableColumn id="16" name="LTM Status" dataDxfId="6114">
      <calculatedColumnFormula>IFERROR(VLOOKUP(BillDetail_List[LTM],LTMList,3,FALSE),"")</calculatedColumnFormula>
    </tableColumn>
    <tableColumn id="17" name="LTM Grade" dataDxfId="6113">
      <calculatedColumnFormula>IFERROR(VLOOKUP(BillDetail_List[LTM],LTMList,4,FALSE),"")</calculatedColumnFormula>
    </tableColumn>
    <tableColumn id="21" name="LTM Rate" dataDxfId="6112">
      <calculatedColumnFormula>IFERROR(VLOOKUP(BillDetail_List[LTM],LTM_List[],6,FALSE),0)</calculatedColumnFormula>
    </tableColumn>
    <tableColumn id="23" name="Funding PerCent Allowed" dataDxfId="6111">
      <calculatedColumnFormula>VLOOKUP(BillDetail_List[Part ID],FundingList,7,FALSE)</calculatedColumnFormula>
    </tableColumn>
    <tableColumn id="26" name="Success Fee %" dataDxfId="6110">
      <calculatedColumnFormula>IF(CounselBaseFees=0,VLOOKUP(BillDetail_List[Part ID],FundingList,3,FALSE),VLOOKUP(BillDetail_List[LTM],LTMList,8,FALSE))</calculatedColumnFormula>
    </tableColumn>
    <tableColumn id="27" name="VAT Rate" dataDxfId="6109">
      <calculatedColumnFormula>VLOOKUP(BillDetail_List[Part ID],FundingList,4,FALSE)</calculatedColumnFormula>
    </tableColumn>
    <tableColumn id="11" name="Profit Costs Incurred (not including any indemnity cap)" dataDxfId="6108">
      <calculatedColumnFormula>IF(BillDetail_List[[#This Row],[Time]]="N/A",0, BillDetail_List[[#This Row],[Time]]*BillDetail_List[[#This Row],[LTM Rate]])</calculatedColumnFormula>
    </tableColumn>
    <tableColumn id="35" name="Base Profit Costs (including any indemnity cap)" dataDxfId="6107">
      <calculatedColumnFormula>IF(BillDetail_List[Entry Alloc%]=0,(BillDetail_List[Time]*BillDetail_List[LTM Rate])*BillDetail_List[[#This Row],[Funding PerCent Allowed]],(BillDetail_List[Time]*BillDetail_List[LTM Rate])*BillDetail_List[[#This Row],[Funding PerCent Allowed]]*BillDetail_List[Entry Alloc%])</calculatedColumnFormula>
    </tableColumn>
    <tableColumn id="36" name="VAT on Base Profit Costs" dataDxfId="6106">
      <calculatedColumnFormula>BillDetail_List[Base Profit Costs (including any indemnity cap)]*BillDetail_List[VAT Rate]</calculatedColumnFormula>
    </tableColumn>
    <tableColumn id="37" name="Success Fee on Base Profit costs" dataDxfId="6105">
      <calculatedColumnFormula>BillDetail_List[Base Profit Costs (including any indemnity cap)]*BillDetail_List[Success Fee %]</calculatedColumnFormula>
    </tableColumn>
    <tableColumn id="38" name="VAT on Success Fee on Base Profit Costs" dataDxfId="6104">
      <calculatedColumnFormula>BillDetail_List[Success Fee on Base Profit costs]*BillDetail_List[VAT Rate]</calculatedColumnFormula>
    </tableColumn>
    <tableColumn id="39" name="Total Profit Costs (inc SF and VAT)" dataDxfId="6103">
      <calculatedColumnFormula>SUM(BillDetail_List[[#This Row],[Base Profit Costs (including any indemnity cap)]:[VAT on Success Fee on Base Profit Costs]])</calculatedColumnFormula>
    </tableColumn>
    <tableColumn id="41" name="VAT on Base Counsel Fees" dataDxfId="6102">
      <calculatedColumnFormula>BillDetail_List[Counsel''s Base Fees]*BillDetail_List[VAT Rate]</calculatedColumnFormula>
    </tableColumn>
    <tableColumn id="42" name="Counsel's Success Fee" dataDxfId="6101">
      <calculatedColumnFormula>BillDetail_List[Counsel''s Base Fees]*BillDetail_List[Success Fee %]</calculatedColumnFormula>
    </tableColumn>
    <tableColumn id="43" name="VAT on Counsel's Success Fee" dataDxfId="6100">
      <calculatedColumnFormula>BillDetail_List[Counsel''s Success Fee]*BillDetail_List[VAT Rate]</calculatedColumnFormula>
    </tableColumn>
    <tableColumn id="44" name="Total Counsel Fees (inc Success Fee and VAT)" dataDxfId="6099">
      <calculatedColumnFormula>BillDetail_List[Counsel''s Base Fees]+BillDetail_List[VAT on Base Counsel Fees]+BillDetail_List[Counsel''s Success Fee]+BillDetail_List[VAT on Counsel''s Success Fee]</calculatedColumnFormula>
    </tableColumn>
    <tableColumn id="47" name="Total Other Disbursements (inc VAT)" dataDxfId="6098">
      <calculatedColumnFormula>BillDetail_List[Other Disbursements]+BillDetail_List[VAT On Other Disbursements]</calculatedColumnFormula>
    </tableColumn>
    <tableColumn id="25" name="Disbursements Total (without success fees)" dataDxfId="6097">
      <calculatedColumnFormula>BillDetail_List[Counsel''s Base Fees]+BillDetail_List[Other Disbursements]+BillDetail_List[ATEI Premium]</calculatedColumnFormula>
    </tableColumn>
    <tableColumn id="49" name="Total Base Costs" dataDxfId="6096">
      <calculatedColumnFormula>BillDetail_List[Other Disbursements]+BillDetail_List[Counsel''s Base Fees]+BillDetail_List[Base Profit Costs (including any indemnity cap)]</calculatedColumnFormula>
    </tableColumn>
    <tableColumn id="51" name="Total Profit Costs" dataDxfId="6095">
      <calculatedColumnFormula>BillDetail_List[Base Profit Costs (including any indemnity cap)]+BillDetail_List[Success Fee on Base Profit costs]</calculatedColumnFormula>
    </tableColumn>
    <tableColumn id="52" name="Total Disbursements (including success fees)" dataDxfId="6094">
      <calculatedColumnFormula>BillDetail_List[ATEI Premium]+BillDetail_List[Other Disbursements]+BillDetail_List[Counsel''s Success Fee]+BillDetail_List[Counsel''s Base Fees]</calculatedColumnFormula>
    </tableColumn>
    <tableColumn id="50" name="Total VAT" dataDxfId="6093">
      <calculatedColumnFormula>BillDetail_List[VAT On Other Disbursements]+BillDetail_List[VAT on Counsel''s Success Fee]+BillDetail_List[VAT on Base Counsel Fees]+BillDetail_List[VAT on Success Fee on Base Profit Costs]+BillDetail_List[VAT on Base Profit Costs]</calculatedColumnFormula>
    </tableColumn>
    <tableColumn id="53" name="Total Costs" dataDxfId="6092">
      <calculatedColumnFormula>SUM(BillDetail_List[[#This Row],[Total Profit Costs]:[Total VAT]])</calculatedColumnFormula>
    </tableColumn>
    <tableColumn id="32" name="Phase Sort Order Number " dataDxfId="6091">
      <calculatedColumnFormula>VLOOKUP(BillDetail_List[[#This Row],[Phase Code ]],phasetasklist,7,FALSE)</calculatedColumnFormula>
    </tableColumn>
    <tableColumn id="33" name="Task Sort Order Number" dataDxfId="6090">
      <calculatedColumnFormula>VLOOKUP(BillDetail_List[[#This Row],[Task Code]],tasklist,7,FALSE)</calculatedColumnFormula>
    </tableColumn>
    <tableColumn id="34" name="Activity Sort Order Number" dataDxfId="6089">
      <calculatedColumnFormula>IFERROR(VLOOKUP(BillDetail_List[[#This Row],[Activity Code]],ActivityCodeList,4,FALSE),"")</calculatedColumnFormula>
    </tableColumn>
    <tableColumn id="54" name="Expense Sort Order Number" dataDxfId="6088">
      <calculatedColumnFormula>IFERROR(VLOOKUP(BillDetail_List[[#This Row],[Expense Code]],expensenumbers,4,FALSE),"")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2.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3.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4.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2" sqref="E12"/>
    </sheetView>
  </sheetViews>
  <sheetFormatPr defaultRowHeight="12.75" x14ac:dyDescent="0.2"/>
  <cols>
    <col min="1" max="1" width="12.7109375" bestFit="1" customWidth="1"/>
  </cols>
  <sheetData>
    <row r="1" spans="1:1" x14ac:dyDescent="0.2">
      <c r="A1" t="s">
        <v>401</v>
      </c>
    </row>
    <row r="2" spans="1:1" x14ac:dyDescent="0.2">
      <c r="A2" t="s">
        <v>402</v>
      </c>
    </row>
    <row r="3" spans="1:1" x14ac:dyDescent="0.2">
      <c r="A3" t="s">
        <v>403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sheetPr>
  <dimension ref="A1:J17"/>
  <sheetViews>
    <sheetView showGridLines="0" zoomScaleNormal="100" workbookViewId="0">
      <selection activeCell="C10" sqref="C10"/>
    </sheetView>
  </sheetViews>
  <sheetFormatPr defaultColWidth="8.7109375" defaultRowHeight="12.75" x14ac:dyDescent="0.2"/>
  <cols>
    <col min="1" max="1" width="27.42578125" style="226" customWidth="1"/>
    <col min="2" max="2" width="21" style="226" customWidth="1"/>
    <col min="3" max="3" width="28.140625" style="226" customWidth="1"/>
    <col min="4" max="4" width="19.85546875" style="226" customWidth="1"/>
    <col min="5" max="5" width="22.42578125" style="121" customWidth="1"/>
    <col min="6" max="6" width="23.5703125" style="226" customWidth="1"/>
    <col min="7" max="8" width="8.7109375" style="226"/>
    <col min="9" max="9" width="11.42578125" style="226" customWidth="1"/>
    <col min="10" max="10" width="12.5703125" style="226" customWidth="1"/>
    <col min="11" max="16384" width="8.7109375" style="226"/>
  </cols>
  <sheetData>
    <row r="1" spans="1:10" ht="33.75" customHeight="1" x14ac:dyDescent="0.2">
      <c r="A1" s="360" t="s">
        <v>216</v>
      </c>
      <c r="B1" s="361"/>
      <c r="C1" s="361"/>
      <c r="D1" s="361"/>
      <c r="E1" s="361"/>
      <c r="F1" s="224"/>
    </row>
    <row r="2" spans="1:10" ht="47.25" x14ac:dyDescent="0.2">
      <c r="A2" s="132" t="s">
        <v>224</v>
      </c>
      <c r="B2" s="132" t="s">
        <v>279</v>
      </c>
      <c r="C2" s="149" t="s">
        <v>280</v>
      </c>
      <c r="D2" s="132" t="s">
        <v>278</v>
      </c>
      <c r="E2" s="149" t="s">
        <v>281</v>
      </c>
      <c r="G2" s="121"/>
      <c r="H2" s="121"/>
      <c r="I2" s="121"/>
      <c r="J2" s="121"/>
    </row>
    <row r="3" spans="1:10" ht="15.75" x14ac:dyDescent="0.25">
      <c r="A3" s="227" t="s">
        <v>187</v>
      </c>
      <c r="B3" s="251">
        <f>IFERROR(SUMPRODUCT((BillDetail_List[Base Profit Costs (including any indemnity cap)]+BillDetail_List[Counsel''s Base Fees]+BillDetail_List[Other Disbursements])*(BillDetail_List[Pre, Post or Non Budget]="Pre-Budget")*(BillDetail_List[Precedent H Phase]=A3)),0)</f>
        <v>0</v>
      </c>
      <c r="C3" s="150"/>
      <c r="D3" s="250">
        <f>IFERROR(SUMPRODUCT((BillDetail_List[Base Profit Costs (including any indemnity cap)]+BillDetail_List[Counsel''s Base Fees]+BillDetail_List[Other Disbursements])*(BillDetail_List[Pre, Post or Non Budget]="Budgeted")*(BillDetail_List[Precedent H Phase]=A3)),0)</f>
        <v>0</v>
      </c>
      <c r="E3" s="249">
        <f t="shared" ref="E3:E15" si="0">D3-C3</f>
        <v>0</v>
      </c>
      <c r="G3" s="121"/>
      <c r="H3" s="121"/>
      <c r="I3" s="121"/>
      <c r="J3" s="121"/>
    </row>
    <row r="4" spans="1:10" ht="15.75" x14ac:dyDescent="0.25">
      <c r="A4" s="228" t="s">
        <v>75</v>
      </c>
      <c r="B4" s="251">
        <f>IFERROR(SUMPRODUCT((BillDetail_List[Base Profit Costs (including any indemnity cap)]+BillDetail_List[Counsel''s Base Fees]+BillDetail_List[Other Disbursements])*(BillDetail_List[Pre, Post or Non Budget]="Pre-Budget")*(BillDetail_List[Precedent H Phase]=A4)),0)</f>
        <v>0</v>
      </c>
      <c r="C4" s="150"/>
      <c r="D4" s="251">
        <f>IFERROR(SUMPRODUCT((BillDetail_List[Base Profit Costs (including any indemnity cap)]+BillDetail_List[Counsel''s Base Fees]+BillDetail_List[Other Disbursements])*(BillDetail_List[Pre, Post or Non Budget]="Budgeted")*(BillDetail_List[Precedent H Phase]=A4)),0)</f>
        <v>0</v>
      </c>
      <c r="E4" s="249">
        <f t="shared" si="0"/>
        <v>0</v>
      </c>
      <c r="G4" s="121"/>
      <c r="H4" s="121"/>
      <c r="I4" s="121"/>
      <c r="J4" s="121"/>
    </row>
    <row r="5" spans="1:10" ht="15.75" x14ac:dyDescent="0.25">
      <c r="A5" s="228" t="s">
        <v>101</v>
      </c>
      <c r="B5" s="251">
        <f>IFERROR(SUMPRODUCT((BillDetail_List[Base Profit Costs (including any indemnity cap)]+BillDetail_List[Counsel''s Base Fees]+BillDetail_List[Other Disbursements])*(BillDetail_List[Pre, Post or Non Budget]="Pre-Budget")*(BillDetail_List[Precedent H Phase]=A5)),0)</f>
        <v>0</v>
      </c>
      <c r="C5" s="150"/>
      <c r="D5" s="251">
        <f>IFERROR(SUMPRODUCT((BillDetail_List[Base Profit Costs (including any indemnity cap)]+BillDetail_List[Counsel''s Base Fees]+BillDetail_List[Other Disbursements])*(BillDetail_List[Pre, Post or Non Budget]="Budgeted")*(BillDetail_List[Precedent H Phase]=A5)),0)</f>
        <v>0</v>
      </c>
      <c r="E5" s="249">
        <f t="shared" si="0"/>
        <v>0</v>
      </c>
      <c r="G5" s="121"/>
      <c r="H5" s="121"/>
      <c r="I5" s="121"/>
      <c r="J5" s="121"/>
    </row>
    <row r="6" spans="1:10" ht="15.75" x14ac:dyDescent="0.25">
      <c r="A6" s="228" t="s">
        <v>99</v>
      </c>
      <c r="B6" s="251">
        <f>IFERROR(SUMPRODUCT((BillDetail_List[Base Profit Costs (including any indemnity cap)]+BillDetail_List[Counsel''s Base Fees]+BillDetail_List[Other Disbursements])*(BillDetail_List[Pre, Post or Non Budget]="Pre-Budget")*(BillDetail_List[Precedent H Phase]=A6)),0)</f>
        <v>0</v>
      </c>
      <c r="C6" s="150"/>
      <c r="D6" s="251">
        <f>IFERROR(SUMPRODUCT((BillDetail_List[Base Profit Costs (including any indemnity cap)]+BillDetail_List[Counsel''s Base Fees]+BillDetail_List[Other Disbursements])*(BillDetail_List[Pre, Post or Non Budget]="Budgeted")*(BillDetail_List[Precedent H Phase]=A6)),0)</f>
        <v>0</v>
      </c>
      <c r="E6" s="249">
        <f t="shared" si="0"/>
        <v>0</v>
      </c>
      <c r="G6" s="121"/>
      <c r="H6" s="121"/>
      <c r="I6" s="121"/>
      <c r="J6" s="121"/>
    </row>
    <row r="7" spans="1:10" ht="15.75" x14ac:dyDescent="0.25">
      <c r="A7" s="228" t="s">
        <v>15</v>
      </c>
      <c r="B7" s="251">
        <f>IFERROR(SUMPRODUCT((BillDetail_List[Base Profit Costs (including any indemnity cap)]+BillDetail_List[Counsel''s Base Fees]+BillDetail_List[Other Disbursements])*(BillDetail_List[Pre, Post or Non Budget]="Pre-Budget")*(BillDetail_List[Precedent H Phase]=A7)),0)</f>
        <v>0</v>
      </c>
      <c r="C7" s="150"/>
      <c r="D7" s="251">
        <f>IFERROR(SUMPRODUCT((BillDetail_List[Base Profit Costs (including any indemnity cap)]+BillDetail_List[Counsel''s Base Fees]+BillDetail_List[Other Disbursements])*(BillDetail_List[Pre, Post or Non Budget]="Budgeted")*(BillDetail_List[Precedent H Phase]=A7)),0)</f>
        <v>0</v>
      </c>
      <c r="E7" s="249">
        <f t="shared" si="0"/>
        <v>0</v>
      </c>
      <c r="G7" s="121"/>
      <c r="H7" s="121"/>
      <c r="I7" s="121"/>
      <c r="J7" s="121"/>
    </row>
    <row r="8" spans="1:10" ht="15.75" x14ac:dyDescent="0.25">
      <c r="A8" s="228" t="s">
        <v>79</v>
      </c>
      <c r="B8" s="251">
        <f>IFERROR(SUMPRODUCT((BillDetail_List[Base Profit Costs (including any indemnity cap)]+BillDetail_List[Counsel''s Base Fees]+BillDetail_List[Other Disbursements])*(BillDetail_List[Pre, Post or Non Budget]="Pre-Budget")*(BillDetail_List[Precedent H Phase]=A8)),0)</f>
        <v>0</v>
      </c>
      <c r="C8" s="150"/>
      <c r="D8" s="251">
        <f>IFERROR(SUMPRODUCT((BillDetail_List[Base Profit Costs (including any indemnity cap)]+BillDetail_List[Counsel''s Base Fees]+BillDetail_List[Other Disbursements])*(BillDetail_List[Pre, Post or Non Budget]="Budgeted")*(BillDetail_List[Precedent H Phase]=A8)),0)</f>
        <v>0</v>
      </c>
      <c r="E8" s="249">
        <f t="shared" si="0"/>
        <v>0</v>
      </c>
      <c r="G8" s="121"/>
      <c r="H8" s="121"/>
      <c r="I8" s="121"/>
      <c r="J8" s="121"/>
    </row>
    <row r="9" spans="1:10" ht="15.75" x14ac:dyDescent="0.25">
      <c r="A9" s="228" t="s">
        <v>27</v>
      </c>
      <c r="B9" s="251">
        <f>IFERROR(SUMPRODUCT((BillDetail_List[Base Profit Costs (including any indemnity cap)]+BillDetail_List[Counsel''s Base Fees]+BillDetail_List[Other Disbursements])*(BillDetail_List[Pre, Post or Non Budget]="Pre-Budget")*(BillDetail_List[Precedent H Phase]=A9)),0)</f>
        <v>0</v>
      </c>
      <c r="C9" s="150"/>
      <c r="D9" s="251">
        <f>IFERROR(SUMPRODUCT((BillDetail_List[Base Profit Costs (including any indemnity cap)]+BillDetail_List[Counsel''s Base Fees]+BillDetail_List[Other Disbursements])*(BillDetail_List[Pre, Post or Non Budget]="Budgeted")*(BillDetail_List[Precedent H Phase]=A9)),0)</f>
        <v>0</v>
      </c>
      <c r="E9" s="249">
        <f t="shared" si="0"/>
        <v>0</v>
      </c>
      <c r="G9" s="121"/>
      <c r="H9" s="121"/>
      <c r="I9" s="121"/>
      <c r="J9" s="121"/>
    </row>
    <row r="10" spans="1:10" ht="15.75" x14ac:dyDescent="0.25">
      <c r="A10" s="228" t="s">
        <v>16</v>
      </c>
      <c r="B10" s="251">
        <f>IFERROR(SUMPRODUCT((BillDetail_List[Base Profit Costs (including any indemnity cap)]+BillDetail_List[Counsel''s Base Fees]+BillDetail_List[Other Disbursements])*(BillDetail_List[Pre, Post or Non Budget]="Pre-Budget")*(BillDetail_List[Precedent H Phase]=A10)),0)</f>
        <v>0</v>
      </c>
      <c r="C10" s="150"/>
      <c r="D10" s="251">
        <f>IFERROR(SUMPRODUCT((BillDetail_List[Base Profit Costs (including any indemnity cap)]+BillDetail_List[Counsel''s Base Fees]+BillDetail_List[Other Disbursements])*(BillDetail_List[Pre, Post or Non Budget]="Budgeted")*(BillDetail_List[Precedent H Phase]=A10)),0)</f>
        <v>0</v>
      </c>
      <c r="E10" s="249">
        <f t="shared" si="0"/>
        <v>0</v>
      </c>
      <c r="G10" s="225"/>
      <c r="H10" s="225"/>
      <c r="I10" s="225"/>
      <c r="J10" s="121"/>
    </row>
    <row r="11" spans="1:10" ht="15.75" x14ac:dyDescent="0.25">
      <c r="A11" s="228" t="s">
        <v>84</v>
      </c>
      <c r="B11" s="251">
        <f>IFERROR(SUMPRODUCT((BillDetail_List[Base Profit Costs (including any indemnity cap)]+BillDetail_List[Counsel''s Base Fees]+BillDetail_List[Other Disbursements])*(BillDetail_List[Pre, Post or Non Budget]="Pre-Budget")*(BillDetail_List[Precedent H Phase]=A11)),0)</f>
        <v>0</v>
      </c>
      <c r="C11" s="150"/>
      <c r="D11" s="251">
        <f>IFERROR(SUMPRODUCT((BillDetail_List[Base Profit Costs (including any indemnity cap)]+BillDetail_List[Counsel''s Base Fees]+BillDetail_List[Other Disbursements])*(BillDetail_List[Pre, Post or Non Budget]="Budgeted")*(BillDetail_List[Precedent H Phase]=A11)),0)</f>
        <v>0</v>
      </c>
      <c r="E11" s="249">
        <f t="shared" si="0"/>
        <v>0</v>
      </c>
      <c r="G11" s="121"/>
      <c r="H11" s="121"/>
      <c r="I11" s="121"/>
      <c r="J11" s="121"/>
    </row>
    <row r="12" spans="1:10" ht="15.75" x14ac:dyDescent="0.25">
      <c r="A12" s="228" t="s">
        <v>78</v>
      </c>
      <c r="B12" s="251">
        <f>IFERROR(SUMPRODUCT((BillDetail_List[Base Profit Costs (including any indemnity cap)]+BillDetail_List[Counsel''s Base Fees]+BillDetail_List[Other Disbursements])*(BillDetail_List[Pre, Post or Non Budget]="Pre-Budget")*(BillDetail_List[Precedent H Phase]=A12)),0)</f>
        <v>0</v>
      </c>
      <c r="C12" s="150"/>
      <c r="D12" s="251">
        <f>IFERROR(SUMPRODUCT((BillDetail_List[Base Profit Costs (including any indemnity cap)]+BillDetail_List[Counsel''s Base Fees]+BillDetail_List[Other Disbursements])*(BillDetail_List[Pre, Post or Non Budget]="Budgeted")*(BillDetail_List[Precedent H Phase]=A12)),0)</f>
        <v>0</v>
      </c>
      <c r="E12" s="249">
        <f t="shared" si="0"/>
        <v>0</v>
      </c>
      <c r="G12" s="121"/>
      <c r="H12" s="121"/>
      <c r="I12" s="121"/>
      <c r="J12" s="121"/>
    </row>
    <row r="13" spans="1:10" ht="15.75" x14ac:dyDescent="0.25">
      <c r="A13" s="228" t="s">
        <v>103</v>
      </c>
      <c r="B13" s="251">
        <f>IFERROR(SUMPRODUCT((BillDetail_List[Base Profit Costs (including any indemnity cap)]+BillDetail_List[Counsel''s Base Fees]+BillDetail_List[Other Disbursements])*(BillDetail_List[Pre, Post or Non Budget]="Pre-Budget")*(BillDetail_List[Precedent H Phase]=A13)),0)</f>
        <v>0</v>
      </c>
      <c r="C13" s="150"/>
      <c r="D13" s="251">
        <f>IFERROR(SUMPRODUCT((BillDetail_List[Base Profit Costs (including any indemnity cap)]+BillDetail_List[Counsel''s Base Fees]+BillDetail_List[Other Disbursements])*(BillDetail_List[Pre, Post or Non Budget]="Budgeted")*(BillDetail_List[Precedent H Phase]=A13)),0)</f>
        <v>0</v>
      </c>
      <c r="E13" s="249">
        <f t="shared" si="0"/>
        <v>0</v>
      </c>
      <c r="G13" s="121"/>
      <c r="H13" s="121"/>
      <c r="I13" s="121"/>
      <c r="J13" s="121"/>
    </row>
    <row r="14" spans="1:10" ht="15.75" x14ac:dyDescent="0.25">
      <c r="A14" s="228" t="s">
        <v>188</v>
      </c>
      <c r="B14" s="251">
        <f>IFERROR(SUMPRODUCT((BillDetail_List[Base Profit Costs (including any indemnity cap)]+BillDetail_List[Counsel''s Base Fees]+BillDetail_List[Other Disbursements])*(BillDetail_List[Pre, Post or Non Budget]="Pre-Budget")*(BillDetail_List[Precedent H Phase]=A14)),0)</f>
        <v>0</v>
      </c>
      <c r="C14" s="150"/>
      <c r="D14" s="251">
        <f>IFERROR(SUMPRODUCT((BillDetail_List[Base Profit Costs (including any indemnity cap)]+BillDetail_List[Counsel''s Base Fees]+BillDetail_List[Other Disbursements])*(BillDetail_List[Pre, Post or Non Budget]="Budgeted")*(BillDetail_List[Precedent H Phase]=A14)),0)</f>
        <v>0</v>
      </c>
      <c r="E14" s="249">
        <f t="shared" si="0"/>
        <v>0</v>
      </c>
      <c r="G14" s="121"/>
      <c r="H14" s="121"/>
      <c r="I14" s="121"/>
      <c r="J14" s="121"/>
    </row>
    <row r="15" spans="1:10" ht="15.75" x14ac:dyDescent="0.25">
      <c r="A15" s="228" t="s">
        <v>190</v>
      </c>
      <c r="B15" s="251">
        <f>IFERROR(SUMPRODUCT((BillDetail_List[Base Profit Costs (including any indemnity cap)]+BillDetail_List[Counsel''s Base Fees]+BillDetail_List[Other Disbursements])*(BillDetail_List[Pre, Post or Non Budget]="Pre-Budget")*(BillDetail_List[Precedent H Phase]=A15)),0)</f>
        <v>0</v>
      </c>
      <c r="C15" s="150"/>
      <c r="D15" s="251">
        <f>IFERROR(SUMPRODUCT((BillDetail_List[Base Profit Costs (including any indemnity cap)]+BillDetail_List[Counsel''s Base Fees]+BillDetail_List[Other Disbursements])*(BillDetail_List[Pre, Post or Non Budget]="Budgeted")*(BillDetail_List[Precedent H Phase]=A15)),0)</f>
        <v>0</v>
      </c>
      <c r="E15" s="249">
        <f t="shared" si="0"/>
        <v>0</v>
      </c>
      <c r="G15" s="121"/>
      <c r="H15" s="121"/>
      <c r="I15" s="121"/>
      <c r="J15" s="121"/>
    </row>
    <row r="16" spans="1:10" ht="15.75" x14ac:dyDescent="0.25">
      <c r="A16" s="245"/>
      <c r="B16" s="246"/>
      <c r="C16" s="247"/>
      <c r="D16" s="246"/>
      <c r="E16" s="246"/>
    </row>
    <row r="17" spans="4:4" x14ac:dyDescent="0.2">
      <c r="D17" s="244"/>
    </row>
  </sheetData>
  <mergeCells count="1">
    <mergeCell ref="A1:E1"/>
  </mergeCells>
  <pageMargins left="0.70866141732283472" right="0.70866141732283472" top="0.74803149606299213" bottom="0.74803149606299213" header="0.31496062992125984" footer="0.31496062992125984"/>
  <pageSetup paperSize="9" orientation="landscape" r:id="rId1"/>
  <headerFooter>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2:Q523"/>
  <sheetViews>
    <sheetView showGridLines="0" zoomScale="90" zoomScaleNormal="90" workbookViewId="0">
      <pane ySplit="7" topLeftCell="A20" activePane="bottomLeft" state="frozen"/>
      <selection activeCell="Z246" sqref="Z246"/>
      <selection pane="bottomLeft" activeCell="C23" sqref="C23"/>
    </sheetView>
  </sheetViews>
  <sheetFormatPr defaultColWidth="8.7109375" defaultRowHeight="15.75" x14ac:dyDescent="0.2"/>
  <cols>
    <col min="1" max="1" width="16" style="284" customWidth="1"/>
    <col min="2" max="2" width="49.85546875" style="4" customWidth="1"/>
    <col min="3" max="3" width="29.140625" style="4" customWidth="1"/>
    <col min="4" max="5" width="16.28515625" style="4" customWidth="1"/>
    <col min="6" max="6" width="7.28515625" style="1" customWidth="1"/>
    <col min="7" max="7" width="11.5703125" style="1" customWidth="1"/>
    <col min="8" max="8" width="15.5703125" style="1" customWidth="1"/>
    <col min="9" max="9" width="15.42578125" style="1" customWidth="1"/>
    <col min="10" max="10" width="11.28515625" style="1" customWidth="1"/>
    <col min="11" max="11" width="10.140625" style="4" customWidth="1"/>
    <col min="12" max="13" width="10.42578125" style="4" customWidth="1"/>
    <col min="14" max="14" width="9.28515625" style="4" customWidth="1"/>
    <col min="15" max="15" width="11.85546875" style="4" customWidth="1"/>
    <col min="16" max="16" width="11.7109375" style="4" customWidth="1"/>
    <col min="17" max="17" width="11.7109375" style="4" bestFit="1" customWidth="1"/>
    <col min="18" max="16384" width="8.7109375" style="4"/>
  </cols>
  <sheetData>
    <row r="2" spans="1:17" ht="18.95" customHeight="1" x14ac:dyDescent="0.2">
      <c r="B2" s="362" t="s">
        <v>238</v>
      </c>
      <c r="C2" s="363"/>
      <c r="D2" s="363"/>
      <c r="E2" s="363"/>
      <c r="F2" s="363"/>
      <c r="G2" s="363"/>
      <c r="H2" s="363"/>
      <c r="I2" s="363"/>
      <c r="J2" s="363"/>
      <c r="K2" s="363"/>
      <c r="L2" s="363"/>
      <c r="M2" s="363"/>
      <c r="N2" s="363"/>
      <c r="O2" s="363"/>
    </row>
    <row r="3" spans="1:17" x14ac:dyDescent="0.2">
      <c r="B3" s="180"/>
      <c r="C3" s="215"/>
      <c r="D3" s="215"/>
      <c r="E3" s="215"/>
      <c r="F3" s="215"/>
      <c r="G3" s="215"/>
      <c r="H3" s="215"/>
      <c r="I3" s="215"/>
      <c r="J3" s="215"/>
      <c r="K3" s="215"/>
      <c r="L3" s="364" t="s">
        <v>246</v>
      </c>
      <c r="M3" s="365"/>
      <c r="N3" s="365"/>
      <c r="O3" s="182" t="e">
        <f>O4+GETPIVOTDATA(" Total Costs",$A$6)</f>
        <v>#N/A</v>
      </c>
    </row>
    <row r="4" spans="1:17" ht="21.95" customHeight="1" x14ac:dyDescent="0.2">
      <c r="B4" s="181"/>
      <c r="C4" s="215"/>
      <c r="D4" s="215"/>
      <c r="E4" s="215"/>
      <c r="F4" s="215"/>
      <c r="G4" s="215"/>
      <c r="H4" s="215"/>
      <c r="I4" s="215"/>
      <c r="J4" s="215"/>
      <c r="K4" s="366" t="s">
        <v>245</v>
      </c>
      <c r="L4" s="367"/>
      <c r="M4" s="367"/>
      <c r="N4" s="367"/>
      <c r="O4" s="179" t="e">
        <f>sfonsacosts</f>
        <v>#N/A</v>
      </c>
    </row>
    <row r="5" spans="1:17" hidden="1" x14ac:dyDescent="0.2">
      <c r="F5" s="4"/>
      <c r="G5" s="4"/>
      <c r="H5" s="4"/>
      <c r="I5" s="4"/>
      <c r="J5" s="4"/>
      <c r="P5" s="69"/>
    </row>
    <row r="6" spans="1:17" hidden="1" x14ac:dyDescent="0.2">
      <c r="A6" s="313"/>
      <c r="B6" s="313"/>
      <c r="C6" s="313"/>
      <c r="D6" s="313"/>
      <c r="E6" s="313"/>
      <c r="F6" s="310" t="s">
        <v>76</v>
      </c>
      <c r="G6" s="310"/>
      <c r="H6" s="310"/>
      <c r="I6" s="310"/>
      <c r="J6" s="310"/>
      <c r="K6" s="310"/>
      <c r="L6" s="310"/>
      <c r="M6" s="310"/>
      <c r="N6" s="310"/>
      <c r="O6" s="310"/>
      <c r="P6"/>
      <c r="Q6" s="121"/>
    </row>
    <row r="7" spans="1:17" s="205" customFormat="1" ht="63" x14ac:dyDescent="0.2">
      <c r="A7" s="313" t="s">
        <v>350</v>
      </c>
      <c r="B7" s="311" t="s">
        <v>97</v>
      </c>
      <c r="C7" s="311" t="s">
        <v>37</v>
      </c>
      <c r="D7" s="311" t="s">
        <v>38</v>
      </c>
      <c r="E7" s="311" t="s">
        <v>1</v>
      </c>
      <c r="F7" s="312" t="s">
        <v>198</v>
      </c>
      <c r="G7" s="311" t="s">
        <v>250</v>
      </c>
      <c r="H7" s="312" t="s">
        <v>234</v>
      </c>
      <c r="I7" s="311" t="s">
        <v>268</v>
      </c>
      <c r="J7" s="311" t="s">
        <v>206</v>
      </c>
      <c r="K7" s="311" t="s">
        <v>270</v>
      </c>
      <c r="L7" s="311" t="s">
        <v>233</v>
      </c>
      <c r="M7" s="311" t="s">
        <v>225</v>
      </c>
      <c r="N7" s="311" t="s">
        <v>251</v>
      </c>
      <c r="O7" s="311" t="s">
        <v>226</v>
      </c>
      <c r="P7"/>
      <c r="Q7" s="204"/>
    </row>
    <row r="8" spans="1:17" x14ac:dyDescent="0.2">
      <c r="A8" s="313" t="s">
        <v>399</v>
      </c>
      <c r="B8" s="309" t="s">
        <v>399</v>
      </c>
      <c r="C8" s="309" t="s">
        <v>289</v>
      </c>
      <c r="D8" s="309" t="s">
        <v>289</v>
      </c>
      <c r="E8" s="309"/>
      <c r="F8" s="310">
        <v>0</v>
      </c>
      <c r="G8" s="310" t="e">
        <v>#N/A</v>
      </c>
      <c r="H8" s="310">
        <v>0</v>
      </c>
      <c r="I8" s="310">
        <v>0</v>
      </c>
      <c r="J8" s="310" t="e">
        <v>#N/A</v>
      </c>
      <c r="K8" s="310" t="e">
        <v>#N/A</v>
      </c>
      <c r="L8" s="310" t="e">
        <v>#N/A</v>
      </c>
      <c r="M8" s="310" t="e">
        <v>#N/A</v>
      </c>
      <c r="N8" s="310">
        <v>0</v>
      </c>
      <c r="O8" s="310" t="e">
        <v>#N/A</v>
      </c>
      <c r="P8"/>
      <c r="Q8" s="122"/>
    </row>
    <row r="9" spans="1:17" x14ac:dyDescent="0.2">
      <c r="A9" s="313"/>
      <c r="B9" s="309" t="s">
        <v>400</v>
      </c>
      <c r="C9" s="309"/>
      <c r="D9" s="309"/>
      <c r="E9" s="309"/>
      <c r="F9" s="310">
        <v>0</v>
      </c>
      <c r="G9" s="310" t="e">
        <v>#N/A</v>
      </c>
      <c r="H9" s="310">
        <v>0</v>
      </c>
      <c r="I9" s="310">
        <v>0</v>
      </c>
      <c r="J9" s="310" t="e">
        <v>#N/A</v>
      </c>
      <c r="K9" s="310" t="e">
        <v>#N/A</v>
      </c>
      <c r="L9" s="310" t="e">
        <v>#N/A</v>
      </c>
      <c r="M9" s="310" t="e">
        <v>#N/A</v>
      </c>
      <c r="N9" s="310">
        <v>0</v>
      </c>
      <c r="O9" s="310" t="e">
        <v>#N/A</v>
      </c>
      <c r="P9"/>
      <c r="Q9" s="122"/>
    </row>
    <row r="10" spans="1:17" x14ac:dyDescent="0.2">
      <c r="A10" s="313" t="s">
        <v>17</v>
      </c>
      <c r="B10" s="313"/>
      <c r="C10" s="313"/>
      <c r="D10" s="313"/>
      <c r="E10" s="313"/>
      <c r="F10" s="310">
        <v>0</v>
      </c>
      <c r="G10" s="310" t="e">
        <v>#N/A</v>
      </c>
      <c r="H10" s="310">
        <v>0</v>
      </c>
      <c r="I10" s="310">
        <v>0</v>
      </c>
      <c r="J10" s="310" t="e">
        <v>#N/A</v>
      </c>
      <c r="K10" s="310" t="e">
        <v>#N/A</v>
      </c>
      <c r="L10" s="310" t="e">
        <v>#N/A</v>
      </c>
      <c r="M10" s="310" t="e">
        <v>#N/A</v>
      </c>
      <c r="N10" s="310">
        <v>0</v>
      </c>
      <c r="O10" s="310" t="e">
        <v>#N/A</v>
      </c>
      <c r="P10"/>
      <c r="Q10" s="122"/>
    </row>
    <row r="11" spans="1:17" x14ac:dyDescent="0.2">
      <c r="A11"/>
      <c r="B11"/>
      <c r="C11"/>
      <c r="D11"/>
      <c r="E11"/>
      <c r="F11"/>
      <c r="G11"/>
      <c r="H11"/>
      <c r="I11"/>
      <c r="J11"/>
      <c r="K11"/>
      <c r="L11"/>
      <c r="M11"/>
      <c r="N11"/>
      <c r="O11"/>
      <c r="P11"/>
      <c r="Q11" s="122"/>
    </row>
    <row r="12" spans="1:17" x14ac:dyDescent="0.2">
      <c r="A12"/>
      <c r="B12"/>
      <c r="C12"/>
      <c r="D12"/>
      <c r="E12"/>
      <c r="F12"/>
      <c r="G12"/>
      <c r="H12"/>
      <c r="I12"/>
      <c r="J12"/>
      <c r="K12"/>
      <c r="L12"/>
      <c r="M12"/>
      <c r="N12"/>
      <c r="O12"/>
      <c r="P12"/>
      <c r="Q12" s="122"/>
    </row>
    <row r="13" spans="1:17" x14ac:dyDescent="0.2">
      <c r="A13"/>
      <c r="B13"/>
      <c r="C13"/>
      <c r="D13"/>
      <c r="E13"/>
      <c r="F13"/>
      <c r="G13"/>
      <c r="H13"/>
      <c r="I13"/>
      <c r="J13"/>
      <c r="K13"/>
      <c r="L13"/>
      <c r="M13"/>
      <c r="N13"/>
      <c r="O13"/>
      <c r="P13"/>
      <c r="Q13" s="122"/>
    </row>
    <row r="14" spans="1:17" x14ac:dyDescent="0.2">
      <c r="A14"/>
      <c r="B14"/>
      <c r="C14"/>
      <c r="D14"/>
      <c r="E14"/>
      <c r="F14"/>
      <c r="G14"/>
      <c r="H14"/>
      <c r="I14"/>
      <c r="J14"/>
      <c r="K14"/>
      <c r="L14"/>
      <c r="M14"/>
      <c r="N14"/>
      <c r="O14"/>
      <c r="P14"/>
      <c r="Q14" s="122"/>
    </row>
    <row r="15" spans="1:17" x14ac:dyDescent="0.2">
      <c r="A15"/>
      <c r="B15"/>
      <c r="C15"/>
      <c r="D15"/>
      <c r="E15"/>
      <c r="F15"/>
      <c r="G15"/>
      <c r="H15"/>
      <c r="I15"/>
      <c r="J15"/>
      <c r="K15"/>
      <c r="L15"/>
      <c r="M15"/>
      <c r="N15"/>
      <c r="O15"/>
      <c r="P15"/>
      <c r="Q15" s="122"/>
    </row>
    <row r="16" spans="1:17" x14ac:dyDescent="0.2">
      <c r="A16"/>
      <c r="B16"/>
      <c r="C16"/>
      <c r="D16"/>
      <c r="E16"/>
      <c r="F16"/>
      <c r="G16"/>
      <c r="H16"/>
      <c r="I16"/>
      <c r="J16"/>
      <c r="K16"/>
      <c r="L16"/>
      <c r="M16"/>
      <c r="N16"/>
      <c r="O16"/>
      <c r="P16"/>
      <c r="Q16" s="122"/>
    </row>
    <row r="17" spans="1:17" x14ac:dyDescent="0.2">
      <c r="A17"/>
      <c r="B17"/>
      <c r="C17"/>
      <c r="D17"/>
      <c r="E17"/>
      <c r="F17"/>
      <c r="G17"/>
      <c r="H17"/>
      <c r="I17"/>
      <c r="J17"/>
      <c r="K17"/>
      <c r="L17"/>
      <c r="M17"/>
      <c r="N17"/>
      <c r="O17"/>
      <c r="P17"/>
      <c r="Q17" s="121"/>
    </row>
    <row r="18" spans="1:17" x14ac:dyDescent="0.2">
      <c r="A18"/>
      <c r="B18"/>
      <c r="C18"/>
      <c r="D18"/>
      <c r="E18"/>
      <c r="F18"/>
      <c r="G18"/>
      <c r="H18"/>
      <c r="I18"/>
      <c r="J18"/>
      <c r="K18"/>
      <c r="L18"/>
      <c r="M18"/>
      <c r="N18"/>
      <c r="O18"/>
      <c r="P18"/>
      <c r="Q18" s="121"/>
    </row>
    <row r="19" spans="1:17" x14ac:dyDescent="0.2">
      <c r="A19"/>
      <c r="B19"/>
      <c r="C19"/>
      <c r="D19"/>
      <c r="E19"/>
      <c r="F19"/>
      <c r="G19"/>
      <c r="H19"/>
      <c r="I19"/>
      <c r="J19"/>
      <c r="K19"/>
      <c r="L19"/>
      <c r="M19"/>
      <c r="N19"/>
      <c r="O19"/>
      <c r="P19"/>
      <c r="Q19" s="121"/>
    </row>
    <row r="20" spans="1:17" x14ac:dyDescent="0.2">
      <c r="A20"/>
      <c r="B20"/>
      <c r="C20"/>
      <c r="D20"/>
      <c r="E20"/>
      <c r="F20"/>
      <c r="G20"/>
      <c r="H20"/>
      <c r="I20"/>
      <c r="J20"/>
      <c r="K20"/>
      <c r="L20"/>
      <c r="M20"/>
      <c r="N20"/>
      <c r="O20"/>
      <c r="P20"/>
      <c r="Q20" s="121"/>
    </row>
    <row r="21" spans="1:17" x14ac:dyDescent="0.2">
      <c r="A21"/>
      <c r="B21"/>
      <c r="C21"/>
      <c r="D21"/>
      <c r="E21"/>
      <c r="F21"/>
      <c r="G21"/>
      <c r="H21"/>
      <c r="I21"/>
      <c r="J21"/>
      <c r="K21"/>
      <c r="L21"/>
      <c r="M21"/>
      <c r="N21"/>
      <c r="O21"/>
      <c r="P21"/>
      <c r="Q21" s="121"/>
    </row>
    <row r="22" spans="1:17" x14ac:dyDescent="0.2">
      <c r="A22"/>
      <c r="B22"/>
      <c r="C22"/>
      <c r="D22"/>
      <c r="E22"/>
      <c r="F22"/>
      <c r="G22"/>
      <c r="H22"/>
      <c r="I22"/>
      <c r="J22"/>
      <c r="K22"/>
      <c r="L22"/>
      <c r="M22"/>
      <c r="N22"/>
      <c r="O22"/>
      <c r="P22"/>
      <c r="Q22" s="121"/>
    </row>
    <row r="23" spans="1:17" x14ac:dyDescent="0.2">
      <c r="A23"/>
      <c r="B23"/>
      <c r="C23"/>
      <c r="D23"/>
      <c r="E23"/>
      <c r="F23"/>
      <c r="G23"/>
      <c r="H23"/>
      <c r="I23"/>
      <c r="J23"/>
      <c r="K23"/>
      <c r="L23"/>
      <c r="M23"/>
      <c r="N23"/>
      <c r="O23"/>
      <c r="P23"/>
      <c r="Q23" s="121"/>
    </row>
    <row r="24" spans="1:17" x14ac:dyDescent="0.2">
      <c r="A24"/>
      <c r="B24"/>
      <c r="C24"/>
      <c r="D24"/>
      <c r="E24"/>
      <c r="F24"/>
      <c r="G24"/>
      <c r="H24"/>
      <c r="I24"/>
      <c r="J24"/>
      <c r="K24"/>
      <c r="L24"/>
      <c r="M24"/>
      <c r="N24"/>
      <c r="O24"/>
      <c r="P24"/>
      <c r="Q24" s="121"/>
    </row>
    <row r="25" spans="1:17" x14ac:dyDescent="0.2">
      <c r="A25"/>
      <c r="B25"/>
      <c r="C25"/>
      <c r="D25"/>
      <c r="E25"/>
      <c r="F25"/>
      <c r="G25"/>
      <c r="H25"/>
      <c r="I25"/>
      <c r="J25"/>
      <c r="K25"/>
      <c r="L25"/>
      <c r="M25"/>
      <c r="N25"/>
      <c r="O25"/>
      <c r="P25"/>
      <c r="Q25" s="121"/>
    </row>
    <row r="26" spans="1:17" x14ac:dyDescent="0.2">
      <c r="A26"/>
      <c r="B26"/>
      <c r="C26"/>
      <c r="D26"/>
      <c r="E26"/>
      <c r="F26"/>
      <c r="G26"/>
      <c r="H26"/>
      <c r="I26"/>
      <c r="J26"/>
      <c r="K26"/>
      <c r="L26"/>
      <c r="M26"/>
      <c r="N26"/>
      <c r="O26"/>
      <c r="P26"/>
      <c r="Q26" s="121"/>
    </row>
    <row r="27" spans="1:17" x14ac:dyDescent="0.2">
      <c r="A27"/>
      <c r="B27"/>
      <c r="C27"/>
      <c r="D27"/>
      <c r="E27"/>
      <c r="F27"/>
      <c r="G27"/>
      <c r="H27"/>
      <c r="I27"/>
      <c r="J27"/>
      <c r="K27"/>
      <c r="L27"/>
      <c r="M27"/>
      <c r="N27"/>
      <c r="O27"/>
      <c r="P27"/>
      <c r="Q27" s="121"/>
    </row>
    <row r="28" spans="1:17" x14ac:dyDescent="0.2">
      <c r="A28"/>
      <c r="B28"/>
      <c r="C28"/>
      <c r="D28"/>
      <c r="E28"/>
      <c r="F28"/>
      <c r="G28"/>
      <c r="H28"/>
      <c r="I28"/>
      <c r="J28"/>
      <c r="K28"/>
      <c r="L28"/>
      <c r="M28"/>
      <c r="N28"/>
      <c r="O28"/>
      <c r="P28"/>
      <c r="Q28" s="121"/>
    </row>
    <row r="29" spans="1:17" x14ac:dyDescent="0.2">
      <c r="A29" s="281"/>
      <c r="B29"/>
      <c r="C29"/>
      <c r="D29"/>
      <c r="E29"/>
      <c r="F29"/>
      <c r="G29"/>
      <c r="H29"/>
      <c r="I29"/>
      <c r="J29"/>
      <c r="K29"/>
      <c r="L29"/>
      <c r="M29"/>
      <c r="N29"/>
      <c r="O29"/>
      <c r="P29" s="121"/>
      <c r="Q29" s="121"/>
    </row>
    <row r="30" spans="1:17" x14ac:dyDescent="0.2">
      <c r="A30" s="281"/>
      <c r="B30"/>
      <c r="C30"/>
      <c r="D30"/>
      <c r="E30"/>
      <c r="F30"/>
      <c r="G30"/>
      <c r="H30"/>
      <c r="I30"/>
      <c r="J30"/>
      <c r="K30"/>
      <c r="L30"/>
      <c r="M30"/>
      <c r="N30"/>
      <c r="O30"/>
      <c r="P30" s="121"/>
      <c r="Q30" s="121"/>
    </row>
    <row r="31" spans="1:17" x14ac:dyDescent="0.2">
      <c r="A31" s="281"/>
      <c r="B31"/>
      <c r="C31"/>
      <c r="D31"/>
      <c r="E31"/>
      <c r="F31"/>
      <c r="G31"/>
      <c r="H31"/>
      <c r="I31"/>
      <c r="J31"/>
      <c r="K31"/>
      <c r="L31"/>
      <c r="M31"/>
      <c r="N31"/>
      <c r="O31"/>
      <c r="P31" s="121"/>
      <c r="Q31" s="121"/>
    </row>
    <row r="32" spans="1:17" x14ac:dyDescent="0.2">
      <c r="A32" s="281"/>
      <c r="B32"/>
      <c r="C32"/>
      <c r="D32"/>
      <c r="E32"/>
      <c r="F32"/>
      <c r="G32"/>
      <c r="H32"/>
      <c r="I32"/>
      <c r="J32"/>
      <c r="K32"/>
      <c r="L32"/>
      <c r="M32"/>
      <c r="N32"/>
      <c r="O32"/>
      <c r="P32" s="121"/>
      <c r="Q32" s="121"/>
    </row>
    <row r="33" spans="1:17" x14ac:dyDescent="0.2">
      <c r="A33" s="281"/>
      <c r="B33"/>
      <c r="C33"/>
      <c r="D33"/>
      <c r="E33"/>
      <c r="F33"/>
      <c r="G33"/>
      <c r="H33"/>
      <c r="I33"/>
      <c r="J33"/>
      <c r="K33"/>
      <c r="L33"/>
      <c r="M33"/>
      <c r="N33"/>
      <c r="O33"/>
      <c r="P33" s="121"/>
      <c r="Q33" s="121"/>
    </row>
    <row r="34" spans="1:17" x14ac:dyDescent="0.2">
      <c r="A34" s="281"/>
      <c r="B34"/>
      <c r="C34"/>
      <c r="D34"/>
      <c r="E34"/>
      <c r="F34"/>
      <c r="G34"/>
      <c r="H34"/>
      <c r="I34"/>
      <c r="J34"/>
      <c r="K34"/>
      <c r="L34"/>
      <c r="M34"/>
      <c r="N34"/>
      <c r="O34"/>
      <c r="P34" s="121"/>
      <c r="Q34" s="121"/>
    </row>
    <row r="35" spans="1:17" x14ac:dyDescent="0.2">
      <c r="A35" s="281"/>
      <c r="B35"/>
      <c r="C35"/>
      <c r="D35"/>
      <c r="E35"/>
      <c r="F35"/>
      <c r="G35"/>
      <c r="H35"/>
      <c r="I35"/>
      <c r="J35"/>
      <c r="K35"/>
      <c r="L35"/>
      <c r="M35"/>
      <c r="N35"/>
      <c r="O35"/>
      <c r="P35" s="121"/>
      <c r="Q35" s="121"/>
    </row>
    <row r="36" spans="1:17" x14ac:dyDescent="0.2">
      <c r="A36" s="281"/>
      <c r="B36"/>
      <c r="C36"/>
      <c r="D36"/>
      <c r="E36"/>
      <c r="F36"/>
      <c r="G36"/>
      <c r="H36"/>
      <c r="I36"/>
      <c r="J36"/>
      <c r="K36"/>
      <c r="L36"/>
      <c r="M36"/>
      <c r="N36"/>
      <c r="O36"/>
      <c r="P36" s="121"/>
      <c r="Q36" s="121"/>
    </row>
    <row r="37" spans="1:17" x14ac:dyDescent="0.2">
      <c r="A37" s="281"/>
      <c r="B37"/>
      <c r="C37"/>
      <c r="D37"/>
      <c r="E37"/>
      <c r="F37"/>
      <c r="G37"/>
      <c r="H37"/>
      <c r="I37"/>
      <c r="J37"/>
      <c r="K37"/>
      <c r="L37"/>
      <c r="M37"/>
      <c r="N37"/>
      <c r="O37"/>
      <c r="P37" s="121"/>
      <c r="Q37" s="121"/>
    </row>
    <row r="38" spans="1:17" x14ac:dyDescent="0.2">
      <c r="A38" s="281"/>
      <c r="B38"/>
      <c r="C38"/>
      <c r="D38"/>
      <c r="E38"/>
      <c r="F38"/>
      <c r="G38"/>
      <c r="H38"/>
      <c r="I38"/>
      <c r="J38"/>
      <c r="K38"/>
      <c r="L38"/>
      <c r="M38"/>
      <c r="N38"/>
      <c r="O38"/>
      <c r="P38" s="121"/>
      <c r="Q38" s="121"/>
    </row>
    <row r="39" spans="1:17" x14ac:dyDescent="0.2">
      <c r="A39" s="281"/>
      <c r="B39"/>
      <c r="C39"/>
      <c r="D39"/>
      <c r="E39"/>
      <c r="F39"/>
      <c r="G39"/>
      <c r="H39"/>
      <c r="I39"/>
      <c r="J39"/>
      <c r="K39"/>
      <c r="L39"/>
      <c r="M39"/>
      <c r="N39"/>
      <c r="O39"/>
      <c r="P39" s="121"/>
      <c r="Q39" s="121"/>
    </row>
    <row r="40" spans="1:17" x14ac:dyDescent="0.2">
      <c r="A40" s="281"/>
      <c r="B40"/>
      <c r="C40"/>
      <c r="D40"/>
      <c r="E40"/>
      <c r="F40"/>
      <c r="G40"/>
      <c r="H40"/>
      <c r="I40"/>
      <c r="J40"/>
      <c r="K40"/>
      <c r="L40"/>
      <c r="M40"/>
      <c r="N40"/>
      <c r="O40"/>
      <c r="P40" s="121"/>
      <c r="Q40" s="121"/>
    </row>
    <row r="41" spans="1:17" x14ac:dyDescent="0.2">
      <c r="A41" s="281"/>
      <c r="B41"/>
      <c r="C41"/>
      <c r="D41"/>
      <c r="E41"/>
      <c r="F41"/>
      <c r="G41"/>
      <c r="H41"/>
      <c r="I41"/>
      <c r="J41"/>
      <c r="K41"/>
      <c r="L41"/>
      <c r="M41"/>
      <c r="N41"/>
      <c r="O41"/>
      <c r="P41" s="121"/>
      <c r="Q41" s="121"/>
    </row>
    <row r="42" spans="1:17" x14ac:dyDescent="0.2">
      <c r="A42" s="281"/>
      <c r="B42"/>
      <c r="C42"/>
      <c r="D42"/>
      <c r="E42"/>
      <c r="F42"/>
      <c r="G42"/>
      <c r="H42"/>
      <c r="I42"/>
      <c r="J42"/>
      <c r="K42"/>
      <c r="L42"/>
      <c r="M42"/>
      <c r="N42"/>
      <c r="O42"/>
      <c r="P42" s="121"/>
      <c r="Q42" s="121"/>
    </row>
    <row r="43" spans="1:17" x14ac:dyDescent="0.2">
      <c r="A43" s="281"/>
      <c r="B43"/>
      <c r="C43"/>
      <c r="D43"/>
      <c r="E43"/>
      <c r="F43"/>
      <c r="G43"/>
      <c r="H43"/>
      <c r="I43"/>
      <c r="J43"/>
      <c r="K43"/>
      <c r="L43"/>
      <c r="M43"/>
      <c r="N43"/>
      <c r="O43"/>
      <c r="P43" s="121"/>
      <c r="Q43" s="121"/>
    </row>
    <row r="44" spans="1:17" x14ac:dyDescent="0.2">
      <c r="A44" s="281"/>
      <c r="B44"/>
      <c r="C44"/>
      <c r="D44"/>
      <c r="E44"/>
      <c r="F44"/>
      <c r="G44"/>
      <c r="H44"/>
      <c r="I44"/>
      <c r="J44"/>
      <c r="K44"/>
      <c r="L44"/>
      <c r="M44"/>
      <c r="N44"/>
      <c r="O44"/>
      <c r="P44" s="121"/>
      <c r="Q44" s="121"/>
    </row>
    <row r="45" spans="1:17" x14ac:dyDescent="0.2">
      <c r="A45" s="281"/>
      <c r="B45"/>
      <c r="C45"/>
      <c r="D45"/>
      <c r="E45"/>
      <c r="F45"/>
      <c r="G45"/>
      <c r="H45"/>
      <c r="I45"/>
      <c r="J45"/>
      <c r="K45"/>
      <c r="L45"/>
      <c r="M45"/>
      <c r="N45"/>
      <c r="O45"/>
      <c r="P45" s="121"/>
      <c r="Q45" s="121"/>
    </row>
    <row r="46" spans="1:17" x14ac:dyDescent="0.2">
      <c r="A46" s="281"/>
      <c r="B46"/>
      <c r="C46"/>
      <c r="D46"/>
      <c r="E46"/>
      <c r="F46"/>
      <c r="G46"/>
      <c r="H46"/>
      <c r="I46"/>
      <c r="J46"/>
      <c r="K46"/>
      <c r="L46"/>
      <c r="M46"/>
      <c r="N46"/>
      <c r="O46"/>
      <c r="P46" s="121"/>
      <c r="Q46" s="121"/>
    </row>
    <row r="47" spans="1:17" x14ac:dyDescent="0.2">
      <c r="A47" s="281"/>
      <c r="B47"/>
      <c r="C47"/>
      <c r="D47"/>
      <c r="E47"/>
      <c r="F47"/>
      <c r="G47"/>
      <c r="H47"/>
      <c r="I47"/>
      <c r="J47"/>
      <c r="K47"/>
      <c r="L47"/>
      <c r="M47"/>
      <c r="N47"/>
      <c r="O47"/>
      <c r="P47" s="121"/>
      <c r="Q47" s="121"/>
    </row>
    <row r="48" spans="1:17" x14ac:dyDescent="0.2">
      <c r="A48" s="281"/>
      <c r="B48"/>
      <c r="C48"/>
      <c r="D48"/>
      <c r="E48"/>
      <c r="F48"/>
      <c r="G48"/>
      <c r="H48"/>
      <c r="I48"/>
      <c r="J48"/>
      <c r="K48"/>
      <c r="L48"/>
      <c r="M48"/>
      <c r="N48"/>
      <c r="O48"/>
      <c r="P48" s="121"/>
      <c r="Q48" s="121"/>
    </row>
    <row r="49" spans="1:17" x14ac:dyDescent="0.2">
      <c r="A49" s="281"/>
      <c r="B49"/>
      <c r="C49"/>
      <c r="D49"/>
      <c r="E49"/>
      <c r="F49"/>
      <c r="G49"/>
      <c r="H49"/>
      <c r="I49"/>
      <c r="J49"/>
      <c r="K49"/>
      <c r="L49"/>
      <c r="M49"/>
      <c r="N49"/>
      <c r="O49"/>
      <c r="P49" s="121"/>
      <c r="Q49" s="121"/>
    </row>
    <row r="50" spans="1:17" x14ac:dyDescent="0.2">
      <c r="A50" s="281"/>
      <c r="B50"/>
      <c r="C50"/>
      <c r="D50"/>
      <c r="E50"/>
      <c r="F50"/>
      <c r="G50"/>
      <c r="H50"/>
      <c r="I50"/>
      <c r="J50"/>
      <c r="K50"/>
      <c r="L50"/>
      <c r="M50"/>
      <c r="N50"/>
      <c r="O50"/>
      <c r="P50" s="121"/>
      <c r="Q50" s="121"/>
    </row>
    <row r="51" spans="1:17" x14ac:dyDescent="0.2">
      <c r="A51" s="281"/>
      <c r="B51"/>
      <c r="C51"/>
      <c r="D51"/>
      <c r="E51"/>
      <c r="F51"/>
      <c r="G51"/>
      <c r="H51"/>
      <c r="I51"/>
      <c r="J51"/>
      <c r="K51"/>
      <c r="L51"/>
      <c r="M51"/>
      <c r="N51"/>
      <c r="O51"/>
      <c r="P51" s="121"/>
      <c r="Q51" s="121"/>
    </row>
    <row r="52" spans="1:17" x14ac:dyDescent="0.2">
      <c r="A52" s="281"/>
      <c r="B52"/>
      <c r="C52"/>
      <c r="D52"/>
      <c r="E52"/>
      <c r="F52"/>
      <c r="G52"/>
      <c r="H52"/>
      <c r="I52"/>
      <c r="J52"/>
      <c r="K52"/>
      <c r="L52"/>
      <c r="M52"/>
      <c r="N52"/>
      <c r="O52"/>
      <c r="P52" s="121"/>
      <c r="Q52" s="121"/>
    </row>
    <row r="53" spans="1:17" x14ac:dyDescent="0.2">
      <c r="A53" s="281"/>
      <c r="B53"/>
      <c r="C53"/>
      <c r="D53"/>
      <c r="E53"/>
      <c r="F53"/>
      <c r="G53"/>
      <c r="H53"/>
      <c r="I53"/>
      <c r="J53"/>
      <c r="K53"/>
      <c r="L53"/>
      <c r="M53"/>
      <c r="N53"/>
      <c r="O53"/>
      <c r="P53" s="121"/>
      <c r="Q53" s="121"/>
    </row>
    <row r="54" spans="1:17" x14ac:dyDescent="0.2">
      <c r="A54" s="281"/>
      <c r="B54"/>
      <c r="C54"/>
      <c r="D54"/>
      <c r="E54"/>
      <c r="F54"/>
      <c r="G54"/>
      <c r="H54"/>
      <c r="I54"/>
      <c r="J54"/>
      <c r="K54"/>
      <c r="L54"/>
      <c r="M54"/>
      <c r="N54"/>
      <c r="O54"/>
      <c r="P54" s="121"/>
      <c r="Q54" s="121"/>
    </row>
    <row r="55" spans="1:17" x14ac:dyDescent="0.2">
      <c r="A55" s="281"/>
      <c r="B55"/>
      <c r="C55"/>
      <c r="D55"/>
      <c r="E55"/>
      <c r="F55"/>
      <c r="G55"/>
      <c r="H55"/>
      <c r="I55"/>
      <c r="J55"/>
      <c r="K55"/>
      <c r="L55"/>
      <c r="M55"/>
      <c r="N55"/>
      <c r="O55"/>
      <c r="P55" s="121"/>
      <c r="Q55" s="121"/>
    </row>
    <row r="56" spans="1:17" x14ac:dyDescent="0.2">
      <c r="A56" s="281"/>
      <c r="B56"/>
      <c r="C56"/>
      <c r="D56"/>
      <c r="E56"/>
      <c r="F56"/>
      <c r="G56"/>
      <c r="H56"/>
      <c r="I56"/>
      <c r="J56"/>
      <c r="K56"/>
      <c r="L56"/>
      <c r="M56"/>
      <c r="N56"/>
      <c r="O56"/>
      <c r="P56" s="121"/>
      <c r="Q56" s="121"/>
    </row>
    <row r="57" spans="1:17" x14ac:dyDescent="0.2">
      <c r="A57" s="281"/>
      <c r="B57"/>
      <c r="C57"/>
      <c r="D57"/>
      <c r="E57"/>
      <c r="F57"/>
      <c r="G57"/>
      <c r="H57"/>
      <c r="I57"/>
      <c r="J57"/>
      <c r="K57"/>
      <c r="L57"/>
      <c r="M57"/>
      <c r="N57"/>
      <c r="O57"/>
      <c r="P57" s="121"/>
      <c r="Q57" s="121"/>
    </row>
    <row r="58" spans="1:17" x14ac:dyDescent="0.2">
      <c r="A58" s="281"/>
      <c r="B58"/>
      <c r="C58"/>
      <c r="D58"/>
      <c r="E58"/>
      <c r="F58"/>
      <c r="G58"/>
      <c r="H58"/>
      <c r="I58"/>
      <c r="J58"/>
      <c r="K58"/>
      <c r="L58"/>
      <c r="M58"/>
      <c r="N58"/>
      <c r="O58"/>
      <c r="P58" s="121"/>
      <c r="Q58" s="121"/>
    </row>
    <row r="59" spans="1:17" x14ac:dyDescent="0.2">
      <c r="A59" s="281"/>
      <c r="B59"/>
      <c r="C59"/>
      <c r="D59"/>
      <c r="E59"/>
      <c r="F59"/>
      <c r="G59"/>
      <c r="H59"/>
      <c r="I59"/>
      <c r="J59"/>
      <c r="K59"/>
      <c r="L59"/>
      <c r="M59"/>
      <c r="N59"/>
      <c r="O59"/>
      <c r="P59" s="121"/>
      <c r="Q59" s="121"/>
    </row>
    <row r="60" spans="1:17" x14ac:dyDescent="0.2">
      <c r="A60" s="281"/>
      <c r="B60"/>
      <c r="C60"/>
      <c r="D60"/>
      <c r="E60"/>
      <c r="F60"/>
      <c r="G60"/>
      <c r="H60"/>
      <c r="I60"/>
      <c r="J60"/>
      <c r="K60"/>
      <c r="L60"/>
      <c r="M60"/>
      <c r="N60"/>
      <c r="O60"/>
      <c r="P60" s="121"/>
      <c r="Q60" s="121"/>
    </row>
    <row r="61" spans="1:17" x14ac:dyDescent="0.2">
      <c r="A61" s="281"/>
      <c r="B61"/>
      <c r="C61"/>
      <c r="D61"/>
      <c r="E61"/>
      <c r="F61"/>
      <c r="G61"/>
      <c r="H61"/>
      <c r="I61"/>
      <c r="J61"/>
      <c r="K61"/>
      <c r="L61"/>
      <c r="M61"/>
      <c r="N61"/>
      <c r="O61"/>
      <c r="P61" s="121"/>
      <c r="Q61" s="121"/>
    </row>
    <row r="62" spans="1:17" x14ac:dyDescent="0.2">
      <c r="A62" s="281"/>
      <c r="B62"/>
      <c r="C62"/>
      <c r="D62"/>
      <c r="E62"/>
      <c r="F62"/>
      <c r="G62"/>
      <c r="H62"/>
      <c r="I62"/>
      <c r="J62"/>
      <c r="K62"/>
      <c r="L62"/>
      <c r="M62"/>
      <c r="N62"/>
      <c r="O62"/>
      <c r="P62" s="121"/>
      <c r="Q62" s="121"/>
    </row>
    <row r="63" spans="1:17" x14ac:dyDescent="0.2">
      <c r="A63" s="281"/>
      <c r="B63"/>
      <c r="C63"/>
      <c r="D63"/>
      <c r="E63"/>
      <c r="F63"/>
      <c r="G63"/>
      <c r="H63"/>
      <c r="I63"/>
      <c r="J63"/>
      <c r="K63"/>
      <c r="L63"/>
      <c r="M63"/>
      <c r="N63"/>
      <c r="O63"/>
      <c r="P63" s="121"/>
      <c r="Q63" s="121"/>
    </row>
    <row r="64" spans="1:17" x14ac:dyDescent="0.2">
      <c r="A64" s="285"/>
      <c r="B64" s="121"/>
      <c r="C64" s="121"/>
      <c r="D64" s="121"/>
      <c r="E64" s="121"/>
      <c r="F64" s="121"/>
      <c r="G64" s="121"/>
      <c r="H64" s="121"/>
      <c r="I64" s="121"/>
      <c r="J64" s="121"/>
      <c r="K64" s="121"/>
      <c r="L64" s="121"/>
      <c r="M64" s="121"/>
      <c r="N64" s="121"/>
      <c r="O64" s="121"/>
      <c r="P64" s="121"/>
      <c r="Q64" s="121"/>
    </row>
    <row r="65" spans="1:17" x14ac:dyDescent="0.2">
      <c r="A65" s="285"/>
      <c r="B65" s="121"/>
      <c r="C65" s="121"/>
      <c r="D65" s="121"/>
      <c r="E65" s="121"/>
      <c r="F65" s="121"/>
      <c r="G65" s="121"/>
      <c r="H65" s="121"/>
      <c r="I65" s="121"/>
      <c r="J65" s="121"/>
      <c r="K65" s="121"/>
      <c r="L65" s="121"/>
      <c r="M65" s="121"/>
      <c r="N65" s="121"/>
      <c r="O65" s="121"/>
      <c r="P65" s="121"/>
      <c r="Q65" s="121"/>
    </row>
    <row r="66" spans="1:17" x14ac:dyDescent="0.2">
      <c r="A66" s="285"/>
      <c r="B66" s="121"/>
      <c r="C66" s="121"/>
      <c r="D66" s="121"/>
      <c r="E66" s="121"/>
      <c r="F66" s="121"/>
      <c r="G66" s="121"/>
      <c r="H66" s="121"/>
      <c r="I66" s="121"/>
      <c r="J66" s="121"/>
      <c r="K66" s="121"/>
      <c r="L66" s="121"/>
      <c r="M66" s="121"/>
      <c r="N66" s="121"/>
      <c r="O66" s="121"/>
      <c r="P66" s="121"/>
      <c r="Q66" s="121"/>
    </row>
    <row r="67" spans="1:17" x14ac:dyDescent="0.2">
      <c r="A67" s="285"/>
      <c r="B67" s="121"/>
      <c r="C67" s="121"/>
      <c r="D67" s="121"/>
      <c r="E67" s="121"/>
      <c r="F67" s="121"/>
      <c r="G67" s="121"/>
      <c r="H67" s="121"/>
      <c r="I67" s="121"/>
      <c r="J67" s="121"/>
      <c r="K67" s="121"/>
      <c r="L67" s="121"/>
      <c r="M67" s="121"/>
      <c r="N67" s="121"/>
      <c r="O67" s="121"/>
      <c r="P67" s="121"/>
      <c r="Q67" s="121"/>
    </row>
    <row r="68" spans="1:17" x14ac:dyDescent="0.2">
      <c r="A68" s="285"/>
      <c r="B68" s="121"/>
      <c r="C68" s="121"/>
      <c r="D68" s="121"/>
      <c r="E68" s="121"/>
      <c r="F68" s="121"/>
      <c r="G68" s="121"/>
      <c r="H68" s="121"/>
      <c r="I68" s="121"/>
      <c r="J68" s="121"/>
      <c r="K68" s="121"/>
      <c r="L68" s="121"/>
      <c r="M68" s="121"/>
      <c r="N68" s="121"/>
      <c r="O68" s="121"/>
      <c r="P68" s="121"/>
      <c r="Q68" s="121"/>
    </row>
    <row r="69" spans="1:17" x14ac:dyDescent="0.2">
      <c r="A69" s="285"/>
      <c r="B69" s="121"/>
      <c r="C69" s="121"/>
      <c r="D69" s="121"/>
      <c r="E69" s="121"/>
      <c r="F69" s="121"/>
      <c r="G69" s="121"/>
      <c r="H69" s="121"/>
      <c r="I69" s="121"/>
      <c r="J69" s="121"/>
      <c r="K69" s="121"/>
      <c r="L69" s="121"/>
      <c r="M69" s="121"/>
      <c r="N69" s="121"/>
      <c r="O69" s="121"/>
      <c r="P69" s="121"/>
      <c r="Q69" s="121"/>
    </row>
    <row r="70" spans="1:17" x14ac:dyDescent="0.2">
      <c r="A70" s="285"/>
      <c r="B70" s="121"/>
      <c r="C70" s="121"/>
      <c r="D70" s="121"/>
      <c r="E70" s="121"/>
      <c r="F70" s="121"/>
      <c r="G70" s="121"/>
      <c r="H70" s="121"/>
      <c r="I70" s="121"/>
      <c r="J70" s="121"/>
      <c r="K70" s="121"/>
      <c r="L70" s="121"/>
      <c r="M70" s="121"/>
      <c r="N70" s="121"/>
      <c r="O70" s="121"/>
      <c r="P70" s="121"/>
      <c r="Q70" s="121"/>
    </row>
    <row r="71" spans="1:17" x14ac:dyDescent="0.2">
      <c r="A71" s="285"/>
      <c r="B71" s="121"/>
      <c r="C71" s="121"/>
      <c r="D71" s="121"/>
      <c r="E71" s="121"/>
      <c r="F71" s="121"/>
      <c r="G71" s="121"/>
      <c r="H71" s="121"/>
      <c r="I71" s="121"/>
      <c r="J71" s="121"/>
      <c r="K71" s="121"/>
      <c r="L71" s="121"/>
      <c r="M71" s="121"/>
      <c r="N71" s="121"/>
      <c r="O71" s="121"/>
      <c r="P71" s="121"/>
      <c r="Q71" s="121"/>
    </row>
    <row r="72" spans="1:17" x14ac:dyDescent="0.2">
      <c r="A72" s="285"/>
      <c r="B72" s="121"/>
      <c r="C72" s="121"/>
      <c r="D72" s="121"/>
      <c r="E72" s="121"/>
      <c r="F72" s="121"/>
      <c r="G72" s="121"/>
      <c r="H72" s="121"/>
      <c r="I72" s="121"/>
      <c r="J72" s="121"/>
      <c r="K72" s="121"/>
      <c r="L72" s="121"/>
      <c r="M72" s="121"/>
      <c r="N72" s="121"/>
      <c r="O72" s="121"/>
      <c r="P72" s="121"/>
      <c r="Q72" s="121"/>
    </row>
    <row r="73" spans="1:17" x14ac:dyDescent="0.2">
      <c r="A73" s="285"/>
      <c r="B73" s="121"/>
      <c r="C73" s="121"/>
      <c r="D73" s="121"/>
      <c r="E73" s="121"/>
      <c r="F73" s="121"/>
      <c r="G73" s="121"/>
      <c r="H73" s="121"/>
      <c r="I73" s="121"/>
      <c r="J73" s="121"/>
      <c r="K73" s="121"/>
      <c r="L73" s="121"/>
      <c r="M73" s="121"/>
      <c r="N73" s="121"/>
      <c r="O73" s="121"/>
      <c r="P73" s="121"/>
      <c r="Q73" s="121"/>
    </row>
    <row r="74" spans="1:17" x14ac:dyDescent="0.2">
      <c r="A74" s="285"/>
      <c r="B74" s="121"/>
      <c r="C74" s="121"/>
      <c r="D74" s="121"/>
      <c r="E74" s="121"/>
      <c r="F74" s="121"/>
      <c r="G74" s="121"/>
      <c r="H74" s="121"/>
      <c r="I74" s="121"/>
      <c r="J74" s="121"/>
      <c r="K74" s="121"/>
      <c r="L74" s="121"/>
      <c r="M74" s="121"/>
      <c r="N74" s="121"/>
      <c r="O74" s="121"/>
      <c r="P74" s="121"/>
      <c r="Q74" s="121"/>
    </row>
    <row r="75" spans="1:17" x14ac:dyDescent="0.2">
      <c r="A75" s="285"/>
      <c r="B75" s="121"/>
      <c r="C75" s="121"/>
      <c r="D75" s="121"/>
      <c r="E75" s="121"/>
      <c r="F75" s="121"/>
      <c r="G75" s="121"/>
      <c r="H75" s="121"/>
      <c r="I75" s="121"/>
      <c r="J75" s="121"/>
      <c r="K75" s="121"/>
      <c r="L75" s="121"/>
      <c r="M75" s="121"/>
      <c r="N75" s="121"/>
      <c r="O75" s="121"/>
      <c r="P75" s="121"/>
      <c r="Q75" s="121"/>
    </row>
    <row r="76" spans="1:17" x14ac:dyDescent="0.2">
      <c r="A76" s="285"/>
      <c r="B76" s="121"/>
      <c r="C76" s="121"/>
      <c r="D76" s="121"/>
      <c r="E76" s="121"/>
      <c r="F76" s="121"/>
      <c r="G76" s="121"/>
      <c r="H76" s="121"/>
      <c r="I76" s="121"/>
      <c r="J76" s="121"/>
      <c r="K76" s="121"/>
      <c r="L76" s="121"/>
      <c r="M76" s="121"/>
      <c r="N76" s="121"/>
      <c r="O76" s="121"/>
      <c r="P76" s="121"/>
      <c r="Q76" s="121"/>
    </row>
    <row r="77" spans="1:17" x14ac:dyDescent="0.2">
      <c r="A77" s="285"/>
      <c r="B77" s="121"/>
      <c r="C77" s="121"/>
      <c r="D77" s="121"/>
      <c r="E77" s="121"/>
      <c r="F77" s="121"/>
      <c r="G77" s="121"/>
      <c r="H77" s="121"/>
      <c r="I77" s="121"/>
      <c r="J77" s="121"/>
      <c r="K77" s="121"/>
      <c r="L77" s="121"/>
      <c r="M77" s="121"/>
      <c r="N77" s="121"/>
      <c r="O77" s="121"/>
      <c r="P77" s="121"/>
      <c r="Q77" s="121"/>
    </row>
    <row r="78" spans="1:17" x14ac:dyDescent="0.2">
      <c r="A78" s="285"/>
      <c r="B78" s="121"/>
      <c r="C78" s="121"/>
      <c r="D78" s="121"/>
      <c r="E78" s="121"/>
      <c r="F78" s="121"/>
      <c r="G78" s="121"/>
      <c r="H78" s="121"/>
      <c r="I78" s="121"/>
      <c r="J78" s="121"/>
      <c r="K78" s="121"/>
      <c r="L78" s="121"/>
      <c r="M78" s="121"/>
      <c r="N78" s="121"/>
      <c r="O78" s="121"/>
      <c r="P78" s="121"/>
      <c r="Q78" s="121"/>
    </row>
    <row r="79" spans="1:17" x14ac:dyDescent="0.2">
      <c r="A79" s="285"/>
      <c r="B79" s="121"/>
      <c r="C79" s="121"/>
      <c r="D79" s="121"/>
      <c r="E79" s="121"/>
      <c r="F79" s="121"/>
      <c r="G79" s="121"/>
      <c r="H79" s="121"/>
      <c r="I79" s="121"/>
      <c r="J79" s="121"/>
      <c r="K79" s="121"/>
      <c r="L79" s="121"/>
      <c r="M79" s="121"/>
      <c r="N79" s="121"/>
      <c r="O79" s="121"/>
      <c r="P79" s="121"/>
      <c r="Q79" s="121"/>
    </row>
    <row r="80" spans="1:17" x14ac:dyDescent="0.2">
      <c r="A80" s="285"/>
      <c r="B80" s="121"/>
      <c r="C80" s="121"/>
      <c r="D80" s="121"/>
      <c r="E80" s="121"/>
      <c r="F80" s="121"/>
      <c r="G80" s="121"/>
      <c r="H80" s="121"/>
      <c r="I80" s="121"/>
      <c r="J80" s="121"/>
      <c r="K80" s="121"/>
      <c r="L80" s="121"/>
      <c r="M80" s="121"/>
      <c r="N80" s="121"/>
      <c r="O80" s="121"/>
      <c r="P80" s="121"/>
      <c r="Q80" s="121"/>
    </row>
    <row r="81" spans="1:17" x14ac:dyDescent="0.2">
      <c r="A81" s="285"/>
      <c r="B81" s="121"/>
      <c r="C81" s="121"/>
      <c r="D81" s="121"/>
      <c r="E81" s="121"/>
      <c r="F81" s="121"/>
      <c r="G81" s="121"/>
      <c r="H81" s="121"/>
      <c r="I81" s="121"/>
      <c r="J81" s="121"/>
      <c r="K81" s="121"/>
      <c r="L81" s="121"/>
      <c r="M81" s="121"/>
      <c r="N81" s="121"/>
      <c r="O81" s="121"/>
      <c r="P81" s="121"/>
      <c r="Q81" s="121"/>
    </row>
    <row r="82" spans="1:17" x14ac:dyDescent="0.2">
      <c r="A82" s="285"/>
      <c r="B82" s="121"/>
      <c r="C82" s="121"/>
      <c r="D82" s="121"/>
      <c r="E82" s="121"/>
      <c r="F82" s="121"/>
      <c r="G82" s="121"/>
      <c r="H82" s="121"/>
      <c r="I82" s="121"/>
      <c r="J82" s="121"/>
      <c r="K82" s="121"/>
      <c r="L82" s="121"/>
      <c r="M82" s="121"/>
      <c r="N82" s="121"/>
      <c r="O82" s="121"/>
      <c r="P82" s="121"/>
      <c r="Q82" s="121"/>
    </row>
    <row r="83" spans="1:17" x14ac:dyDescent="0.2">
      <c r="A83" s="285"/>
      <c r="B83" s="121"/>
      <c r="C83" s="121"/>
      <c r="D83" s="121"/>
      <c r="E83" s="121"/>
      <c r="F83" s="121"/>
      <c r="G83" s="121"/>
      <c r="H83" s="121"/>
      <c r="I83" s="121"/>
      <c r="J83" s="121"/>
      <c r="K83" s="121"/>
      <c r="L83" s="121"/>
      <c r="M83" s="121"/>
      <c r="N83" s="121"/>
      <c r="O83" s="121"/>
      <c r="P83" s="121"/>
      <c r="Q83" s="121"/>
    </row>
    <row r="84" spans="1:17" x14ac:dyDescent="0.2">
      <c r="A84" s="285"/>
      <c r="B84" s="121"/>
      <c r="C84" s="121"/>
      <c r="D84" s="121"/>
      <c r="E84" s="121"/>
      <c r="F84" s="121"/>
      <c r="G84" s="121"/>
      <c r="H84" s="121"/>
      <c r="I84" s="121"/>
      <c r="J84" s="121"/>
      <c r="K84" s="121"/>
      <c r="L84" s="121"/>
      <c r="M84" s="121"/>
      <c r="N84" s="121"/>
      <c r="O84" s="121"/>
      <c r="P84" s="121"/>
      <c r="Q84" s="121"/>
    </row>
    <row r="85" spans="1:17" x14ac:dyDescent="0.2">
      <c r="A85" s="285"/>
      <c r="B85" s="121"/>
      <c r="C85" s="121"/>
      <c r="D85" s="121"/>
      <c r="E85" s="121"/>
      <c r="F85" s="121"/>
      <c r="G85" s="121"/>
      <c r="H85" s="121"/>
      <c r="I85" s="121"/>
      <c r="J85" s="121"/>
      <c r="K85" s="121"/>
      <c r="L85" s="121"/>
      <c r="M85" s="121"/>
      <c r="N85" s="121"/>
      <c r="O85" s="121"/>
      <c r="P85" s="121"/>
    </row>
    <row r="86" spans="1:17" x14ac:dyDescent="0.2">
      <c r="A86" s="285"/>
      <c r="B86" s="121"/>
      <c r="C86" s="121"/>
      <c r="D86" s="121"/>
      <c r="E86" s="121"/>
      <c r="F86" s="121"/>
      <c r="G86" s="121"/>
      <c r="H86" s="121"/>
      <c r="I86" s="121"/>
      <c r="J86" s="121"/>
      <c r="K86" s="121"/>
      <c r="L86" s="121"/>
      <c r="M86" s="121"/>
      <c r="N86" s="121"/>
      <c r="O86" s="121"/>
      <c r="P86" s="121"/>
    </row>
    <row r="87" spans="1:17" x14ac:dyDescent="0.2">
      <c r="A87" s="285"/>
      <c r="B87" s="121"/>
      <c r="C87" s="121"/>
      <c r="D87" s="121"/>
      <c r="E87" s="121"/>
      <c r="F87" s="121"/>
      <c r="G87" s="121"/>
      <c r="H87" s="121"/>
      <c r="I87" s="121"/>
      <c r="J87" s="121"/>
      <c r="K87" s="121"/>
      <c r="L87" s="121"/>
      <c r="M87" s="121"/>
      <c r="N87" s="121"/>
      <c r="O87" s="121"/>
      <c r="P87" s="121"/>
    </row>
    <row r="88" spans="1:17" x14ac:dyDescent="0.2">
      <c r="A88" s="285"/>
      <c r="B88" s="121"/>
      <c r="C88" s="121"/>
      <c r="D88" s="121"/>
      <c r="E88" s="121"/>
      <c r="F88" s="121"/>
      <c r="G88" s="121"/>
      <c r="H88" s="121"/>
      <c r="I88" s="121"/>
      <c r="J88" s="121"/>
      <c r="K88" s="121"/>
      <c r="L88" s="121"/>
      <c r="M88" s="121"/>
      <c r="N88" s="121"/>
      <c r="O88" s="121"/>
      <c r="P88" s="121"/>
    </row>
    <row r="89" spans="1:17" x14ac:dyDescent="0.2">
      <c r="A89" s="285"/>
      <c r="B89" s="121"/>
      <c r="C89" s="121"/>
      <c r="D89" s="121"/>
      <c r="E89" s="121"/>
      <c r="F89" s="121"/>
      <c r="G89" s="121"/>
      <c r="H89" s="121"/>
      <c r="I89" s="121"/>
      <c r="J89" s="121"/>
      <c r="K89" s="121"/>
      <c r="L89" s="121"/>
      <c r="M89" s="121"/>
      <c r="N89" s="121"/>
      <c r="O89" s="121"/>
      <c r="P89" s="121"/>
    </row>
    <row r="90" spans="1:17" x14ac:dyDescent="0.2">
      <c r="A90" s="285"/>
      <c r="B90" s="121"/>
      <c r="C90" s="121"/>
      <c r="D90" s="121"/>
      <c r="E90" s="121"/>
      <c r="F90" s="121"/>
      <c r="G90" s="121"/>
      <c r="H90" s="121"/>
      <c r="I90" s="121"/>
      <c r="J90" s="121"/>
      <c r="K90" s="121"/>
      <c r="L90" s="121"/>
      <c r="M90" s="121"/>
      <c r="N90" s="121"/>
      <c r="O90" s="121"/>
      <c r="P90" s="121"/>
    </row>
    <row r="91" spans="1:17" x14ac:dyDescent="0.2">
      <c r="A91" s="285"/>
      <c r="B91" s="121"/>
      <c r="C91" s="121"/>
      <c r="D91" s="121"/>
      <c r="E91" s="121"/>
      <c r="F91" s="121"/>
      <c r="G91" s="121"/>
      <c r="H91" s="121"/>
      <c r="I91" s="121"/>
      <c r="J91" s="121"/>
      <c r="K91" s="121"/>
      <c r="L91" s="121"/>
      <c r="M91" s="121"/>
      <c r="N91" s="121"/>
      <c r="O91" s="121"/>
      <c r="P91" s="121"/>
    </row>
    <row r="92" spans="1:17" x14ac:dyDescent="0.2">
      <c r="A92" s="285"/>
      <c r="B92" s="121"/>
      <c r="C92" s="121"/>
      <c r="D92" s="121"/>
      <c r="E92" s="121"/>
      <c r="F92" s="121"/>
      <c r="G92" s="121"/>
      <c r="H92" s="121"/>
      <c r="I92" s="121"/>
      <c r="J92" s="121"/>
      <c r="K92" s="121"/>
      <c r="L92" s="121"/>
      <c r="M92" s="121"/>
      <c r="N92" s="121"/>
      <c r="O92" s="121"/>
      <c r="P92" s="121"/>
    </row>
    <row r="93" spans="1:17" x14ac:dyDescent="0.2">
      <c r="A93" s="285"/>
      <c r="B93" s="121"/>
      <c r="C93" s="121"/>
      <c r="D93" s="121"/>
      <c r="E93" s="121"/>
      <c r="F93" s="121"/>
      <c r="G93" s="121"/>
      <c r="H93" s="121"/>
      <c r="I93" s="121"/>
      <c r="J93" s="121"/>
      <c r="K93" s="121"/>
      <c r="L93" s="121"/>
      <c r="M93" s="121"/>
      <c r="N93" s="121"/>
      <c r="O93" s="121"/>
      <c r="P93" s="121"/>
    </row>
    <row r="94" spans="1:17" x14ac:dyDescent="0.2">
      <c r="A94" s="285"/>
      <c r="B94" s="121"/>
      <c r="C94" s="121"/>
      <c r="D94" s="121"/>
      <c r="E94" s="121"/>
      <c r="F94" s="121"/>
      <c r="G94" s="121"/>
      <c r="H94" s="121"/>
      <c r="I94" s="121"/>
      <c r="J94" s="121"/>
      <c r="K94" s="121"/>
      <c r="L94" s="121"/>
      <c r="M94" s="121"/>
      <c r="N94" s="121"/>
      <c r="O94" s="121"/>
      <c r="P94" s="121"/>
    </row>
    <row r="95" spans="1:17" x14ac:dyDescent="0.2">
      <c r="A95" s="285"/>
      <c r="B95" s="121"/>
      <c r="C95" s="121"/>
      <c r="D95" s="121"/>
      <c r="E95" s="121"/>
      <c r="F95" s="121"/>
      <c r="G95" s="121"/>
      <c r="H95" s="121"/>
      <c r="I95" s="121"/>
      <c r="J95" s="121"/>
      <c r="K95" s="121"/>
      <c r="L95" s="121"/>
      <c r="M95" s="121"/>
      <c r="N95" s="121"/>
      <c r="O95" s="121"/>
      <c r="P95" s="121"/>
    </row>
    <row r="96" spans="1:17" x14ac:dyDescent="0.2">
      <c r="A96" s="285"/>
      <c r="B96" s="121"/>
      <c r="C96" s="121"/>
      <c r="D96" s="121"/>
      <c r="E96" s="121"/>
      <c r="F96" s="121"/>
      <c r="G96" s="121"/>
      <c r="H96" s="121"/>
      <c r="I96" s="121"/>
      <c r="J96" s="121"/>
      <c r="K96" s="121"/>
      <c r="L96" s="121"/>
      <c r="M96" s="121"/>
      <c r="N96" s="121"/>
      <c r="O96" s="121"/>
      <c r="P96" s="121"/>
    </row>
    <row r="97" spans="1:16" x14ac:dyDescent="0.2">
      <c r="A97" s="285"/>
      <c r="B97" s="121"/>
      <c r="C97" s="121"/>
      <c r="D97" s="121"/>
      <c r="E97" s="121"/>
      <c r="F97" s="121"/>
      <c r="G97" s="121"/>
      <c r="H97" s="121"/>
      <c r="I97" s="121"/>
      <c r="J97" s="121"/>
      <c r="K97" s="121"/>
      <c r="L97" s="121"/>
      <c r="M97" s="121"/>
      <c r="N97" s="121"/>
      <c r="O97" s="121"/>
      <c r="P97" s="121"/>
    </row>
    <row r="98" spans="1:16" x14ac:dyDescent="0.2">
      <c r="A98" s="285"/>
      <c r="B98" s="121"/>
      <c r="C98" s="121"/>
      <c r="D98" s="121"/>
      <c r="E98" s="121"/>
      <c r="F98" s="121"/>
      <c r="G98" s="121"/>
      <c r="H98" s="121"/>
      <c r="I98" s="121"/>
      <c r="J98" s="121"/>
      <c r="K98" s="121"/>
      <c r="L98" s="121"/>
      <c r="M98" s="121"/>
      <c r="N98" s="121"/>
      <c r="O98" s="121"/>
      <c r="P98" s="121"/>
    </row>
    <row r="99" spans="1:16" x14ac:dyDescent="0.2">
      <c r="A99" s="285"/>
      <c r="B99" s="121"/>
      <c r="C99" s="121"/>
      <c r="D99" s="121"/>
      <c r="E99" s="121"/>
      <c r="F99" s="121"/>
      <c r="G99" s="121"/>
      <c r="H99" s="121"/>
      <c r="I99" s="121"/>
      <c r="J99" s="121"/>
      <c r="K99" s="121"/>
      <c r="L99" s="121"/>
      <c r="M99" s="121"/>
      <c r="N99" s="121"/>
      <c r="O99" s="121"/>
      <c r="P99" s="121"/>
    </row>
    <row r="100" spans="1:16" x14ac:dyDescent="0.2">
      <c r="A100" s="285"/>
      <c r="B100" s="121"/>
      <c r="C100" s="121"/>
      <c r="D100" s="121"/>
      <c r="E100" s="121"/>
      <c r="F100" s="121"/>
      <c r="G100" s="121"/>
      <c r="H100" s="121"/>
      <c r="I100" s="121"/>
      <c r="J100" s="121"/>
      <c r="K100" s="121"/>
      <c r="L100" s="121"/>
      <c r="M100" s="121"/>
      <c r="N100" s="121"/>
      <c r="O100" s="121"/>
      <c r="P100" s="121"/>
    </row>
    <row r="101" spans="1:16" x14ac:dyDescent="0.2">
      <c r="A101" s="285"/>
      <c r="B101" s="121"/>
      <c r="C101" s="121"/>
      <c r="D101" s="121"/>
      <c r="E101" s="121"/>
      <c r="F101" s="121"/>
      <c r="G101" s="121"/>
      <c r="H101" s="121"/>
      <c r="I101" s="121"/>
      <c r="J101" s="121"/>
      <c r="K101" s="121"/>
      <c r="L101" s="121"/>
      <c r="M101" s="121"/>
      <c r="N101" s="121"/>
      <c r="O101" s="121"/>
      <c r="P101" s="121"/>
    </row>
    <row r="102" spans="1:16" x14ac:dyDescent="0.2">
      <c r="A102" s="285"/>
      <c r="B102" s="121"/>
      <c r="C102" s="121"/>
      <c r="D102" s="121"/>
      <c r="E102" s="121"/>
      <c r="F102" s="121"/>
      <c r="G102" s="121"/>
      <c r="H102" s="121"/>
      <c r="I102" s="121"/>
      <c r="J102" s="121"/>
      <c r="K102" s="121"/>
      <c r="L102" s="121"/>
      <c r="M102" s="121"/>
      <c r="N102" s="121"/>
      <c r="O102" s="121"/>
      <c r="P102" s="121"/>
    </row>
    <row r="103" spans="1:16" x14ac:dyDescent="0.2">
      <c r="A103" s="285"/>
      <c r="B103" s="121"/>
      <c r="C103" s="121"/>
      <c r="D103" s="121"/>
      <c r="E103" s="121"/>
      <c r="F103" s="121"/>
      <c r="G103" s="121"/>
      <c r="H103" s="121"/>
      <c r="I103" s="121"/>
      <c r="J103" s="121"/>
      <c r="K103" s="121"/>
      <c r="L103" s="121"/>
      <c r="M103" s="121"/>
      <c r="N103" s="121"/>
      <c r="O103" s="121"/>
      <c r="P103" s="121"/>
    </row>
    <row r="104" spans="1:16" x14ac:dyDescent="0.2">
      <c r="A104" s="285"/>
      <c r="B104" s="121"/>
      <c r="C104" s="121"/>
      <c r="D104" s="121"/>
      <c r="E104" s="121"/>
      <c r="F104" s="121"/>
      <c r="G104" s="121"/>
      <c r="H104" s="121"/>
      <c r="I104" s="121"/>
      <c r="J104" s="121"/>
      <c r="K104" s="121"/>
      <c r="L104" s="121"/>
      <c r="M104" s="121"/>
      <c r="N104" s="121"/>
      <c r="O104" s="121"/>
      <c r="P104" s="121"/>
    </row>
    <row r="105" spans="1:16" x14ac:dyDescent="0.2">
      <c r="A105" s="285"/>
      <c r="B105" s="121"/>
      <c r="C105" s="121"/>
      <c r="D105" s="121"/>
      <c r="E105" s="121"/>
      <c r="F105" s="121"/>
      <c r="G105" s="121"/>
      <c r="H105" s="121"/>
      <c r="I105" s="121"/>
      <c r="J105" s="121"/>
      <c r="K105" s="121"/>
      <c r="L105" s="121"/>
      <c r="M105" s="121"/>
      <c r="N105" s="121"/>
      <c r="O105" s="121"/>
      <c r="P105" s="121"/>
    </row>
    <row r="106" spans="1:16" x14ac:dyDescent="0.2">
      <c r="A106" s="285"/>
      <c r="B106" s="121"/>
      <c r="C106" s="121"/>
      <c r="D106" s="121"/>
      <c r="E106" s="121"/>
      <c r="F106" s="121"/>
      <c r="G106" s="121"/>
      <c r="H106" s="121"/>
      <c r="I106" s="121"/>
      <c r="J106" s="121"/>
      <c r="K106" s="121"/>
      <c r="L106" s="121"/>
      <c r="M106" s="121"/>
      <c r="N106" s="121"/>
      <c r="O106" s="121"/>
      <c r="P106" s="121"/>
    </row>
    <row r="107" spans="1:16" x14ac:dyDescent="0.2">
      <c r="A107" s="285"/>
      <c r="B107" s="121"/>
      <c r="C107" s="121"/>
      <c r="D107" s="121"/>
      <c r="E107" s="121"/>
      <c r="F107" s="121"/>
      <c r="G107" s="121"/>
      <c r="H107" s="121"/>
      <c r="I107" s="121"/>
      <c r="J107" s="121"/>
      <c r="K107" s="121"/>
      <c r="L107" s="121"/>
      <c r="M107" s="121"/>
      <c r="N107" s="121"/>
      <c r="O107" s="121"/>
      <c r="P107" s="121"/>
    </row>
    <row r="108" spans="1:16" x14ac:dyDescent="0.2">
      <c r="A108" s="285"/>
      <c r="B108" s="121"/>
      <c r="C108" s="121"/>
      <c r="D108" s="121"/>
      <c r="E108" s="121"/>
      <c r="F108" s="121"/>
      <c r="G108" s="121"/>
      <c r="H108" s="121"/>
      <c r="I108" s="121"/>
      <c r="J108" s="121"/>
      <c r="K108" s="121"/>
      <c r="L108" s="121"/>
      <c r="M108" s="121"/>
      <c r="N108" s="121"/>
      <c r="O108" s="121"/>
      <c r="P108" s="121"/>
    </row>
    <row r="109" spans="1:16" x14ac:dyDescent="0.2">
      <c r="A109" s="285"/>
      <c r="B109" s="121"/>
      <c r="C109" s="121"/>
      <c r="D109" s="121"/>
      <c r="E109" s="121"/>
      <c r="F109" s="121"/>
      <c r="G109" s="121"/>
      <c r="H109" s="121"/>
      <c r="I109" s="121"/>
      <c r="J109" s="121"/>
      <c r="K109" s="121"/>
      <c r="L109" s="121"/>
      <c r="M109" s="121"/>
      <c r="N109" s="121"/>
      <c r="O109" s="121"/>
      <c r="P109" s="121"/>
    </row>
    <row r="110" spans="1:16" x14ac:dyDescent="0.2">
      <c r="A110" s="285"/>
      <c r="B110" s="121"/>
      <c r="C110" s="121"/>
      <c r="D110" s="121"/>
      <c r="E110" s="121"/>
      <c r="F110" s="121"/>
      <c r="G110" s="121"/>
      <c r="H110" s="121"/>
      <c r="I110" s="121"/>
      <c r="J110" s="121"/>
      <c r="K110" s="121"/>
      <c r="L110" s="121"/>
      <c r="M110" s="121"/>
      <c r="N110" s="121"/>
      <c r="O110" s="121"/>
      <c r="P110" s="121"/>
    </row>
    <row r="111" spans="1:16" x14ac:dyDescent="0.2">
      <c r="A111" s="285"/>
      <c r="B111" s="121"/>
      <c r="C111" s="121"/>
      <c r="D111" s="121"/>
      <c r="E111" s="121"/>
      <c r="F111" s="121"/>
      <c r="G111" s="121"/>
      <c r="H111" s="121"/>
      <c r="I111" s="121"/>
      <c r="J111" s="121"/>
      <c r="K111" s="121"/>
      <c r="L111" s="121"/>
      <c r="M111" s="121"/>
      <c r="N111" s="121"/>
      <c r="O111" s="121"/>
      <c r="P111" s="121"/>
    </row>
    <row r="112" spans="1:16" x14ac:dyDescent="0.2">
      <c r="A112" s="285"/>
      <c r="B112" s="121"/>
      <c r="C112" s="121"/>
      <c r="D112" s="121"/>
      <c r="E112" s="121"/>
      <c r="F112" s="121"/>
      <c r="G112" s="121"/>
      <c r="H112" s="121"/>
      <c r="I112" s="121"/>
      <c r="J112" s="121"/>
      <c r="K112" s="121"/>
      <c r="L112" s="121"/>
      <c r="M112" s="121"/>
      <c r="N112" s="121"/>
      <c r="O112" s="121"/>
      <c r="P112" s="121"/>
    </row>
    <row r="113" spans="1:16" x14ac:dyDescent="0.2">
      <c r="A113" s="285"/>
      <c r="B113" s="121"/>
      <c r="C113" s="121"/>
      <c r="D113" s="121"/>
      <c r="E113" s="121"/>
      <c r="F113" s="121"/>
      <c r="G113" s="121"/>
      <c r="H113" s="121"/>
      <c r="I113" s="121"/>
      <c r="J113" s="121"/>
      <c r="K113" s="121"/>
      <c r="L113" s="121"/>
      <c r="M113" s="121"/>
      <c r="N113" s="121"/>
      <c r="O113" s="121"/>
      <c r="P113" s="121"/>
    </row>
    <row r="114" spans="1:16" x14ac:dyDescent="0.2">
      <c r="A114" s="285"/>
      <c r="B114" s="121"/>
      <c r="C114" s="121"/>
      <c r="D114" s="121"/>
      <c r="E114" s="121"/>
      <c r="F114" s="121"/>
      <c r="G114" s="121"/>
      <c r="H114" s="121"/>
      <c r="I114" s="121"/>
      <c r="J114" s="121"/>
      <c r="K114" s="121"/>
      <c r="L114" s="121"/>
      <c r="M114" s="121"/>
      <c r="N114" s="121"/>
      <c r="O114" s="121"/>
      <c r="P114" s="121"/>
    </row>
    <row r="115" spans="1:16" x14ac:dyDescent="0.2">
      <c r="A115" s="285"/>
      <c r="B115" s="121"/>
      <c r="C115" s="121"/>
      <c r="D115" s="121"/>
      <c r="E115" s="121"/>
      <c r="F115" s="121"/>
      <c r="G115" s="121"/>
      <c r="H115" s="121"/>
      <c r="I115" s="121"/>
      <c r="J115" s="121"/>
      <c r="K115" s="121"/>
      <c r="L115" s="121"/>
      <c r="M115" s="121"/>
      <c r="N115" s="121"/>
      <c r="O115" s="121"/>
      <c r="P115" s="121"/>
    </row>
    <row r="116" spans="1:16" x14ac:dyDescent="0.2">
      <c r="A116" s="285"/>
      <c r="B116" s="121"/>
      <c r="C116" s="121"/>
      <c r="D116" s="121"/>
      <c r="E116" s="121"/>
      <c r="F116" s="121"/>
      <c r="G116" s="121"/>
      <c r="H116" s="121"/>
      <c r="I116" s="121"/>
      <c r="J116" s="121"/>
      <c r="K116" s="121"/>
      <c r="L116" s="121"/>
      <c r="M116" s="121"/>
      <c r="N116" s="121"/>
      <c r="O116" s="121"/>
      <c r="P116" s="121"/>
    </row>
    <row r="117" spans="1:16" x14ac:dyDescent="0.2">
      <c r="A117" s="285"/>
      <c r="B117" s="121"/>
      <c r="C117" s="121"/>
      <c r="D117" s="121"/>
      <c r="E117" s="121"/>
      <c r="F117" s="121"/>
      <c r="G117" s="121"/>
      <c r="H117" s="121"/>
      <c r="I117" s="121"/>
      <c r="J117" s="121"/>
      <c r="K117" s="121"/>
      <c r="L117" s="121"/>
      <c r="M117" s="121"/>
      <c r="N117" s="121"/>
      <c r="O117" s="121"/>
      <c r="P117" s="121"/>
    </row>
    <row r="118" spans="1:16" x14ac:dyDescent="0.2">
      <c r="A118" s="285"/>
      <c r="B118" s="121"/>
      <c r="C118" s="121"/>
      <c r="D118" s="121"/>
      <c r="E118" s="121"/>
      <c r="F118" s="121"/>
      <c r="G118" s="121"/>
      <c r="H118" s="121"/>
      <c r="I118" s="121"/>
      <c r="J118" s="121"/>
      <c r="K118" s="121"/>
      <c r="L118" s="121"/>
      <c r="M118" s="121"/>
      <c r="N118" s="121"/>
      <c r="O118" s="121"/>
      <c r="P118" s="121"/>
    </row>
    <row r="119" spans="1:16" x14ac:dyDescent="0.2">
      <c r="A119" s="285"/>
      <c r="B119" s="121"/>
      <c r="C119" s="121"/>
      <c r="D119" s="121"/>
      <c r="E119" s="121"/>
      <c r="F119" s="121"/>
      <c r="G119" s="121"/>
      <c r="H119" s="121"/>
      <c r="I119" s="121"/>
      <c r="J119" s="121"/>
      <c r="K119" s="121"/>
      <c r="L119" s="121"/>
      <c r="M119" s="121"/>
      <c r="N119" s="121"/>
      <c r="O119" s="121"/>
      <c r="P119" s="121"/>
    </row>
    <row r="120" spans="1:16" x14ac:dyDescent="0.2">
      <c r="A120" s="285"/>
      <c r="B120" s="121"/>
      <c r="C120" s="121"/>
      <c r="D120" s="121"/>
      <c r="E120" s="121"/>
      <c r="F120" s="121"/>
      <c r="G120" s="121"/>
      <c r="H120" s="121"/>
      <c r="I120" s="121"/>
      <c r="J120" s="121"/>
      <c r="K120" s="121"/>
      <c r="L120" s="121"/>
      <c r="M120" s="121"/>
      <c r="N120" s="121"/>
      <c r="O120" s="121"/>
      <c r="P120" s="121"/>
    </row>
    <row r="121" spans="1:16" x14ac:dyDescent="0.2">
      <c r="A121" s="286"/>
      <c r="B121" s="123"/>
      <c r="C121" s="123"/>
      <c r="D121" s="123"/>
      <c r="E121" s="123"/>
      <c r="F121" s="123"/>
      <c r="G121" s="123"/>
      <c r="H121" s="123"/>
      <c r="I121" s="123"/>
      <c r="J121" s="123"/>
      <c r="K121" s="123"/>
      <c r="L121" s="123"/>
      <c r="M121" s="123"/>
      <c r="N121" s="123"/>
      <c r="O121" s="123"/>
      <c r="P121" s="123"/>
    </row>
    <row r="122" spans="1:16" x14ac:dyDescent="0.2">
      <c r="A122" s="286"/>
      <c r="B122" s="123"/>
      <c r="C122" s="123"/>
      <c r="D122" s="123"/>
      <c r="E122" s="123"/>
      <c r="F122" s="123"/>
      <c r="G122" s="123"/>
      <c r="H122" s="123"/>
      <c r="I122" s="123"/>
      <c r="J122" s="123"/>
      <c r="K122" s="123"/>
      <c r="L122" s="123"/>
      <c r="M122" s="123"/>
      <c r="N122" s="123"/>
      <c r="O122" s="123"/>
      <c r="P122" s="123"/>
    </row>
    <row r="123" spans="1:16" x14ac:dyDescent="0.2">
      <c r="A123" s="286"/>
      <c r="B123" s="123"/>
      <c r="C123" s="123"/>
      <c r="D123" s="123"/>
      <c r="E123" s="123"/>
      <c r="F123" s="123"/>
      <c r="G123" s="123"/>
      <c r="H123" s="123"/>
      <c r="I123" s="123"/>
      <c r="J123" s="123"/>
      <c r="K123" s="123"/>
      <c r="L123" s="123"/>
      <c r="M123" s="123"/>
      <c r="N123" s="123"/>
      <c r="O123" s="123"/>
      <c r="P123" s="123"/>
    </row>
    <row r="124" spans="1:16" x14ac:dyDescent="0.2">
      <c r="A124" s="286"/>
      <c r="B124" s="123"/>
      <c r="C124" s="123"/>
      <c r="D124" s="123"/>
      <c r="E124" s="123"/>
      <c r="F124" s="123"/>
      <c r="G124" s="123"/>
      <c r="H124" s="123"/>
      <c r="I124" s="123"/>
      <c r="J124" s="123"/>
      <c r="K124" s="123"/>
      <c r="L124" s="123"/>
      <c r="M124" s="123"/>
      <c r="N124" s="123"/>
      <c r="O124" s="123"/>
      <c r="P124" s="123"/>
    </row>
    <row r="125" spans="1:16" x14ac:dyDescent="0.2">
      <c r="A125" s="286"/>
      <c r="B125" s="123"/>
      <c r="C125" s="123"/>
      <c r="D125" s="123"/>
      <c r="E125" s="123"/>
      <c r="F125" s="123"/>
      <c r="G125" s="123"/>
      <c r="H125" s="123"/>
      <c r="I125" s="123"/>
      <c r="J125" s="123"/>
      <c r="K125" s="123"/>
      <c r="L125" s="123"/>
      <c r="M125" s="123"/>
      <c r="N125" s="123"/>
      <c r="O125" s="123"/>
      <c r="P125" s="123"/>
    </row>
    <row r="126" spans="1:16" x14ac:dyDescent="0.2">
      <c r="A126" s="286"/>
      <c r="B126" s="123"/>
      <c r="C126" s="123"/>
      <c r="D126" s="123"/>
      <c r="E126" s="123"/>
      <c r="F126" s="123"/>
      <c r="G126" s="123"/>
      <c r="H126" s="123"/>
      <c r="I126" s="123"/>
      <c r="J126" s="123"/>
      <c r="K126" s="123"/>
      <c r="L126" s="123"/>
      <c r="M126" s="123"/>
      <c r="N126" s="123"/>
      <c r="O126" s="123"/>
      <c r="P126" s="123"/>
    </row>
    <row r="127" spans="1:16" x14ac:dyDescent="0.2">
      <c r="A127" s="286"/>
      <c r="B127" s="123"/>
      <c r="C127" s="123"/>
      <c r="D127" s="123"/>
      <c r="E127" s="123"/>
      <c r="F127" s="123"/>
      <c r="G127" s="123"/>
      <c r="H127" s="123"/>
      <c r="I127" s="123"/>
      <c r="J127" s="123"/>
      <c r="K127" s="123"/>
      <c r="L127" s="123"/>
      <c r="M127" s="123"/>
      <c r="N127" s="123"/>
      <c r="O127" s="123"/>
      <c r="P127" s="123"/>
    </row>
    <row r="128" spans="1:16" x14ac:dyDescent="0.2">
      <c r="A128" s="286"/>
      <c r="B128" s="123"/>
      <c r="C128" s="123"/>
      <c r="D128" s="123"/>
      <c r="E128" s="123"/>
      <c r="F128" s="123"/>
      <c r="G128" s="123"/>
      <c r="H128" s="123"/>
      <c r="I128" s="123"/>
      <c r="J128" s="123"/>
      <c r="K128" s="123"/>
      <c r="L128" s="123"/>
      <c r="M128" s="123"/>
      <c r="N128" s="123"/>
      <c r="O128" s="123"/>
      <c r="P128" s="123"/>
    </row>
    <row r="129" spans="1:16" x14ac:dyDescent="0.2">
      <c r="A129" s="286"/>
      <c r="B129" s="123"/>
      <c r="C129" s="123"/>
      <c r="D129" s="123"/>
      <c r="E129" s="123"/>
      <c r="F129" s="123"/>
      <c r="G129" s="123"/>
      <c r="H129" s="123"/>
      <c r="I129" s="123"/>
      <c r="J129" s="123"/>
      <c r="K129" s="123"/>
      <c r="L129" s="123"/>
      <c r="M129" s="123"/>
      <c r="N129" s="123"/>
      <c r="O129" s="123"/>
      <c r="P129" s="123"/>
    </row>
    <row r="130" spans="1:16" x14ac:dyDescent="0.2">
      <c r="A130" s="286"/>
      <c r="B130" s="123"/>
      <c r="C130" s="123"/>
      <c r="D130" s="123"/>
      <c r="E130" s="123"/>
      <c r="F130" s="123"/>
      <c r="G130" s="123"/>
      <c r="H130" s="123"/>
      <c r="I130" s="123"/>
      <c r="J130" s="123"/>
      <c r="K130" s="123"/>
      <c r="L130" s="123"/>
      <c r="M130" s="123"/>
      <c r="N130" s="123"/>
      <c r="O130" s="123"/>
      <c r="P130" s="123"/>
    </row>
    <row r="131" spans="1:16" x14ac:dyDescent="0.2">
      <c r="A131" s="286"/>
      <c r="B131" s="123"/>
      <c r="C131" s="123"/>
      <c r="D131" s="123"/>
      <c r="E131" s="123"/>
      <c r="F131" s="123"/>
      <c r="G131" s="123"/>
      <c r="H131" s="123"/>
      <c r="I131" s="123"/>
      <c r="J131" s="123"/>
      <c r="K131" s="123"/>
      <c r="L131" s="123"/>
      <c r="M131" s="123"/>
      <c r="N131" s="123"/>
      <c r="O131" s="123"/>
      <c r="P131" s="123"/>
    </row>
    <row r="132" spans="1:16" x14ac:dyDescent="0.2">
      <c r="A132" s="286"/>
      <c r="B132" s="123"/>
      <c r="C132" s="123"/>
      <c r="D132" s="123"/>
      <c r="E132" s="123"/>
      <c r="F132" s="123"/>
      <c r="G132" s="123"/>
      <c r="H132" s="123"/>
      <c r="I132" s="123"/>
      <c r="J132" s="123"/>
      <c r="K132" s="123"/>
      <c r="L132" s="123"/>
      <c r="M132" s="123"/>
      <c r="N132" s="123"/>
      <c r="O132" s="123"/>
      <c r="P132" s="123"/>
    </row>
    <row r="133" spans="1:16" x14ac:dyDescent="0.2">
      <c r="A133" s="286"/>
      <c r="B133" s="123"/>
      <c r="C133" s="123"/>
      <c r="D133" s="123"/>
      <c r="E133" s="123"/>
      <c r="F133" s="123"/>
      <c r="G133" s="123"/>
      <c r="H133" s="123"/>
      <c r="I133" s="123"/>
      <c r="J133" s="123"/>
      <c r="K133" s="123"/>
      <c r="L133" s="123"/>
      <c r="M133" s="123"/>
      <c r="N133" s="123"/>
      <c r="O133" s="123"/>
      <c r="P133" s="123"/>
    </row>
    <row r="134" spans="1:16" x14ac:dyDescent="0.2">
      <c r="A134" s="286"/>
      <c r="B134" s="123"/>
      <c r="C134" s="123"/>
      <c r="D134" s="123"/>
      <c r="E134" s="123"/>
      <c r="F134" s="123"/>
      <c r="G134" s="123"/>
      <c r="H134" s="123"/>
      <c r="I134" s="123"/>
      <c r="J134" s="123"/>
      <c r="K134" s="123"/>
      <c r="L134" s="123"/>
      <c r="M134" s="123"/>
      <c r="N134" s="123"/>
      <c r="O134" s="123"/>
      <c r="P134" s="123"/>
    </row>
    <row r="135" spans="1:16" x14ac:dyDescent="0.2">
      <c r="A135" s="286"/>
      <c r="B135" s="123"/>
      <c r="C135" s="123"/>
      <c r="D135" s="123"/>
      <c r="E135" s="123"/>
      <c r="F135" s="123"/>
      <c r="G135" s="123"/>
      <c r="H135" s="123"/>
      <c r="I135" s="123"/>
      <c r="J135" s="123"/>
      <c r="K135" s="123"/>
      <c r="L135" s="123"/>
      <c r="M135" s="123"/>
      <c r="N135" s="123"/>
      <c r="O135" s="123"/>
      <c r="P135" s="123"/>
    </row>
    <row r="136" spans="1:16" x14ac:dyDescent="0.2">
      <c r="A136" s="286"/>
      <c r="B136" s="123"/>
      <c r="C136" s="123"/>
      <c r="D136" s="123"/>
      <c r="E136" s="123"/>
      <c r="F136" s="123"/>
      <c r="G136" s="123"/>
      <c r="H136" s="123"/>
      <c r="I136" s="123"/>
      <c r="J136" s="123"/>
      <c r="K136" s="123"/>
      <c r="L136" s="123"/>
      <c r="M136" s="123"/>
      <c r="N136" s="123"/>
      <c r="O136" s="123"/>
      <c r="P136" s="123"/>
    </row>
    <row r="137" spans="1:16" x14ac:dyDescent="0.2">
      <c r="A137" s="286"/>
      <c r="B137" s="123"/>
      <c r="C137" s="123"/>
      <c r="D137" s="123"/>
      <c r="E137" s="123"/>
      <c r="F137" s="123"/>
      <c r="G137" s="123"/>
      <c r="H137" s="123"/>
      <c r="I137" s="123"/>
      <c r="J137" s="123"/>
      <c r="K137" s="123"/>
      <c r="L137" s="123"/>
      <c r="M137" s="123"/>
      <c r="N137" s="123"/>
      <c r="O137" s="123"/>
      <c r="P137" s="123"/>
    </row>
    <row r="138" spans="1:16" x14ac:dyDescent="0.25">
      <c r="A138" s="287"/>
      <c r="B138" s="68"/>
      <c r="C138" s="68"/>
      <c r="D138" s="68"/>
      <c r="E138" s="68"/>
      <c r="F138" s="68"/>
      <c r="G138" s="68"/>
      <c r="H138" s="68"/>
      <c r="I138" s="68"/>
      <c r="J138" s="68"/>
    </row>
    <row r="139" spans="1:16" x14ac:dyDescent="0.25">
      <c r="A139" s="287"/>
      <c r="B139" s="68"/>
      <c r="C139" s="68"/>
      <c r="D139" s="68"/>
      <c r="E139" s="68"/>
      <c r="F139" s="68"/>
      <c r="G139" s="68"/>
      <c r="H139" s="68"/>
      <c r="I139" s="68"/>
      <c r="J139" s="68"/>
    </row>
    <row r="140" spans="1:16" x14ac:dyDescent="0.25">
      <c r="A140" s="287"/>
      <c r="B140" s="68"/>
      <c r="C140" s="68"/>
      <c r="D140" s="68"/>
      <c r="E140" s="68"/>
      <c r="F140" s="68"/>
      <c r="G140" s="68"/>
      <c r="H140" s="68"/>
      <c r="I140" s="68"/>
      <c r="J140" s="68"/>
    </row>
    <row r="141" spans="1:16" x14ac:dyDescent="0.25">
      <c r="A141" s="287"/>
      <c r="B141" s="68"/>
      <c r="C141" s="68"/>
      <c r="D141" s="68"/>
      <c r="E141" s="68"/>
      <c r="F141" s="68"/>
      <c r="G141" s="68"/>
      <c r="H141" s="68"/>
      <c r="I141" s="68"/>
      <c r="J141" s="68"/>
    </row>
    <row r="142" spans="1:16" x14ac:dyDescent="0.25">
      <c r="A142" s="287"/>
      <c r="B142" s="68"/>
      <c r="C142" s="68"/>
      <c r="D142" s="68"/>
      <c r="E142" s="68"/>
      <c r="F142" s="68"/>
      <c r="G142" s="68"/>
      <c r="H142" s="68"/>
      <c r="I142" s="68"/>
      <c r="J142" s="68"/>
    </row>
    <row r="143" spans="1:16" x14ac:dyDescent="0.25">
      <c r="A143" s="287"/>
      <c r="B143" s="68"/>
      <c r="C143" s="68"/>
      <c r="D143" s="68"/>
      <c r="E143" s="68"/>
      <c r="F143" s="68"/>
      <c r="G143" s="68"/>
      <c r="H143" s="68"/>
      <c r="I143" s="68"/>
      <c r="J143" s="68"/>
    </row>
    <row r="144" spans="1:16" x14ac:dyDescent="0.25">
      <c r="A144" s="287"/>
      <c r="B144" s="68"/>
      <c r="C144" s="68"/>
      <c r="D144" s="68"/>
      <c r="E144" s="68"/>
      <c r="F144" s="68"/>
      <c r="G144" s="68"/>
      <c r="H144" s="68"/>
      <c r="I144" s="68"/>
      <c r="J144" s="68"/>
    </row>
    <row r="145" spans="1:10" x14ac:dyDescent="0.25">
      <c r="A145" s="287"/>
      <c r="B145" s="68"/>
      <c r="C145" s="68"/>
      <c r="D145" s="68"/>
      <c r="E145" s="68"/>
      <c r="F145" s="68"/>
      <c r="G145" s="68"/>
      <c r="H145" s="68"/>
      <c r="I145" s="68"/>
      <c r="J145" s="68"/>
    </row>
    <row r="146" spans="1:10" x14ac:dyDescent="0.25">
      <c r="A146" s="287"/>
      <c r="B146" s="68"/>
      <c r="C146" s="68"/>
      <c r="D146" s="68"/>
      <c r="E146" s="68"/>
      <c r="F146" s="68"/>
      <c r="G146" s="68"/>
      <c r="H146" s="68"/>
      <c r="I146" s="68"/>
      <c r="J146" s="68"/>
    </row>
    <row r="147" spans="1:10" x14ac:dyDescent="0.25">
      <c r="A147" s="287"/>
      <c r="B147" s="68"/>
      <c r="C147" s="68"/>
      <c r="D147" s="68"/>
      <c r="E147" s="68"/>
      <c r="F147" s="68"/>
      <c r="G147" s="68"/>
      <c r="H147" s="68"/>
      <c r="I147" s="68"/>
      <c r="J147" s="68"/>
    </row>
    <row r="148" spans="1:10" x14ac:dyDescent="0.25">
      <c r="A148" s="287"/>
      <c r="B148" s="68"/>
      <c r="C148" s="68"/>
      <c r="D148" s="68"/>
      <c r="E148" s="68"/>
      <c r="F148" s="68"/>
      <c r="G148" s="68"/>
      <c r="H148" s="68"/>
      <c r="I148" s="68"/>
      <c r="J148" s="68"/>
    </row>
    <row r="149" spans="1:10" x14ac:dyDescent="0.25">
      <c r="A149" s="287"/>
      <c r="B149" s="68"/>
      <c r="C149" s="68"/>
      <c r="D149" s="68"/>
      <c r="E149" s="68"/>
      <c r="F149" s="68"/>
      <c r="G149" s="68"/>
      <c r="H149" s="68"/>
      <c r="I149" s="68"/>
      <c r="J149" s="68"/>
    </row>
    <row r="150" spans="1:10" x14ac:dyDescent="0.25">
      <c r="A150" s="287"/>
      <c r="B150" s="68"/>
      <c r="C150" s="68"/>
      <c r="D150" s="68"/>
      <c r="E150" s="68"/>
      <c r="F150" s="68"/>
      <c r="G150" s="68"/>
      <c r="H150" s="68"/>
      <c r="I150" s="68"/>
      <c r="J150" s="68"/>
    </row>
    <row r="151" spans="1:10" x14ac:dyDescent="0.25">
      <c r="A151" s="287"/>
      <c r="B151" s="68"/>
      <c r="C151" s="68"/>
      <c r="D151" s="68"/>
      <c r="E151" s="68"/>
      <c r="F151" s="68"/>
      <c r="G151" s="68"/>
      <c r="H151" s="68"/>
      <c r="I151" s="68"/>
      <c r="J151" s="68"/>
    </row>
    <row r="152" spans="1:10" x14ac:dyDescent="0.25">
      <c r="A152" s="287"/>
      <c r="B152" s="68"/>
      <c r="C152" s="68"/>
      <c r="D152" s="68"/>
      <c r="E152" s="68"/>
      <c r="F152" s="68"/>
      <c r="G152" s="68"/>
      <c r="H152" s="68"/>
      <c r="I152" s="68"/>
      <c r="J152" s="68"/>
    </row>
    <row r="153" spans="1:10" x14ac:dyDescent="0.25">
      <c r="A153" s="287"/>
      <c r="B153" s="68"/>
      <c r="C153" s="68"/>
      <c r="D153" s="68"/>
      <c r="E153" s="68"/>
      <c r="F153" s="68"/>
      <c r="G153" s="68"/>
      <c r="H153" s="68"/>
      <c r="I153" s="68"/>
      <c r="J153" s="68"/>
    </row>
    <row r="154" spans="1:10" x14ac:dyDescent="0.25">
      <c r="A154" s="287"/>
      <c r="B154" s="68"/>
      <c r="C154" s="68"/>
      <c r="D154" s="68"/>
      <c r="E154" s="68"/>
      <c r="F154" s="68"/>
      <c r="G154" s="68"/>
      <c r="H154" s="68"/>
      <c r="I154" s="68"/>
      <c r="J154" s="68"/>
    </row>
    <row r="155" spans="1:10" x14ac:dyDescent="0.25">
      <c r="A155" s="287"/>
      <c r="B155" s="68"/>
      <c r="C155" s="68"/>
      <c r="D155" s="68"/>
      <c r="E155" s="68"/>
      <c r="F155" s="68"/>
      <c r="G155" s="68"/>
      <c r="H155" s="68"/>
      <c r="I155" s="68"/>
      <c r="J155" s="68"/>
    </row>
    <row r="156" spans="1:10" x14ac:dyDescent="0.25">
      <c r="A156" s="287"/>
      <c r="B156" s="68"/>
      <c r="C156" s="68"/>
      <c r="D156" s="68"/>
      <c r="E156" s="68"/>
      <c r="F156" s="68"/>
      <c r="G156" s="68"/>
      <c r="H156" s="68"/>
      <c r="I156" s="68"/>
      <c r="J156" s="68"/>
    </row>
    <row r="157" spans="1:10" x14ac:dyDescent="0.25">
      <c r="A157" s="287"/>
      <c r="B157" s="68"/>
      <c r="C157" s="68"/>
      <c r="D157" s="68"/>
      <c r="E157" s="68"/>
      <c r="F157" s="68"/>
      <c r="G157" s="68"/>
      <c r="H157" s="68"/>
      <c r="I157" s="68"/>
      <c r="J157" s="68"/>
    </row>
    <row r="158" spans="1:10" x14ac:dyDescent="0.25">
      <c r="A158" s="287"/>
      <c r="B158" s="68"/>
      <c r="C158" s="68"/>
      <c r="D158" s="68"/>
      <c r="E158" s="68"/>
      <c r="F158" s="68"/>
      <c r="G158" s="68"/>
      <c r="H158" s="68"/>
      <c r="I158" s="68"/>
      <c r="J158" s="68"/>
    </row>
    <row r="159" spans="1:10" x14ac:dyDescent="0.25">
      <c r="A159" s="287"/>
      <c r="B159" s="68"/>
      <c r="C159" s="68"/>
      <c r="D159" s="68"/>
      <c r="E159" s="68"/>
      <c r="F159" s="68"/>
      <c r="G159" s="68"/>
      <c r="H159" s="68"/>
      <c r="I159" s="68"/>
      <c r="J159" s="68"/>
    </row>
    <row r="160" spans="1:10" x14ac:dyDescent="0.25">
      <c r="A160" s="287"/>
      <c r="B160" s="68"/>
      <c r="C160" s="68"/>
      <c r="D160" s="68"/>
      <c r="E160" s="68"/>
      <c r="F160" s="68"/>
      <c r="G160" s="68"/>
      <c r="H160" s="68"/>
      <c r="I160" s="68"/>
      <c r="J160" s="68"/>
    </row>
    <row r="161" spans="1:10" x14ac:dyDescent="0.25">
      <c r="A161" s="287"/>
      <c r="B161" s="68"/>
      <c r="C161" s="68"/>
      <c r="D161" s="68"/>
      <c r="E161" s="68"/>
      <c r="F161" s="68"/>
      <c r="G161" s="68"/>
      <c r="H161" s="68"/>
      <c r="I161" s="68"/>
      <c r="J161" s="68"/>
    </row>
    <row r="162" spans="1:10" x14ac:dyDescent="0.25">
      <c r="A162" s="287"/>
      <c r="B162" s="68"/>
      <c r="C162" s="68"/>
      <c r="D162" s="68"/>
      <c r="E162" s="68"/>
      <c r="F162" s="68"/>
      <c r="G162" s="68"/>
      <c r="H162" s="68"/>
      <c r="I162" s="68"/>
      <c r="J162" s="68"/>
    </row>
    <row r="163" spans="1:10" x14ac:dyDescent="0.25">
      <c r="A163" s="287"/>
      <c r="B163" s="68"/>
      <c r="C163" s="68"/>
      <c r="D163" s="68"/>
      <c r="E163" s="68"/>
      <c r="F163" s="68"/>
      <c r="G163" s="68"/>
      <c r="H163" s="68"/>
      <c r="I163" s="68"/>
      <c r="J163" s="68"/>
    </row>
    <row r="164" spans="1:10" x14ac:dyDescent="0.25">
      <c r="A164" s="287"/>
      <c r="B164" s="68"/>
      <c r="C164" s="68"/>
      <c r="D164" s="68"/>
      <c r="E164" s="68"/>
      <c r="F164" s="68"/>
      <c r="G164" s="68"/>
      <c r="H164" s="68"/>
      <c r="I164" s="68"/>
      <c r="J164" s="68"/>
    </row>
    <row r="165" spans="1:10" x14ac:dyDescent="0.25">
      <c r="A165" s="287"/>
      <c r="B165" s="68"/>
      <c r="C165" s="68"/>
      <c r="D165" s="68"/>
      <c r="E165" s="68"/>
      <c r="F165" s="68"/>
      <c r="G165" s="68"/>
      <c r="H165" s="68"/>
      <c r="I165" s="68"/>
      <c r="J165" s="68"/>
    </row>
    <row r="166" spans="1:10" x14ac:dyDescent="0.25">
      <c r="A166" s="287"/>
      <c r="B166" s="68"/>
      <c r="C166" s="68"/>
      <c r="D166" s="68"/>
      <c r="E166" s="68"/>
      <c r="F166" s="68"/>
      <c r="G166" s="68"/>
      <c r="H166" s="68"/>
      <c r="I166" s="68"/>
      <c r="J166" s="68"/>
    </row>
    <row r="167" spans="1:10" x14ac:dyDescent="0.25">
      <c r="A167" s="287"/>
      <c r="B167" s="68"/>
      <c r="C167" s="68"/>
      <c r="D167" s="68"/>
      <c r="E167" s="68"/>
      <c r="F167" s="68"/>
      <c r="G167" s="68"/>
      <c r="H167" s="68"/>
      <c r="I167" s="68"/>
      <c r="J167" s="68"/>
    </row>
    <row r="168" spans="1:10" x14ac:dyDescent="0.25">
      <c r="A168" s="287"/>
      <c r="B168" s="68"/>
      <c r="C168" s="68"/>
      <c r="D168" s="68"/>
      <c r="E168" s="68"/>
      <c r="F168" s="68"/>
      <c r="G168" s="68"/>
      <c r="H168" s="68"/>
      <c r="I168" s="68"/>
      <c r="J168" s="68"/>
    </row>
    <row r="169" spans="1:10" x14ac:dyDescent="0.25">
      <c r="A169" s="287"/>
      <c r="B169" s="68"/>
      <c r="C169" s="68"/>
      <c r="D169" s="68"/>
      <c r="E169" s="68"/>
      <c r="F169" s="68"/>
      <c r="G169" s="68"/>
      <c r="H169" s="68"/>
      <c r="I169" s="68"/>
      <c r="J169" s="68"/>
    </row>
    <row r="170" spans="1:10" x14ac:dyDescent="0.25">
      <c r="A170" s="287"/>
      <c r="B170" s="68"/>
      <c r="C170" s="68"/>
      <c r="D170" s="68"/>
      <c r="E170" s="68"/>
      <c r="F170" s="68"/>
      <c r="G170" s="68"/>
      <c r="H170" s="68"/>
      <c r="I170" s="68"/>
      <c r="J170" s="68"/>
    </row>
    <row r="171" spans="1:10" x14ac:dyDescent="0.25">
      <c r="A171" s="287"/>
      <c r="B171" s="68"/>
      <c r="C171" s="68"/>
      <c r="D171" s="68"/>
      <c r="E171" s="68"/>
      <c r="F171" s="68"/>
      <c r="G171" s="68"/>
      <c r="H171" s="68"/>
      <c r="I171" s="68"/>
      <c r="J171" s="68"/>
    </row>
    <row r="172" spans="1:10" x14ac:dyDescent="0.25">
      <c r="A172" s="287"/>
      <c r="B172" s="68"/>
      <c r="C172" s="68"/>
      <c r="D172" s="68"/>
      <c r="E172" s="68"/>
      <c r="F172" s="68"/>
      <c r="G172" s="68"/>
      <c r="H172" s="68"/>
      <c r="I172" s="68"/>
      <c r="J172" s="68"/>
    </row>
    <row r="173" spans="1:10" x14ac:dyDescent="0.25">
      <c r="A173" s="287"/>
      <c r="B173" s="68"/>
      <c r="C173" s="68"/>
      <c r="D173" s="68"/>
      <c r="E173" s="68"/>
      <c r="F173" s="68"/>
      <c r="G173" s="68"/>
      <c r="H173" s="68"/>
      <c r="I173" s="68"/>
      <c r="J173" s="68"/>
    </row>
    <row r="174" spans="1:10" x14ac:dyDescent="0.25">
      <c r="A174" s="287"/>
      <c r="B174" s="68"/>
      <c r="C174" s="68"/>
      <c r="D174" s="68"/>
      <c r="E174" s="68"/>
      <c r="F174" s="68"/>
      <c r="G174" s="68"/>
      <c r="H174" s="68"/>
      <c r="I174" s="68"/>
      <c r="J174" s="68"/>
    </row>
    <row r="175" spans="1:10" x14ac:dyDescent="0.25">
      <c r="A175" s="287"/>
      <c r="B175" s="68"/>
      <c r="C175" s="68"/>
      <c r="D175" s="68"/>
      <c r="E175" s="68"/>
      <c r="F175" s="68"/>
      <c r="G175" s="68"/>
      <c r="H175" s="68"/>
      <c r="I175" s="68"/>
      <c r="J175" s="68"/>
    </row>
    <row r="176" spans="1:10" x14ac:dyDescent="0.25">
      <c r="A176" s="287"/>
      <c r="B176" s="68"/>
      <c r="C176" s="68"/>
      <c r="D176" s="68"/>
      <c r="E176" s="68"/>
      <c r="F176" s="68"/>
      <c r="G176" s="68"/>
      <c r="H176" s="68"/>
      <c r="I176" s="68"/>
      <c r="J176" s="68"/>
    </row>
    <row r="177" spans="1:10" x14ac:dyDescent="0.25">
      <c r="A177" s="287"/>
      <c r="B177" s="68"/>
      <c r="C177" s="68"/>
      <c r="D177" s="68"/>
      <c r="E177" s="68"/>
      <c r="F177" s="68"/>
      <c r="G177" s="68"/>
      <c r="H177" s="68"/>
      <c r="I177" s="68"/>
      <c r="J177" s="68"/>
    </row>
    <row r="178" spans="1:10" x14ac:dyDescent="0.25">
      <c r="A178" s="287"/>
      <c r="B178" s="68"/>
      <c r="C178" s="68"/>
      <c r="D178" s="68"/>
      <c r="E178" s="68"/>
      <c r="F178" s="68"/>
      <c r="G178" s="68"/>
      <c r="H178" s="68"/>
      <c r="I178" s="68"/>
      <c r="J178" s="68"/>
    </row>
    <row r="179" spans="1:10" x14ac:dyDescent="0.25">
      <c r="A179" s="287"/>
      <c r="B179" s="68"/>
      <c r="C179" s="68"/>
      <c r="D179" s="68"/>
      <c r="E179" s="68"/>
      <c r="F179" s="68"/>
      <c r="G179" s="68"/>
      <c r="H179" s="68"/>
      <c r="I179" s="68"/>
      <c r="J179" s="68"/>
    </row>
    <row r="180" spans="1:10" x14ac:dyDescent="0.25">
      <c r="A180" s="287"/>
      <c r="B180" s="68"/>
      <c r="C180" s="68"/>
      <c r="D180" s="68"/>
      <c r="E180" s="68"/>
      <c r="F180" s="68"/>
      <c r="G180" s="68"/>
      <c r="H180" s="68"/>
      <c r="I180" s="68"/>
      <c r="J180" s="68"/>
    </row>
    <row r="181" spans="1:10" x14ac:dyDescent="0.25">
      <c r="A181" s="287"/>
      <c r="B181" s="68"/>
      <c r="C181" s="68"/>
      <c r="D181" s="68"/>
      <c r="E181" s="68"/>
      <c r="F181" s="68"/>
      <c r="G181" s="68"/>
      <c r="H181" s="68"/>
      <c r="I181" s="68"/>
      <c r="J181" s="68"/>
    </row>
    <row r="182" spans="1:10" x14ac:dyDescent="0.25">
      <c r="A182" s="287"/>
      <c r="B182" s="68"/>
      <c r="C182" s="68"/>
      <c r="D182" s="68"/>
      <c r="E182" s="68"/>
      <c r="F182" s="68"/>
      <c r="G182" s="68"/>
      <c r="H182" s="68"/>
      <c r="I182" s="68"/>
      <c r="J182" s="68"/>
    </row>
    <row r="183" spans="1:10" x14ac:dyDescent="0.25">
      <c r="A183" s="287"/>
      <c r="B183" s="68"/>
      <c r="C183" s="68"/>
      <c r="D183" s="68"/>
      <c r="E183" s="68"/>
      <c r="F183" s="68"/>
      <c r="G183" s="68"/>
      <c r="H183" s="68"/>
      <c r="I183" s="68"/>
      <c r="J183" s="68"/>
    </row>
    <row r="184" spans="1:10" x14ac:dyDescent="0.25">
      <c r="A184" s="287"/>
      <c r="B184" s="68"/>
      <c r="C184" s="68"/>
      <c r="D184" s="68"/>
      <c r="E184" s="68"/>
      <c r="F184" s="68"/>
      <c r="G184" s="68"/>
      <c r="H184" s="68"/>
      <c r="I184" s="68"/>
      <c r="J184" s="68"/>
    </row>
    <row r="185" spans="1:10" x14ac:dyDescent="0.25">
      <c r="A185" s="287"/>
      <c r="B185" s="68"/>
      <c r="C185" s="68"/>
      <c r="D185" s="68"/>
      <c r="E185" s="68"/>
      <c r="F185" s="68"/>
      <c r="G185" s="68"/>
      <c r="H185" s="68"/>
      <c r="I185" s="68"/>
      <c r="J185" s="68"/>
    </row>
    <row r="186" spans="1:10" x14ac:dyDescent="0.25">
      <c r="A186" s="287"/>
      <c r="B186" s="68"/>
      <c r="C186" s="68"/>
      <c r="D186" s="68"/>
      <c r="E186" s="68"/>
      <c r="F186" s="68"/>
      <c r="G186" s="68"/>
      <c r="H186" s="68"/>
      <c r="I186" s="68"/>
      <c r="J186" s="68"/>
    </row>
    <row r="187" spans="1:10" x14ac:dyDescent="0.25">
      <c r="A187" s="287"/>
      <c r="B187" s="68"/>
      <c r="C187" s="68"/>
      <c r="D187" s="68"/>
      <c r="E187" s="68"/>
      <c r="F187" s="68"/>
      <c r="G187" s="68"/>
      <c r="H187" s="68"/>
      <c r="I187" s="68"/>
      <c r="J187" s="68"/>
    </row>
    <row r="188" spans="1:10" x14ac:dyDescent="0.25">
      <c r="A188" s="287"/>
      <c r="B188" s="68"/>
      <c r="C188" s="68"/>
      <c r="D188" s="68"/>
      <c r="E188" s="68"/>
      <c r="F188" s="68"/>
      <c r="G188" s="68"/>
      <c r="H188" s="68"/>
      <c r="I188" s="68"/>
      <c r="J188" s="68"/>
    </row>
    <row r="189" spans="1:10" x14ac:dyDescent="0.25">
      <c r="A189" s="287"/>
      <c r="B189" s="68"/>
      <c r="C189" s="68"/>
      <c r="D189" s="68"/>
      <c r="E189" s="68"/>
      <c r="F189" s="68"/>
      <c r="G189" s="68"/>
      <c r="H189" s="68"/>
      <c r="I189" s="68"/>
      <c r="J189" s="68"/>
    </row>
    <row r="190" spans="1:10" x14ac:dyDescent="0.25">
      <c r="A190" s="287"/>
      <c r="B190" s="68"/>
      <c r="C190" s="68"/>
      <c r="D190" s="68"/>
      <c r="E190" s="68"/>
      <c r="F190" s="68"/>
      <c r="G190" s="68"/>
      <c r="H190" s="68"/>
      <c r="I190" s="68"/>
      <c r="J190" s="68"/>
    </row>
    <row r="191" spans="1:10" x14ac:dyDescent="0.25">
      <c r="A191" s="287"/>
      <c r="B191" s="68"/>
      <c r="C191" s="68"/>
      <c r="D191" s="68"/>
      <c r="E191" s="68"/>
      <c r="F191" s="68"/>
      <c r="G191" s="68"/>
      <c r="H191" s="68"/>
      <c r="I191" s="68"/>
      <c r="J191" s="68"/>
    </row>
    <row r="192" spans="1:10" x14ac:dyDescent="0.25">
      <c r="A192" s="287"/>
      <c r="B192" s="68"/>
      <c r="C192" s="68"/>
      <c r="D192" s="68"/>
      <c r="E192" s="68"/>
      <c r="F192" s="68"/>
      <c r="G192" s="68"/>
      <c r="H192" s="68"/>
      <c r="I192" s="68"/>
      <c r="J192" s="68"/>
    </row>
    <row r="193" spans="1:10" x14ac:dyDescent="0.25">
      <c r="A193" s="287"/>
      <c r="B193" s="68"/>
      <c r="C193" s="68"/>
      <c r="D193" s="68"/>
      <c r="E193" s="68"/>
      <c r="F193" s="68"/>
      <c r="G193" s="68"/>
      <c r="H193" s="68"/>
      <c r="I193" s="68"/>
      <c r="J193" s="68"/>
    </row>
    <row r="194" spans="1:10" x14ac:dyDescent="0.25">
      <c r="A194" s="287"/>
      <c r="B194" s="68"/>
      <c r="C194" s="68"/>
      <c r="D194" s="68"/>
      <c r="E194" s="68"/>
      <c r="F194" s="68"/>
      <c r="G194" s="68"/>
      <c r="H194" s="68"/>
      <c r="I194" s="68"/>
      <c r="J194" s="68"/>
    </row>
    <row r="195" spans="1:10" x14ac:dyDescent="0.25">
      <c r="A195" s="287"/>
      <c r="B195" s="68"/>
      <c r="C195" s="68"/>
      <c r="D195" s="68"/>
      <c r="E195" s="68"/>
      <c r="F195" s="68"/>
      <c r="G195" s="68"/>
      <c r="H195" s="68"/>
      <c r="I195" s="68"/>
      <c r="J195" s="68"/>
    </row>
    <row r="196" spans="1:10" x14ac:dyDescent="0.25">
      <c r="A196" s="287"/>
      <c r="B196" s="68"/>
      <c r="C196" s="68"/>
      <c r="D196" s="68"/>
      <c r="E196" s="68"/>
      <c r="F196" s="68"/>
      <c r="G196" s="68"/>
      <c r="H196" s="68"/>
      <c r="I196" s="68"/>
      <c r="J196" s="68"/>
    </row>
    <row r="197" spans="1:10" x14ac:dyDescent="0.25">
      <c r="A197" s="287"/>
      <c r="B197" s="68"/>
      <c r="C197" s="68"/>
      <c r="D197" s="68"/>
      <c r="E197" s="68"/>
      <c r="F197" s="68"/>
      <c r="G197" s="68"/>
      <c r="H197" s="68"/>
      <c r="I197" s="68"/>
      <c r="J197" s="68"/>
    </row>
    <row r="198" spans="1:10" x14ac:dyDescent="0.25">
      <c r="A198" s="287"/>
      <c r="B198" s="68"/>
      <c r="C198" s="68"/>
      <c r="D198" s="68"/>
      <c r="E198" s="68"/>
      <c r="F198" s="68"/>
      <c r="G198" s="68"/>
      <c r="H198" s="68"/>
      <c r="I198" s="68"/>
      <c r="J198" s="68"/>
    </row>
    <row r="199" spans="1:10" x14ac:dyDescent="0.25">
      <c r="A199" s="287"/>
      <c r="B199" s="68"/>
      <c r="C199" s="68"/>
      <c r="D199" s="68"/>
      <c r="E199" s="68"/>
      <c r="F199" s="68"/>
      <c r="G199" s="68"/>
      <c r="H199" s="68"/>
      <c r="I199" s="68"/>
      <c r="J199" s="68"/>
    </row>
    <row r="200" spans="1:10" x14ac:dyDescent="0.25">
      <c r="A200" s="287"/>
      <c r="B200" s="68"/>
      <c r="C200" s="68"/>
      <c r="D200" s="68"/>
      <c r="E200" s="68"/>
      <c r="F200" s="68"/>
      <c r="G200" s="68"/>
      <c r="H200" s="68"/>
      <c r="I200" s="68"/>
      <c r="J200" s="68"/>
    </row>
    <row r="201" spans="1:10" x14ac:dyDescent="0.25">
      <c r="A201" s="287"/>
      <c r="B201" s="68"/>
      <c r="C201" s="68"/>
      <c r="D201" s="68"/>
      <c r="E201" s="68"/>
      <c r="F201" s="68"/>
      <c r="G201" s="68"/>
      <c r="H201" s="68"/>
      <c r="I201" s="68"/>
      <c r="J201" s="68"/>
    </row>
    <row r="202" spans="1:10" x14ac:dyDescent="0.25">
      <c r="A202" s="287"/>
      <c r="B202" s="68"/>
      <c r="C202" s="68"/>
      <c r="D202" s="68"/>
      <c r="E202" s="68"/>
      <c r="F202" s="68"/>
      <c r="G202" s="68"/>
      <c r="H202" s="68"/>
      <c r="I202" s="68"/>
      <c r="J202" s="68"/>
    </row>
    <row r="203" spans="1:10" x14ac:dyDescent="0.25">
      <c r="A203" s="287"/>
      <c r="B203" s="68"/>
      <c r="C203" s="68"/>
      <c r="D203" s="68"/>
      <c r="E203" s="68"/>
      <c r="F203" s="68"/>
      <c r="G203" s="68"/>
      <c r="H203" s="68"/>
      <c r="I203" s="68"/>
      <c r="J203" s="68"/>
    </row>
    <row r="204" spans="1:10" x14ac:dyDescent="0.25">
      <c r="A204" s="287"/>
      <c r="B204" s="68"/>
      <c r="C204" s="68"/>
      <c r="D204" s="68"/>
      <c r="E204" s="68"/>
      <c r="F204" s="68"/>
      <c r="G204" s="68"/>
      <c r="H204" s="68"/>
      <c r="I204" s="68"/>
      <c r="J204" s="68"/>
    </row>
    <row r="205" spans="1:10" x14ac:dyDescent="0.25">
      <c r="A205" s="287"/>
      <c r="B205" s="68"/>
      <c r="C205" s="68"/>
      <c r="D205" s="68"/>
      <c r="E205" s="68"/>
      <c r="F205" s="68"/>
      <c r="G205" s="68"/>
      <c r="H205" s="68"/>
      <c r="I205" s="68"/>
      <c r="J205" s="68"/>
    </row>
    <row r="206" spans="1:10" x14ac:dyDescent="0.25">
      <c r="A206" s="287"/>
      <c r="B206" s="68"/>
      <c r="C206" s="68"/>
      <c r="D206" s="68"/>
      <c r="E206" s="68"/>
      <c r="F206" s="68"/>
      <c r="G206" s="68"/>
      <c r="H206" s="68"/>
      <c r="I206" s="68"/>
      <c r="J206" s="68"/>
    </row>
    <row r="207" spans="1:10" x14ac:dyDescent="0.25">
      <c r="A207" s="287"/>
      <c r="B207" s="68"/>
      <c r="C207" s="68"/>
      <c r="D207" s="68"/>
      <c r="E207" s="68"/>
      <c r="F207" s="68"/>
      <c r="G207" s="68"/>
      <c r="H207" s="68"/>
      <c r="I207" s="68"/>
      <c r="J207" s="68"/>
    </row>
    <row r="208" spans="1:10" x14ac:dyDescent="0.25">
      <c r="A208" s="287"/>
      <c r="B208" s="68"/>
      <c r="C208" s="68"/>
      <c r="D208" s="68"/>
      <c r="E208" s="68"/>
      <c r="F208" s="68"/>
      <c r="G208" s="68"/>
      <c r="H208" s="68"/>
      <c r="I208" s="68"/>
      <c r="J208" s="68"/>
    </row>
    <row r="209" spans="1:10" x14ac:dyDescent="0.25">
      <c r="A209" s="287"/>
      <c r="B209" s="68"/>
      <c r="C209" s="68"/>
      <c r="D209" s="68"/>
      <c r="E209" s="68"/>
      <c r="F209" s="68"/>
      <c r="G209" s="68"/>
      <c r="H209" s="68"/>
      <c r="I209" s="68"/>
      <c r="J209" s="68"/>
    </row>
    <row r="210" spans="1:10" x14ac:dyDescent="0.25">
      <c r="A210" s="287"/>
      <c r="B210" s="68"/>
      <c r="C210" s="68"/>
      <c r="D210" s="68"/>
      <c r="E210" s="68"/>
      <c r="F210" s="68"/>
      <c r="G210" s="68"/>
      <c r="H210" s="68"/>
      <c r="I210" s="68"/>
      <c r="J210" s="68"/>
    </row>
    <row r="211" spans="1:10" x14ac:dyDescent="0.25">
      <c r="A211" s="287"/>
      <c r="B211" s="68"/>
      <c r="C211" s="68"/>
      <c r="D211" s="68"/>
      <c r="E211" s="68"/>
      <c r="F211" s="68"/>
      <c r="G211" s="68"/>
      <c r="H211" s="68"/>
      <c r="I211" s="68"/>
      <c r="J211" s="68"/>
    </row>
    <row r="212" spans="1:10" x14ac:dyDescent="0.25">
      <c r="A212" s="287"/>
      <c r="B212" s="68"/>
      <c r="C212" s="68"/>
      <c r="D212" s="68"/>
      <c r="E212" s="68"/>
      <c r="F212" s="68"/>
      <c r="G212" s="68"/>
      <c r="H212" s="68"/>
      <c r="I212" s="68"/>
      <c r="J212" s="68"/>
    </row>
    <row r="213" spans="1:10" x14ac:dyDescent="0.25">
      <c r="A213" s="287"/>
      <c r="B213" s="68"/>
      <c r="C213" s="68"/>
      <c r="D213" s="68"/>
      <c r="E213" s="68"/>
      <c r="F213" s="68"/>
      <c r="G213" s="68"/>
      <c r="H213" s="68"/>
      <c r="I213" s="68"/>
      <c r="J213" s="68"/>
    </row>
    <row r="214" spans="1:10" x14ac:dyDescent="0.25">
      <c r="A214" s="287"/>
      <c r="B214" s="68"/>
      <c r="C214" s="68"/>
      <c r="D214" s="68"/>
      <c r="E214" s="68"/>
      <c r="F214" s="68"/>
      <c r="G214" s="68"/>
      <c r="H214" s="68"/>
      <c r="I214" s="68"/>
      <c r="J214" s="68"/>
    </row>
    <row r="215" spans="1:10" x14ac:dyDescent="0.25">
      <c r="A215" s="287"/>
      <c r="B215" s="68"/>
      <c r="C215" s="68"/>
      <c r="D215" s="68"/>
      <c r="E215" s="68"/>
      <c r="F215" s="68"/>
      <c r="G215" s="68"/>
      <c r="H215" s="68"/>
      <c r="I215" s="68"/>
      <c r="J215" s="68"/>
    </row>
    <row r="216" spans="1:10" x14ac:dyDescent="0.25">
      <c r="A216" s="287"/>
      <c r="B216" s="68"/>
      <c r="C216" s="68"/>
      <c r="D216" s="68"/>
      <c r="E216" s="68"/>
      <c r="F216" s="68"/>
      <c r="G216" s="68"/>
      <c r="H216" s="68"/>
      <c r="I216" s="68"/>
      <c r="J216" s="68"/>
    </row>
    <row r="217" spans="1:10" x14ac:dyDescent="0.25">
      <c r="A217" s="287"/>
      <c r="B217" s="68"/>
      <c r="C217" s="68"/>
      <c r="D217" s="68"/>
      <c r="E217" s="68"/>
      <c r="F217" s="68"/>
      <c r="G217" s="68"/>
      <c r="H217" s="68"/>
      <c r="I217" s="68"/>
      <c r="J217" s="68"/>
    </row>
    <row r="218" spans="1:10" x14ac:dyDescent="0.25">
      <c r="A218" s="287"/>
      <c r="B218" s="68"/>
      <c r="C218" s="68"/>
      <c r="D218" s="68"/>
      <c r="E218" s="68"/>
      <c r="F218" s="68"/>
      <c r="G218" s="68"/>
      <c r="H218" s="68"/>
      <c r="I218" s="68"/>
      <c r="J218" s="68"/>
    </row>
    <row r="219" spans="1:10" x14ac:dyDescent="0.25">
      <c r="A219" s="287"/>
      <c r="B219" s="68"/>
      <c r="C219" s="68"/>
      <c r="D219" s="68"/>
      <c r="E219" s="68"/>
      <c r="F219" s="68"/>
      <c r="G219" s="68"/>
      <c r="H219" s="68"/>
      <c r="I219" s="68"/>
      <c r="J219" s="68"/>
    </row>
    <row r="220" spans="1:10" x14ac:dyDescent="0.25">
      <c r="A220" s="287"/>
      <c r="B220" s="68"/>
      <c r="C220" s="68"/>
      <c r="D220" s="68"/>
      <c r="E220" s="68"/>
      <c r="F220" s="68"/>
      <c r="G220" s="68"/>
      <c r="H220" s="68"/>
      <c r="I220" s="68"/>
      <c r="J220" s="68"/>
    </row>
    <row r="221" spans="1:10" x14ac:dyDescent="0.25">
      <c r="A221" s="287"/>
      <c r="B221" s="68"/>
      <c r="C221" s="68"/>
      <c r="D221" s="68"/>
      <c r="E221" s="68"/>
      <c r="F221" s="68"/>
      <c r="G221" s="68"/>
      <c r="H221" s="68"/>
      <c r="I221" s="68"/>
      <c r="J221" s="68"/>
    </row>
    <row r="222" spans="1:10" x14ac:dyDescent="0.25">
      <c r="A222" s="287"/>
      <c r="B222" s="68"/>
      <c r="C222" s="68"/>
      <c r="D222" s="68"/>
      <c r="E222" s="68"/>
      <c r="F222" s="68"/>
      <c r="G222" s="68"/>
      <c r="H222" s="68"/>
      <c r="I222" s="68"/>
      <c r="J222" s="68"/>
    </row>
    <row r="223" spans="1:10" x14ac:dyDescent="0.25">
      <c r="A223" s="287"/>
      <c r="B223" s="68"/>
      <c r="C223" s="68"/>
      <c r="D223" s="68"/>
      <c r="E223" s="68"/>
      <c r="F223" s="68"/>
      <c r="G223" s="68"/>
      <c r="H223" s="68"/>
      <c r="I223" s="68"/>
      <c r="J223" s="68"/>
    </row>
    <row r="224" spans="1:10" x14ac:dyDescent="0.25">
      <c r="A224" s="287"/>
      <c r="B224" s="68"/>
      <c r="C224" s="68"/>
      <c r="D224" s="68"/>
      <c r="E224" s="68"/>
      <c r="F224" s="68"/>
      <c r="G224" s="68"/>
      <c r="H224" s="68"/>
      <c r="I224" s="68"/>
      <c r="J224" s="68"/>
    </row>
    <row r="225" spans="1:10" x14ac:dyDescent="0.25">
      <c r="A225" s="287"/>
      <c r="B225" s="68"/>
      <c r="C225" s="68"/>
      <c r="D225" s="68"/>
      <c r="E225" s="68"/>
      <c r="F225" s="68"/>
      <c r="G225" s="68"/>
      <c r="H225" s="68"/>
      <c r="I225" s="68"/>
      <c r="J225" s="68"/>
    </row>
    <row r="226" spans="1:10" x14ac:dyDescent="0.25">
      <c r="A226" s="287"/>
      <c r="B226" s="68"/>
      <c r="C226" s="68"/>
      <c r="D226" s="68"/>
      <c r="E226" s="68"/>
      <c r="F226" s="68"/>
      <c r="G226" s="68"/>
      <c r="H226" s="68"/>
      <c r="I226" s="68"/>
      <c r="J226" s="68"/>
    </row>
    <row r="227" spans="1:10" x14ac:dyDescent="0.25">
      <c r="A227" s="287"/>
      <c r="B227" s="68"/>
      <c r="C227" s="68"/>
      <c r="D227" s="68"/>
      <c r="E227" s="68"/>
      <c r="F227" s="68"/>
      <c r="G227" s="68"/>
      <c r="H227" s="68"/>
      <c r="I227" s="68"/>
      <c r="J227" s="68"/>
    </row>
    <row r="228" spans="1:10" x14ac:dyDescent="0.25">
      <c r="A228" s="287"/>
      <c r="B228" s="68"/>
      <c r="C228" s="68"/>
      <c r="D228" s="68"/>
      <c r="E228" s="68"/>
      <c r="F228" s="68"/>
      <c r="G228" s="68"/>
      <c r="H228" s="68"/>
      <c r="I228" s="68"/>
      <c r="J228" s="68"/>
    </row>
    <row r="229" spans="1:10" x14ac:dyDescent="0.25">
      <c r="A229" s="287"/>
      <c r="B229" s="68"/>
      <c r="C229" s="68"/>
      <c r="D229" s="68"/>
      <c r="E229" s="68"/>
      <c r="F229" s="68"/>
      <c r="G229" s="68"/>
      <c r="H229" s="68"/>
      <c r="I229" s="68"/>
      <c r="J229" s="68"/>
    </row>
    <row r="230" spans="1:10" x14ac:dyDescent="0.25">
      <c r="A230" s="287"/>
      <c r="B230" s="68"/>
      <c r="C230" s="68"/>
      <c r="D230" s="68"/>
      <c r="E230" s="68"/>
      <c r="F230" s="68"/>
      <c r="G230" s="68"/>
      <c r="H230" s="68"/>
      <c r="I230" s="68"/>
      <c r="J230" s="68"/>
    </row>
    <row r="231" spans="1:10" x14ac:dyDescent="0.25">
      <c r="A231" s="287"/>
      <c r="B231" s="68"/>
      <c r="C231" s="68"/>
      <c r="D231" s="68"/>
      <c r="E231" s="68"/>
      <c r="F231" s="68"/>
      <c r="G231" s="68"/>
      <c r="H231" s="68"/>
      <c r="I231" s="68"/>
      <c r="J231" s="68"/>
    </row>
    <row r="232" spans="1:10" x14ac:dyDescent="0.25">
      <c r="A232" s="287"/>
      <c r="B232" s="68"/>
      <c r="C232" s="68"/>
      <c r="D232" s="68"/>
      <c r="E232" s="68"/>
      <c r="F232" s="68"/>
      <c r="G232" s="68"/>
      <c r="H232" s="68"/>
      <c r="I232" s="68"/>
      <c r="J232" s="68"/>
    </row>
    <row r="233" spans="1:10" x14ac:dyDescent="0.25">
      <c r="A233" s="287"/>
      <c r="B233" s="68"/>
      <c r="C233" s="68"/>
      <c r="D233" s="68"/>
      <c r="E233" s="68"/>
      <c r="F233" s="68"/>
      <c r="G233" s="68"/>
      <c r="H233" s="68"/>
      <c r="I233" s="68"/>
      <c r="J233" s="68"/>
    </row>
    <row r="234" spans="1:10" x14ac:dyDescent="0.25">
      <c r="A234" s="287"/>
      <c r="B234" s="68"/>
      <c r="C234" s="68"/>
      <c r="D234" s="68"/>
      <c r="E234" s="68"/>
      <c r="F234" s="68"/>
      <c r="G234" s="68"/>
      <c r="H234" s="68"/>
      <c r="I234" s="68"/>
      <c r="J234" s="68"/>
    </row>
    <row r="235" spans="1:10" x14ac:dyDescent="0.25">
      <c r="A235" s="287"/>
      <c r="B235" s="68"/>
      <c r="C235" s="68"/>
      <c r="D235" s="68"/>
      <c r="E235" s="68"/>
      <c r="F235" s="68"/>
      <c r="G235" s="68"/>
      <c r="H235" s="68"/>
      <c r="I235" s="68"/>
      <c r="J235" s="68"/>
    </row>
    <row r="236" spans="1:10" x14ac:dyDescent="0.25">
      <c r="A236" s="287"/>
      <c r="B236" s="68"/>
      <c r="C236" s="68"/>
      <c r="D236" s="68"/>
      <c r="E236" s="68"/>
      <c r="F236" s="68"/>
      <c r="G236" s="68"/>
      <c r="H236" s="68"/>
      <c r="I236" s="68"/>
      <c r="J236" s="68"/>
    </row>
    <row r="237" spans="1:10" x14ac:dyDescent="0.25">
      <c r="A237" s="287"/>
      <c r="B237" s="68"/>
      <c r="C237" s="68"/>
      <c r="D237" s="68"/>
      <c r="E237" s="68"/>
      <c r="F237" s="68"/>
      <c r="G237" s="68"/>
      <c r="H237" s="68"/>
      <c r="I237" s="68"/>
      <c r="J237" s="68"/>
    </row>
    <row r="238" spans="1:10" x14ac:dyDescent="0.25">
      <c r="A238" s="287"/>
      <c r="B238" s="68"/>
      <c r="C238" s="68"/>
      <c r="D238" s="68"/>
      <c r="E238" s="68"/>
      <c r="F238" s="68"/>
      <c r="G238" s="68"/>
      <c r="H238" s="68"/>
      <c r="I238" s="68"/>
      <c r="J238" s="68"/>
    </row>
    <row r="239" spans="1:10" x14ac:dyDescent="0.25">
      <c r="A239" s="287"/>
      <c r="B239" s="68"/>
      <c r="C239" s="68"/>
      <c r="D239" s="68"/>
      <c r="E239" s="68"/>
      <c r="F239" s="68"/>
      <c r="G239" s="68"/>
      <c r="H239" s="68"/>
      <c r="I239" s="68"/>
      <c r="J239" s="68"/>
    </row>
    <row r="240" spans="1:10" x14ac:dyDescent="0.25">
      <c r="A240" s="287"/>
      <c r="B240" s="68"/>
      <c r="C240" s="68"/>
      <c r="D240" s="68"/>
      <c r="E240" s="68"/>
      <c r="F240" s="68"/>
      <c r="G240" s="68"/>
      <c r="H240" s="68"/>
      <c r="I240" s="68"/>
      <c r="J240" s="68"/>
    </row>
    <row r="241" spans="1:10" x14ac:dyDescent="0.25">
      <c r="A241" s="287"/>
      <c r="B241" s="68"/>
      <c r="C241" s="68"/>
      <c r="D241" s="68"/>
      <c r="E241" s="68"/>
      <c r="F241" s="68"/>
      <c r="G241" s="68"/>
      <c r="H241" s="68"/>
      <c r="I241" s="68"/>
      <c r="J241" s="68"/>
    </row>
    <row r="242" spans="1:10" x14ac:dyDescent="0.25">
      <c r="A242" s="287"/>
      <c r="B242" s="68"/>
      <c r="C242" s="68"/>
      <c r="D242" s="68"/>
      <c r="E242" s="68"/>
      <c r="F242" s="68"/>
      <c r="G242" s="68"/>
      <c r="H242" s="68"/>
      <c r="I242" s="68"/>
      <c r="J242" s="68"/>
    </row>
    <row r="243" spans="1:10" x14ac:dyDescent="0.25">
      <c r="A243" s="287"/>
      <c r="B243" s="68"/>
      <c r="C243" s="68"/>
      <c r="D243" s="68"/>
      <c r="E243" s="68"/>
      <c r="F243" s="68"/>
      <c r="G243" s="68"/>
      <c r="H243" s="68"/>
      <c r="I243" s="68"/>
      <c r="J243" s="68"/>
    </row>
    <row r="244" spans="1:10" x14ac:dyDescent="0.25">
      <c r="A244" s="287"/>
      <c r="B244" s="68"/>
      <c r="C244" s="68"/>
      <c r="D244" s="68"/>
      <c r="E244" s="68"/>
      <c r="F244" s="68"/>
      <c r="G244" s="68"/>
      <c r="H244" s="68"/>
      <c r="I244" s="68"/>
      <c r="J244" s="68"/>
    </row>
    <row r="245" spans="1:10" x14ac:dyDescent="0.25">
      <c r="A245" s="287"/>
      <c r="B245" s="68"/>
      <c r="C245" s="68"/>
      <c r="D245" s="68"/>
      <c r="E245" s="68"/>
      <c r="F245" s="68"/>
      <c r="G245" s="68"/>
      <c r="H245" s="68"/>
      <c r="I245" s="68"/>
      <c r="J245" s="68"/>
    </row>
    <row r="246" spans="1:10" x14ac:dyDescent="0.25">
      <c r="A246" s="287"/>
      <c r="B246" s="68"/>
      <c r="C246" s="68"/>
      <c r="D246" s="68"/>
      <c r="E246" s="68"/>
      <c r="F246" s="68"/>
      <c r="G246" s="68"/>
      <c r="H246" s="68"/>
      <c r="I246" s="68"/>
      <c r="J246" s="68"/>
    </row>
    <row r="247" spans="1:10" x14ac:dyDescent="0.25">
      <c r="A247" s="287"/>
      <c r="B247" s="68"/>
      <c r="C247" s="68"/>
      <c r="D247" s="68"/>
      <c r="E247" s="68"/>
      <c r="F247" s="68"/>
      <c r="G247" s="68"/>
      <c r="H247" s="68"/>
      <c r="I247" s="68"/>
      <c r="J247" s="68"/>
    </row>
    <row r="248" spans="1:10" x14ac:dyDescent="0.25">
      <c r="A248" s="287"/>
      <c r="B248" s="68"/>
      <c r="C248" s="68"/>
      <c r="D248" s="68"/>
      <c r="E248" s="68"/>
      <c r="F248" s="68"/>
      <c r="G248" s="68"/>
      <c r="H248" s="68"/>
      <c r="I248" s="68"/>
      <c r="J248" s="68"/>
    </row>
    <row r="249" spans="1:10" x14ac:dyDescent="0.25">
      <c r="A249" s="287"/>
      <c r="B249" s="68"/>
      <c r="C249" s="68"/>
      <c r="D249" s="68"/>
      <c r="E249" s="68"/>
      <c r="F249" s="68"/>
      <c r="G249" s="68"/>
      <c r="H249" s="68"/>
      <c r="I249" s="68"/>
      <c r="J249" s="68"/>
    </row>
    <row r="250" spans="1:10" x14ac:dyDescent="0.25">
      <c r="A250" s="287"/>
      <c r="B250" s="68"/>
      <c r="C250" s="68"/>
      <c r="D250" s="68"/>
      <c r="E250" s="68"/>
      <c r="F250" s="68"/>
      <c r="G250" s="68"/>
      <c r="H250" s="68"/>
      <c r="I250" s="68"/>
      <c r="J250" s="68"/>
    </row>
    <row r="251" spans="1:10" x14ac:dyDescent="0.25">
      <c r="A251" s="287"/>
      <c r="B251" s="68"/>
      <c r="C251" s="68"/>
      <c r="D251" s="68"/>
      <c r="E251" s="68"/>
      <c r="F251" s="68"/>
      <c r="G251" s="68"/>
      <c r="H251" s="68"/>
      <c r="I251" s="68"/>
      <c r="J251" s="68"/>
    </row>
    <row r="252" spans="1:10" x14ac:dyDescent="0.25">
      <c r="A252" s="287"/>
      <c r="B252" s="68"/>
      <c r="C252" s="68"/>
      <c r="D252" s="68"/>
      <c r="E252" s="68"/>
      <c r="F252" s="68"/>
      <c r="G252" s="68"/>
      <c r="H252" s="68"/>
      <c r="I252" s="68"/>
      <c r="J252" s="68"/>
    </row>
    <row r="253" spans="1:10" x14ac:dyDescent="0.25">
      <c r="A253" s="287"/>
      <c r="B253" s="68"/>
      <c r="C253" s="68"/>
      <c r="D253" s="68"/>
      <c r="E253" s="68"/>
      <c r="F253" s="68"/>
      <c r="G253" s="68"/>
      <c r="H253" s="68"/>
      <c r="I253" s="68"/>
      <c r="J253" s="68"/>
    </row>
    <row r="254" spans="1:10" x14ac:dyDescent="0.25">
      <c r="A254" s="287"/>
      <c r="B254" s="68"/>
      <c r="C254" s="68"/>
      <c r="D254" s="68"/>
      <c r="E254" s="68"/>
      <c r="F254" s="68"/>
      <c r="G254" s="68"/>
      <c r="H254" s="68"/>
      <c r="I254" s="68"/>
      <c r="J254" s="68"/>
    </row>
    <row r="255" spans="1:10" x14ac:dyDescent="0.25">
      <c r="A255" s="287"/>
      <c r="B255" s="68"/>
      <c r="C255" s="68"/>
      <c r="D255" s="68"/>
      <c r="E255" s="68"/>
      <c r="F255" s="68"/>
      <c r="G255" s="68"/>
      <c r="H255" s="68"/>
      <c r="I255" s="68"/>
      <c r="J255" s="68"/>
    </row>
    <row r="256" spans="1:10" x14ac:dyDescent="0.25">
      <c r="A256" s="287"/>
      <c r="B256" s="68"/>
      <c r="C256" s="68"/>
      <c r="D256" s="68"/>
      <c r="E256" s="68"/>
      <c r="F256" s="68"/>
      <c r="G256" s="68"/>
      <c r="H256" s="68"/>
      <c r="I256" s="68"/>
      <c r="J256" s="68"/>
    </row>
    <row r="257" spans="1:10" x14ac:dyDescent="0.25">
      <c r="A257" s="287"/>
      <c r="B257" s="68"/>
      <c r="C257" s="68"/>
      <c r="D257" s="68"/>
      <c r="E257" s="68"/>
      <c r="F257" s="68"/>
      <c r="G257" s="68"/>
      <c r="H257" s="68"/>
      <c r="I257" s="68"/>
      <c r="J257" s="68"/>
    </row>
    <row r="258" spans="1:10" x14ac:dyDescent="0.25">
      <c r="A258" s="287"/>
      <c r="B258" s="68"/>
      <c r="C258" s="68"/>
      <c r="D258" s="68"/>
      <c r="E258" s="68"/>
      <c r="F258" s="68"/>
      <c r="G258" s="68"/>
      <c r="H258" s="68"/>
      <c r="I258" s="68"/>
      <c r="J258" s="68"/>
    </row>
    <row r="259" spans="1:10" x14ac:dyDescent="0.25">
      <c r="A259" s="287"/>
      <c r="B259" s="68"/>
      <c r="C259" s="68"/>
      <c r="D259" s="68"/>
      <c r="E259" s="68"/>
      <c r="F259" s="68"/>
      <c r="G259" s="68"/>
      <c r="H259" s="68"/>
      <c r="I259" s="68"/>
      <c r="J259" s="68"/>
    </row>
    <row r="260" spans="1:10" x14ac:dyDescent="0.25">
      <c r="A260" s="287"/>
      <c r="B260" s="68"/>
      <c r="C260" s="68"/>
      <c r="D260" s="68"/>
      <c r="E260" s="68"/>
      <c r="F260" s="68"/>
      <c r="G260" s="68"/>
      <c r="H260" s="68"/>
      <c r="I260" s="68"/>
      <c r="J260" s="68"/>
    </row>
    <row r="261" spans="1:10" x14ac:dyDescent="0.25">
      <c r="A261" s="287"/>
      <c r="B261" s="68"/>
      <c r="C261" s="68"/>
      <c r="D261" s="68"/>
      <c r="E261" s="68"/>
      <c r="F261" s="68"/>
      <c r="G261" s="68"/>
      <c r="H261" s="68"/>
      <c r="I261" s="68"/>
      <c r="J261" s="68"/>
    </row>
    <row r="262" spans="1:10" x14ac:dyDescent="0.25">
      <c r="A262" s="287"/>
      <c r="B262" s="68"/>
      <c r="C262" s="68"/>
      <c r="D262" s="68"/>
      <c r="E262" s="68"/>
      <c r="F262" s="68"/>
      <c r="G262" s="68"/>
      <c r="H262" s="68"/>
      <c r="I262" s="68"/>
      <c r="J262" s="68"/>
    </row>
    <row r="263" spans="1:10" x14ac:dyDescent="0.25">
      <c r="A263" s="287"/>
      <c r="B263" s="68"/>
      <c r="C263" s="68"/>
      <c r="D263" s="68"/>
      <c r="E263" s="68"/>
      <c r="F263" s="68"/>
      <c r="G263" s="68"/>
      <c r="H263" s="68"/>
      <c r="I263" s="68"/>
      <c r="J263" s="68"/>
    </row>
    <row r="264" spans="1:10" x14ac:dyDescent="0.25">
      <c r="A264" s="287"/>
      <c r="B264" s="68"/>
      <c r="C264" s="68"/>
      <c r="D264" s="68"/>
      <c r="E264" s="68"/>
      <c r="F264" s="68"/>
      <c r="G264" s="68"/>
      <c r="H264" s="68"/>
      <c r="I264" s="68"/>
      <c r="J264" s="68"/>
    </row>
    <row r="265" spans="1:10" x14ac:dyDescent="0.25">
      <c r="A265" s="287"/>
      <c r="B265" s="68"/>
      <c r="C265" s="68"/>
      <c r="D265" s="68"/>
      <c r="E265" s="68"/>
      <c r="F265" s="68"/>
      <c r="G265" s="68"/>
      <c r="H265" s="68"/>
      <c r="I265" s="68"/>
      <c r="J265" s="68"/>
    </row>
    <row r="266" spans="1:10" x14ac:dyDescent="0.25">
      <c r="A266" s="287"/>
      <c r="B266" s="68"/>
      <c r="C266" s="68"/>
      <c r="D266" s="68"/>
      <c r="E266" s="68"/>
      <c r="F266" s="68"/>
      <c r="G266" s="68"/>
      <c r="H266" s="68"/>
      <c r="I266" s="68"/>
      <c r="J266" s="68"/>
    </row>
    <row r="267" spans="1:10" x14ac:dyDescent="0.25">
      <c r="A267" s="287"/>
      <c r="B267" s="68"/>
      <c r="C267" s="68"/>
      <c r="D267" s="68"/>
      <c r="E267" s="68"/>
      <c r="F267" s="68"/>
      <c r="G267" s="68"/>
      <c r="H267" s="68"/>
      <c r="I267" s="68"/>
      <c r="J267" s="68"/>
    </row>
    <row r="268" spans="1:10" x14ac:dyDescent="0.25">
      <c r="A268" s="287"/>
      <c r="B268" s="68"/>
      <c r="C268" s="68"/>
      <c r="D268" s="68"/>
      <c r="E268" s="68"/>
      <c r="F268" s="68"/>
      <c r="G268" s="68"/>
      <c r="H268" s="68"/>
      <c r="I268" s="68"/>
      <c r="J268" s="68"/>
    </row>
    <row r="269" spans="1:10" x14ac:dyDescent="0.25">
      <c r="A269" s="287"/>
      <c r="B269" s="68"/>
      <c r="C269" s="68"/>
      <c r="D269" s="68"/>
      <c r="E269" s="68"/>
      <c r="F269" s="68"/>
      <c r="G269" s="68"/>
      <c r="H269" s="68"/>
      <c r="I269" s="68"/>
      <c r="J269" s="68"/>
    </row>
    <row r="270" spans="1:10" x14ac:dyDescent="0.25">
      <c r="A270" s="287"/>
      <c r="B270" s="68"/>
      <c r="C270" s="68"/>
      <c r="D270" s="68"/>
      <c r="E270" s="68"/>
      <c r="F270" s="68"/>
      <c r="G270" s="68"/>
      <c r="H270" s="68"/>
      <c r="I270" s="68"/>
      <c r="J270" s="68"/>
    </row>
    <row r="271" spans="1:10" x14ac:dyDescent="0.25">
      <c r="A271" s="287"/>
      <c r="B271" s="68"/>
      <c r="C271" s="68"/>
      <c r="D271" s="68"/>
      <c r="E271" s="68"/>
      <c r="F271" s="68"/>
      <c r="G271" s="68"/>
      <c r="H271" s="68"/>
      <c r="I271" s="68"/>
      <c r="J271" s="68"/>
    </row>
    <row r="272" spans="1:10" x14ac:dyDescent="0.25">
      <c r="A272" s="287"/>
      <c r="B272" s="68"/>
      <c r="C272" s="68"/>
      <c r="D272" s="68"/>
      <c r="E272" s="68"/>
      <c r="F272" s="68"/>
      <c r="G272" s="68"/>
      <c r="H272" s="68"/>
      <c r="I272" s="68"/>
      <c r="J272" s="68"/>
    </row>
    <row r="273" spans="1:10" x14ac:dyDescent="0.25">
      <c r="A273" s="287"/>
      <c r="B273" s="68"/>
      <c r="C273" s="68"/>
      <c r="D273" s="68"/>
      <c r="E273" s="68"/>
      <c r="F273" s="68"/>
      <c r="G273" s="68"/>
      <c r="H273" s="68"/>
      <c r="I273" s="68"/>
      <c r="J273" s="68"/>
    </row>
    <row r="274" spans="1:10" x14ac:dyDescent="0.25">
      <c r="A274" s="287"/>
      <c r="B274" s="68"/>
      <c r="C274" s="68"/>
      <c r="D274" s="68"/>
      <c r="E274" s="68"/>
      <c r="F274" s="68"/>
      <c r="G274" s="68"/>
      <c r="H274" s="68"/>
      <c r="I274" s="68"/>
      <c r="J274" s="68"/>
    </row>
    <row r="275" spans="1:10" x14ac:dyDescent="0.25">
      <c r="A275" s="287"/>
      <c r="B275" s="68"/>
      <c r="C275" s="68"/>
      <c r="D275" s="68"/>
      <c r="E275" s="68"/>
      <c r="F275" s="68"/>
      <c r="G275" s="68"/>
      <c r="H275" s="68"/>
      <c r="I275" s="68"/>
      <c r="J275" s="68"/>
    </row>
    <row r="276" spans="1:10" x14ac:dyDescent="0.25">
      <c r="A276" s="287"/>
      <c r="B276" s="68"/>
      <c r="C276" s="68"/>
      <c r="D276" s="68"/>
      <c r="E276" s="68"/>
      <c r="F276" s="68"/>
      <c r="G276" s="68"/>
      <c r="H276" s="68"/>
      <c r="I276" s="68"/>
      <c r="J276" s="68"/>
    </row>
    <row r="277" spans="1:10" x14ac:dyDescent="0.25">
      <c r="A277" s="287"/>
      <c r="B277" s="68"/>
      <c r="C277" s="68"/>
      <c r="D277" s="68"/>
      <c r="E277" s="68"/>
      <c r="F277" s="68"/>
      <c r="G277" s="68"/>
      <c r="H277" s="68"/>
      <c r="I277" s="68"/>
      <c r="J277" s="68"/>
    </row>
    <row r="278" spans="1:10" x14ac:dyDescent="0.25">
      <c r="A278" s="287"/>
      <c r="B278" s="68"/>
      <c r="C278" s="68"/>
      <c r="D278" s="68"/>
      <c r="E278" s="68"/>
      <c r="F278" s="68"/>
      <c r="G278" s="68"/>
      <c r="H278" s="68"/>
      <c r="I278" s="68"/>
      <c r="J278" s="68"/>
    </row>
    <row r="279" spans="1:10" x14ac:dyDescent="0.25">
      <c r="A279" s="287"/>
      <c r="B279" s="68"/>
      <c r="C279" s="68"/>
      <c r="D279" s="68"/>
      <c r="E279" s="68"/>
      <c r="F279" s="68"/>
      <c r="G279" s="68"/>
      <c r="H279" s="68"/>
      <c r="I279" s="68"/>
      <c r="J279" s="68"/>
    </row>
    <row r="280" spans="1:10" x14ac:dyDescent="0.25">
      <c r="A280" s="287"/>
      <c r="B280" s="68"/>
      <c r="C280" s="68"/>
      <c r="D280" s="68"/>
      <c r="E280" s="68"/>
      <c r="F280" s="68"/>
      <c r="G280" s="68"/>
      <c r="H280" s="68"/>
      <c r="I280" s="68"/>
      <c r="J280" s="68"/>
    </row>
    <row r="281" spans="1:10" x14ac:dyDescent="0.25">
      <c r="A281" s="287"/>
      <c r="B281" s="68"/>
      <c r="C281" s="68"/>
      <c r="D281" s="68"/>
      <c r="E281" s="68"/>
      <c r="F281" s="68"/>
      <c r="G281" s="68"/>
      <c r="H281" s="68"/>
      <c r="I281" s="68"/>
      <c r="J281" s="68"/>
    </row>
    <row r="282" spans="1:10" x14ac:dyDescent="0.25">
      <c r="A282" s="287"/>
      <c r="B282" s="68"/>
      <c r="C282" s="68"/>
      <c r="D282" s="68"/>
      <c r="E282" s="68"/>
      <c r="F282" s="68"/>
      <c r="G282" s="68"/>
      <c r="H282" s="68"/>
      <c r="I282" s="68"/>
      <c r="J282" s="68"/>
    </row>
    <row r="283" spans="1:10" x14ac:dyDescent="0.25">
      <c r="A283" s="287"/>
      <c r="B283" s="68"/>
      <c r="C283" s="68"/>
      <c r="D283" s="68"/>
      <c r="E283" s="68"/>
      <c r="F283" s="68"/>
      <c r="G283" s="68"/>
      <c r="H283" s="68"/>
      <c r="I283" s="68"/>
      <c r="J283" s="68"/>
    </row>
    <row r="284" spans="1:10" x14ac:dyDescent="0.25">
      <c r="A284" s="287"/>
      <c r="B284" s="68"/>
      <c r="C284" s="68"/>
      <c r="D284" s="68"/>
      <c r="E284" s="68"/>
      <c r="F284" s="68"/>
      <c r="G284" s="68"/>
      <c r="H284" s="68"/>
      <c r="I284" s="68"/>
      <c r="J284" s="68"/>
    </row>
    <row r="285" spans="1:10" x14ac:dyDescent="0.25">
      <c r="A285" s="287"/>
      <c r="B285" s="68"/>
      <c r="C285" s="68"/>
      <c r="D285" s="68"/>
      <c r="E285" s="68"/>
      <c r="F285" s="68"/>
      <c r="G285" s="68"/>
      <c r="H285" s="68"/>
      <c r="I285" s="68"/>
      <c r="J285" s="68"/>
    </row>
    <row r="286" spans="1:10" x14ac:dyDescent="0.25">
      <c r="A286" s="287"/>
      <c r="B286" s="68"/>
      <c r="C286" s="68"/>
      <c r="D286" s="68"/>
      <c r="E286" s="68"/>
      <c r="F286" s="68"/>
      <c r="G286" s="68"/>
      <c r="H286" s="68"/>
      <c r="I286" s="68"/>
      <c r="J286" s="68"/>
    </row>
    <row r="287" spans="1:10" x14ac:dyDescent="0.25">
      <c r="A287" s="287"/>
      <c r="B287" s="68"/>
      <c r="C287" s="68"/>
      <c r="D287" s="68"/>
      <c r="E287" s="68"/>
      <c r="F287" s="68"/>
      <c r="G287" s="68"/>
      <c r="H287" s="68"/>
      <c r="I287" s="68"/>
      <c r="J287" s="68"/>
    </row>
    <row r="288" spans="1:10" x14ac:dyDescent="0.25">
      <c r="A288" s="287"/>
      <c r="B288" s="68"/>
      <c r="C288" s="68"/>
      <c r="D288" s="68"/>
      <c r="E288" s="68"/>
      <c r="F288" s="68"/>
      <c r="G288" s="68"/>
      <c r="H288" s="68"/>
      <c r="I288" s="68"/>
      <c r="J288" s="68"/>
    </row>
    <row r="289" spans="1:10" x14ac:dyDescent="0.25">
      <c r="A289" s="287"/>
      <c r="B289" s="68"/>
      <c r="C289" s="68"/>
      <c r="D289" s="68"/>
      <c r="E289" s="68"/>
      <c r="F289" s="68"/>
      <c r="G289" s="68"/>
      <c r="H289" s="68"/>
      <c r="I289" s="68"/>
      <c r="J289" s="68"/>
    </row>
    <row r="290" spans="1:10" x14ac:dyDescent="0.25">
      <c r="A290" s="287"/>
      <c r="B290" s="68"/>
      <c r="C290" s="68"/>
      <c r="D290" s="68"/>
      <c r="E290" s="68"/>
      <c r="F290" s="68"/>
      <c r="G290" s="68"/>
      <c r="H290" s="68"/>
      <c r="I290" s="68"/>
      <c r="J290" s="68"/>
    </row>
    <row r="291" spans="1:10" x14ac:dyDescent="0.25">
      <c r="A291" s="287"/>
      <c r="B291" s="68"/>
      <c r="C291" s="68"/>
      <c r="D291" s="68"/>
      <c r="E291" s="68"/>
      <c r="F291" s="68"/>
      <c r="G291" s="68"/>
      <c r="H291" s="68"/>
      <c r="I291" s="68"/>
      <c r="J291" s="68"/>
    </row>
    <row r="292" spans="1:10" x14ac:dyDescent="0.25">
      <c r="A292" s="287"/>
      <c r="B292" s="68"/>
      <c r="C292" s="68"/>
      <c r="D292" s="68"/>
      <c r="E292" s="68"/>
      <c r="F292" s="68"/>
      <c r="G292" s="68"/>
      <c r="H292" s="68"/>
      <c r="I292" s="68"/>
      <c r="J292" s="68"/>
    </row>
    <row r="293" spans="1:10" x14ac:dyDescent="0.25">
      <c r="A293" s="287"/>
      <c r="B293" s="68"/>
      <c r="C293" s="68"/>
      <c r="D293" s="68"/>
      <c r="E293" s="68"/>
      <c r="F293" s="68"/>
      <c r="G293" s="68"/>
      <c r="H293" s="68"/>
      <c r="I293" s="68"/>
      <c r="J293" s="68"/>
    </row>
    <row r="294" spans="1:10" x14ac:dyDescent="0.25">
      <c r="A294" s="287"/>
      <c r="B294" s="68"/>
      <c r="C294" s="68"/>
      <c r="D294" s="68"/>
      <c r="E294" s="68"/>
      <c r="F294" s="68"/>
      <c r="G294" s="68"/>
      <c r="H294" s="68"/>
      <c r="I294" s="68"/>
      <c r="J294" s="68"/>
    </row>
    <row r="295" spans="1:10" x14ac:dyDescent="0.25">
      <c r="A295" s="287"/>
      <c r="B295" s="68"/>
      <c r="C295" s="68"/>
      <c r="D295" s="68"/>
      <c r="E295" s="68"/>
      <c r="F295" s="68"/>
      <c r="G295" s="68"/>
      <c r="H295" s="68"/>
      <c r="I295" s="68"/>
      <c r="J295" s="68"/>
    </row>
    <row r="296" spans="1:10" x14ac:dyDescent="0.25">
      <c r="A296" s="287"/>
      <c r="B296" s="68"/>
      <c r="C296" s="68"/>
      <c r="D296" s="68"/>
      <c r="E296" s="68"/>
      <c r="F296" s="68"/>
      <c r="G296" s="68"/>
      <c r="H296" s="68"/>
      <c r="I296" s="68"/>
      <c r="J296" s="68"/>
    </row>
    <row r="297" spans="1:10" x14ac:dyDescent="0.25">
      <c r="A297" s="287"/>
      <c r="B297" s="68"/>
      <c r="C297" s="68"/>
      <c r="D297" s="68"/>
      <c r="E297" s="68"/>
      <c r="F297" s="68"/>
      <c r="G297" s="68"/>
      <c r="H297" s="68"/>
      <c r="I297" s="68"/>
      <c r="J297" s="68"/>
    </row>
    <row r="298" spans="1:10" x14ac:dyDescent="0.25">
      <c r="A298" s="287"/>
      <c r="B298" s="68"/>
      <c r="C298" s="68"/>
      <c r="D298" s="68"/>
      <c r="E298" s="68"/>
      <c r="F298" s="68"/>
      <c r="G298" s="68"/>
      <c r="H298" s="68"/>
      <c r="I298" s="68"/>
      <c r="J298" s="68"/>
    </row>
    <row r="299" spans="1:10" x14ac:dyDescent="0.25">
      <c r="A299" s="287"/>
      <c r="B299" s="68"/>
      <c r="C299" s="68"/>
      <c r="D299" s="68"/>
      <c r="E299" s="68"/>
      <c r="F299" s="68"/>
      <c r="G299" s="68"/>
      <c r="H299" s="68"/>
      <c r="I299" s="68"/>
      <c r="J299" s="68"/>
    </row>
    <row r="300" spans="1:10" x14ac:dyDescent="0.25">
      <c r="A300" s="287"/>
      <c r="B300" s="68"/>
      <c r="C300" s="68"/>
      <c r="D300" s="68"/>
      <c r="E300" s="68"/>
      <c r="F300" s="68"/>
      <c r="G300" s="68"/>
      <c r="H300" s="68"/>
      <c r="I300" s="68"/>
      <c r="J300" s="68"/>
    </row>
    <row r="301" spans="1:10" x14ac:dyDescent="0.25">
      <c r="A301" s="287"/>
      <c r="B301" s="68"/>
      <c r="C301" s="68"/>
      <c r="D301" s="68"/>
      <c r="E301" s="68"/>
      <c r="F301" s="68"/>
      <c r="G301" s="68"/>
      <c r="H301" s="68"/>
      <c r="I301" s="68"/>
      <c r="J301" s="68"/>
    </row>
    <row r="302" spans="1:10" x14ac:dyDescent="0.25">
      <c r="A302" s="287"/>
      <c r="B302" s="68"/>
      <c r="C302" s="68"/>
      <c r="D302" s="68"/>
      <c r="E302" s="68"/>
      <c r="F302" s="68"/>
      <c r="G302" s="68"/>
      <c r="H302" s="68"/>
      <c r="I302" s="68"/>
      <c r="J302" s="68"/>
    </row>
    <row r="303" spans="1:10" x14ac:dyDescent="0.25">
      <c r="A303" s="287"/>
      <c r="B303" s="68"/>
      <c r="C303" s="68"/>
      <c r="D303" s="68"/>
      <c r="E303" s="68"/>
      <c r="F303" s="68"/>
      <c r="G303" s="68"/>
      <c r="H303" s="68"/>
      <c r="I303" s="68"/>
      <c r="J303" s="68"/>
    </row>
    <row r="304" spans="1:10" x14ac:dyDescent="0.25">
      <c r="A304" s="287"/>
      <c r="B304" s="68"/>
      <c r="C304" s="68"/>
      <c r="D304" s="68"/>
      <c r="E304" s="68"/>
      <c r="F304" s="68"/>
      <c r="G304" s="68"/>
      <c r="H304" s="68"/>
      <c r="I304" s="68"/>
      <c r="J304" s="68"/>
    </row>
    <row r="305" spans="1:10" x14ac:dyDescent="0.25">
      <c r="A305" s="287"/>
      <c r="B305" s="68"/>
      <c r="C305" s="68"/>
      <c r="D305" s="68"/>
      <c r="E305" s="68"/>
      <c r="F305" s="68"/>
      <c r="G305" s="68"/>
      <c r="H305" s="68"/>
      <c r="I305" s="68"/>
      <c r="J305" s="68"/>
    </row>
    <row r="306" spans="1:10" x14ac:dyDescent="0.25">
      <c r="A306" s="287"/>
      <c r="B306" s="68"/>
      <c r="C306" s="68"/>
      <c r="D306" s="68"/>
      <c r="E306" s="68"/>
      <c r="F306" s="68"/>
      <c r="G306" s="68"/>
      <c r="H306" s="68"/>
      <c r="I306" s="68"/>
      <c r="J306" s="68"/>
    </row>
    <row r="307" spans="1:10" x14ac:dyDescent="0.25">
      <c r="A307" s="287"/>
      <c r="B307" s="68"/>
      <c r="C307" s="68"/>
      <c r="D307" s="68"/>
      <c r="E307" s="68"/>
      <c r="F307" s="68"/>
      <c r="G307" s="68"/>
      <c r="H307" s="68"/>
      <c r="I307" s="68"/>
      <c r="J307" s="68"/>
    </row>
    <row r="308" spans="1:10" x14ac:dyDescent="0.25">
      <c r="A308" s="287"/>
      <c r="B308" s="68"/>
      <c r="C308" s="68"/>
      <c r="D308" s="68"/>
      <c r="E308" s="68"/>
      <c r="F308" s="68"/>
      <c r="G308" s="68"/>
      <c r="H308" s="68"/>
      <c r="I308" s="68"/>
      <c r="J308" s="68"/>
    </row>
    <row r="309" spans="1:10" x14ac:dyDescent="0.25">
      <c r="A309" s="287"/>
      <c r="B309" s="68"/>
      <c r="C309" s="68"/>
      <c r="D309" s="68"/>
      <c r="E309" s="68"/>
      <c r="F309" s="68"/>
      <c r="G309" s="68"/>
      <c r="H309" s="68"/>
      <c r="I309" s="68"/>
      <c r="J309" s="68"/>
    </row>
    <row r="310" spans="1:10" x14ac:dyDescent="0.25">
      <c r="A310" s="287"/>
      <c r="B310" s="68"/>
      <c r="C310" s="68"/>
      <c r="D310" s="68"/>
      <c r="E310" s="68"/>
      <c r="F310" s="68"/>
      <c r="G310" s="68"/>
      <c r="H310" s="68"/>
      <c r="I310" s="68"/>
      <c r="J310" s="68"/>
    </row>
    <row r="311" spans="1:10" x14ac:dyDescent="0.25">
      <c r="A311" s="287"/>
      <c r="B311" s="68"/>
      <c r="C311" s="68"/>
      <c r="D311" s="68"/>
      <c r="E311" s="68"/>
      <c r="F311" s="68"/>
      <c r="G311" s="68"/>
      <c r="H311" s="68"/>
      <c r="I311" s="68"/>
      <c r="J311" s="68"/>
    </row>
    <row r="312" spans="1:10" x14ac:dyDescent="0.25">
      <c r="A312" s="287"/>
      <c r="B312" s="68"/>
      <c r="C312" s="68"/>
      <c r="D312" s="68"/>
      <c r="E312" s="68"/>
      <c r="F312" s="68"/>
      <c r="G312" s="68"/>
      <c r="H312" s="68"/>
      <c r="I312" s="68"/>
      <c r="J312" s="68"/>
    </row>
    <row r="313" spans="1:10" x14ac:dyDescent="0.25">
      <c r="A313" s="287"/>
      <c r="B313" s="68"/>
      <c r="C313" s="68"/>
      <c r="D313" s="68"/>
      <c r="E313" s="68"/>
      <c r="F313" s="68"/>
      <c r="G313" s="68"/>
      <c r="H313" s="68"/>
      <c r="I313" s="68"/>
      <c r="J313" s="68"/>
    </row>
    <row r="314" spans="1:10" x14ac:dyDescent="0.25">
      <c r="A314" s="287"/>
      <c r="B314" s="68"/>
      <c r="C314" s="68"/>
      <c r="D314" s="68"/>
      <c r="E314" s="68"/>
      <c r="F314" s="68"/>
      <c r="G314" s="68"/>
      <c r="H314" s="68"/>
      <c r="I314" s="68"/>
      <c r="J314" s="68"/>
    </row>
    <row r="315" spans="1:10" x14ac:dyDescent="0.25">
      <c r="A315" s="287"/>
      <c r="B315" s="68"/>
      <c r="C315" s="68"/>
      <c r="D315" s="68"/>
      <c r="E315" s="68"/>
      <c r="F315" s="68"/>
      <c r="G315" s="68"/>
      <c r="H315" s="68"/>
      <c r="I315" s="68"/>
      <c r="J315" s="68"/>
    </row>
    <row r="316" spans="1:10" x14ac:dyDescent="0.25">
      <c r="A316" s="287"/>
      <c r="B316" s="68"/>
      <c r="C316" s="68"/>
      <c r="D316" s="68"/>
      <c r="E316" s="68"/>
      <c r="F316" s="68"/>
      <c r="G316" s="68"/>
      <c r="H316" s="68"/>
      <c r="I316" s="68"/>
      <c r="J316" s="68"/>
    </row>
    <row r="317" spans="1:10" x14ac:dyDescent="0.25">
      <c r="A317" s="287"/>
      <c r="B317" s="68"/>
      <c r="C317" s="68"/>
      <c r="D317" s="68"/>
      <c r="E317" s="68"/>
      <c r="F317" s="68"/>
      <c r="G317" s="68"/>
      <c r="H317" s="68"/>
      <c r="I317" s="68"/>
      <c r="J317" s="68"/>
    </row>
    <row r="318" spans="1:10" x14ac:dyDescent="0.25">
      <c r="A318" s="287"/>
      <c r="B318" s="68"/>
      <c r="C318" s="68"/>
      <c r="D318" s="68"/>
      <c r="E318" s="68"/>
      <c r="F318" s="68"/>
      <c r="G318" s="68"/>
      <c r="H318" s="68"/>
      <c r="I318" s="68"/>
      <c r="J318" s="68"/>
    </row>
    <row r="319" spans="1:10" x14ac:dyDescent="0.25">
      <c r="A319" s="287"/>
      <c r="B319" s="68"/>
      <c r="C319" s="68"/>
      <c r="D319" s="68"/>
      <c r="E319" s="68"/>
      <c r="F319" s="68"/>
      <c r="G319" s="68"/>
      <c r="H319" s="68"/>
      <c r="I319" s="68"/>
      <c r="J319" s="68"/>
    </row>
    <row r="320" spans="1:10" x14ac:dyDescent="0.25">
      <c r="A320" s="287"/>
      <c r="B320" s="68"/>
      <c r="C320" s="68"/>
      <c r="D320" s="68"/>
      <c r="E320" s="68"/>
      <c r="F320" s="68"/>
      <c r="G320" s="68"/>
      <c r="H320" s="68"/>
      <c r="I320" s="68"/>
      <c r="J320" s="68"/>
    </row>
    <row r="321" spans="1:10" x14ac:dyDescent="0.25">
      <c r="A321" s="287"/>
      <c r="B321" s="68"/>
      <c r="C321" s="68"/>
      <c r="D321" s="68"/>
      <c r="E321" s="68"/>
      <c r="F321" s="68"/>
      <c r="G321" s="68"/>
      <c r="H321" s="68"/>
      <c r="I321" s="68"/>
      <c r="J321" s="68"/>
    </row>
    <row r="322" spans="1:10" x14ac:dyDescent="0.25">
      <c r="A322" s="287"/>
      <c r="B322" s="68"/>
      <c r="C322" s="68"/>
      <c r="D322" s="68"/>
      <c r="E322" s="68"/>
      <c r="F322" s="68"/>
      <c r="G322" s="68"/>
      <c r="H322" s="68"/>
      <c r="I322" s="68"/>
      <c r="J322" s="68"/>
    </row>
    <row r="323" spans="1:10" x14ac:dyDescent="0.25">
      <c r="A323" s="287"/>
      <c r="B323" s="68"/>
      <c r="C323" s="68"/>
      <c r="D323" s="68"/>
      <c r="E323" s="68"/>
      <c r="F323" s="68"/>
      <c r="G323" s="68"/>
      <c r="H323" s="68"/>
      <c r="I323" s="68"/>
      <c r="J323" s="68"/>
    </row>
    <row r="324" spans="1:10" x14ac:dyDescent="0.25">
      <c r="A324" s="287"/>
      <c r="B324" s="68"/>
      <c r="C324" s="68"/>
      <c r="D324" s="68"/>
      <c r="E324" s="68"/>
      <c r="F324" s="68"/>
      <c r="G324" s="68"/>
      <c r="H324" s="68"/>
      <c r="I324" s="68"/>
      <c r="J324" s="68"/>
    </row>
    <row r="325" spans="1:10" x14ac:dyDescent="0.25">
      <c r="A325" s="287"/>
      <c r="B325" s="68"/>
      <c r="C325" s="68"/>
      <c r="D325" s="68"/>
      <c r="E325" s="68"/>
      <c r="F325" s="68"/>
      <c r="G325" s="68"/>
      <c r="H325" s="68"/>
      <c r="I325" s="68"/>
      <c r="J325" s="68"/>
    </row>
    <row r="326" spans="1:10" x14ac:dyDescent="0.25">
      <c r="A326" s="287"/>
      <c r="B326" s="68"/>
      <c r="C326" s="68"/>
      <c r="D326" s="68"/>
      <c r="E326" s="68"/>
      <c r="F326" s="68"/>
      <c r="G326" s="68"/>
      <c r="H326" s="68"/>
      <c r="I326" s="68"/>
      <c r="J326" s="68"/>
    </row>
    <row r="327" spans="1:10" x14ac:dyDescent="0.25">
      <c r="A327" s="287"/>
      <c r="B327" s="68"/>
      <c r="C327" s="68"/>
      <c r="D327" s="68"/>
      <c r="E327" s="68"/>
      <c r="F327" s="68"/>
      <c r="G327" s="68"/>
      <c r="H327" s="68"/>
      <c r="I327" s="68"/>
      <c r="J327" s="68"/>
    </row>
    <row r="328" spans="1:10" x14ac:dyDescent="0.25">
      <c r="A328" s="287"/>
      <c r="B328" s="68"/>
      <c r="C328" s="68"/>
      <c r="D328" s="68"/>
      <c r="E328" s="68"/>
      <c r="F328" s="68"/>
      <c r="G328" s="68"/>
      <c r="H328" s="68"/>
      <c r="I328" s="68"/>
      <c r="J328" s="68"/>
    </row>
    <row r="329" spans="1:10" x14ac:dyDescent="0.25">
      <c r="A329" s="287"/>
      <c r="B329" s="68"/>
      <c r="C329" s="68"/>
      <c r="D329" s="68"/>
      <c r="E329" s="68"/>
      <c r="F329" s="68"/>
      <c r="G329" s="68"/>
      <c r="H329" s="68"/>
      <c r="I329" s="68"/>
      <c r="J329" s="68"/>
    </row>
    <row r="330" spans="1:10" x14ac:dyDescent="0.25">
      <c r="A330" s="287"/>
      <c r="B330" s="68"/>
      <c r="C330" s="68"/>
      <c r="D330" s="68"/>
      <c r="E330" s="68"/>
      <c r="F330" s="68"/>
      <c r="G330" s="68"/>
      <c r="H330" s="68"/>
      <c r="I330" s="68"/>
      <c r="J330" s="68"/>
    </row>
    <row r="331" spans="1:10" x14ac:dyDescent="0.25">
      <c r="A331" s="287"/>
      <c r="B331" s="68"/>
      <c r="C331" s="68"/>
      <c r="D331" s="68"/>
      <c r="E331" s="68"/>
      <c r="F331" s="68"/>
      <c r="G331" s="68"/>
      <c r="H331" s="68"/>
      <c r="I331" s="68"/>
      <c r="J331" s="68"/>
    </row>
    <row r="332" spans="1:10" x14ac:dyDescent="0.25">
      <c r="A332" s="287"/>
      <c r="B332" s="68"/>
      <c r="C332" s="68"/>
      <c r="D332" s="68"/>
      <c r="E332" s="68"/>
      <c r="F332" s="68"/>
      <c r="G332" s="68"/>
      <c r="H332" s="68"/>
      <c r="I332" s="68"/>
      <c r="J332" s="68"/>
    </row>
    <row r="333" spans="1:10" x14ac:dyDescent="0.25">
      <c r="A333" s="287"/>
      <c r="B333" s="68"/>
      <c r="C333" s="68"/>
      <c r="D333" s="68"/>
      <c r="E333" s="68"/>
      <c r="F333" s="68"/>
      <c r="G333" s="68"/>
      <c r="H333" s="68"/>
      <c r="I333" s="68"/>
      <c r="J333" s="68"/>
    </row>
    <row r="334" spans="1:10" x14ac:dyDescent="0.25">
      <c r="A334" s="287"/>
      <c r="B334" s="68"/>
      <c r="C334" s="68"/>
      <c r="D334" s="68"/>
      <c r="E334" s="68"/>
      <c r="F334" s="68"/>
      <c r="G334" s="68"/>
      <c r="H334" s="68"/>
      <c r="I334" s="68"/>
      <c r="J334" s="68"/>
    </row>
    <row r="335" spans="1:10" x14ac:dyDescent="0.25">
      <c r="A335" s="287"/>
      <c r="B335" s="68"/>
      <c r="C335" s="68"/>
      <c r="D335" s="68"/>
      <c r="E335" s="68"/>
      <c r="F335" s="68"/>
      <c r="G335" s="68"/>
      <c r="H335" s="68"/>
      <c r="I335" s="68"/>
      <c r="J335" s="68"/>
    </row>
    <row r="336" spans="1:10" x14ac:dyDescent="0.25">
      <c r="A336" s="287"/>
      <c r="B336" s="68"/>
      <c r="C336" s="68"/>
      <c r="D336" s="68"/>
      <c r="E336" s="68"/>
      <c r="F336" s="68"/>
      <c r="G336" s="68"/>
      <c r="H336" s="68"/>
      <c r="I336" s="68"/>
      <c r="J336" s="68"/>
    </row>
    <row r="337" spans="1:10" x14ac:dyDescent="0.25">
      <c r="A337" s="287"/>
      <c r="B337" s="68"/>
      <c r="C337" s="68"/>
      <c r="D337" s="68"/>
      <c r="E337" s="68"/>
      <c r="F337" s="68"/>
      <c r="G337" s="68"/>
      <c r="H337" s="68"/>
      <c r="I337" s="68"/>
      <c r="J337" s="68"/>
    </row>
    <row r="338" spans="1:10" x14ac:dyDescent="0.25">
      <c r="A338" s="287"/>
      <c r="B338" s="68"/>
      <c r="C338" s="68"/>
      <c r="D338" s="68"/>
      <c r="E338" s="68"/>
      <c r="F338" s="68"/>
      <c r="G338" s="68"/>
      <c r="H338" s="68"/>
      <c r="I338" s="68"/>
      <c r="J338" s="68"/>
    </row>
    <row r="339" spans="1:10" x14ac:dyDescent="0.25">
      <c r="A339" s="287"/>
      <c r="B339" s="68"/>
      <c r="C339" s="68"/>
      <c r="D339" s="68"/>
      <c r="E339" s="68"/>
      <c r="F339" s="68"/>
      <c r="G339" s="68"/>
      <c r="H339" s="68"/>
      <c r="I339" s="68"/>
      <c r="J339" s="68"/>
    </row>
    <row r="340" spans="1:10" x14ac:dyDescent="0.25">
      <c r="A340" s="287"/>
      <c r="B340" s="68"/>
      <c r="C340" s="68"/>
      <c r="D340" s="68"/>
      <c r="E340" s="68"/>
      <c r="F340" s="68"/>
      <c r="G340" s="68"/>
      <c r="H340" s="68"/>
      <c r="I340" s="68"/>
      <c r="J340" s="68"/>
    </row>
    <row r="341" spans="1:10" x14ac:dyDescent="0.25">
      <c r="A341" s="287"/>
      <c r="B341" s="68"/>
      <c r="C341" s="68"/>
      <c r="D341" s="68"/>
      <c r="E341" s="68"/>
      <c r="F341" s="68"/>
      <c r="G341" s="68"/>
      <c r="H341" s="68"/>
      <c r="I341" s="68"/>
      <c r="J341" s="68"/>
    </row>
    <row r="342" spans="1:10" x14ac:dyDescent="0.25">
      <c r="A342" s="287"/>
      <c r="B342" s="68"/>
      <c r="C342" s="68"/>
      <c r="D342" s="68"/>
      <c r="E342" s="68"/>
      <c r="F342" s="68"/>
      <c r="G342" s="68"/>
      <c r="H342" s="68"/>
      <c r="I342" s="68"/>
      <c r="J342" s="68"/>
    </row>
    <row r="343" spans="1:10" x14ac:dyDescent="0.25">
      <c r="A343" s="287"/>
      <c r="B343" s="68"/>
      <c r="C343" s="68"/>
      <c r="D343" s="68"/>
      <c r="E343" s="68"/>
      <c r="F343" s="68"/>
      <c r="G343" s="68"/>
      <c r="H343" s="68"/>
      <c r="I343" s="68"/>
      <c r="J343" s="68"/>
    </row>
    <row r="344" spans="1:10" x14ac:dyDescent="0.25">
      <c r="A344" s="287"/>
      <c r="B344" s="68"/>
      <c r="C344" s="68"/>
      <c r="D344" s="68"/>
      <c r="E344" s="68"/>
      <c r="F344" s="68"/>
      <c r="G344" s="68"/>
      <c r="H344" s="68"/>
      <c r="I344" s="68"/>
      <c r="J344" s="68"/>
    </row>
    <row r="345" spans="1:10" x14ac:dyDescent="0.25">
      <c r="A345" s="287"/>
      <c r="B345" s="68"/>
      <c r="C345" s="68"/>
      <c r="D345" s="68"/>
      <c r="E345" s="68"/>
      <c r="F345" s="68"/>
      <c r="G345" s="68"/>
      <c r="H345" s="68"/>
      <c r="I345" s="68"/>
      <c r="J345" s="68"/>
    </row>
    <row r="346" spans="1:10" x14ac:dyDescent="0.25">
      <c r="A346" s="287"/>
      <c r="B346" s="68"/>
      <c r="C346" s="68"/>
      <c r="D346" s="68"/>
      <c r="E346" s="68"/>
      <c r="F346" s="68"/>
      <c r="G346" s="68"/>
      <c r="H346" s="68"/>
      <c r="I346" s="68"/>
      <c r="J346" s="68"/>
    </row>
    <row r="347" spans="1:10" x14ac:dyDescent="0.25">
      <c r="A347" s="287"/>
      <c r="B347" s="68"/>
      <c r="C347" s="68"/>
      <c r="D347" s="68"/>
      <c r="E347" s="68"/>
      <c r="F347" s="68"/>
      <c r="G347" s="68"/>
      <c r="H347" s="68"/>
      <c r="I347" s="68"/>
      <c r="J347" s="68"/>
    </row>
    <row r="348" spans="1:10" x14ac:dyDescent="0.25">
      <c r="A348" s="287"/>
      <c r="B348" s="68"/>
      <c r="C348" s="68"/>
      <c r="D348" s="68"/>
      <c r="E348" s="68"/>
      <c r="F348" s="68"/>
      <c r="G348" s="68"/>
      <c r="H348" s="68"/>
      <c r="I348" s="68"/>
      <c r="J348" s="68"/>
    </row>
    <row r="349" spans="1:10" x14ac:dyDescent="0.25">
      <c r="A349" s="287"/>
      <c r="B349" s="68"/>
      <c r="C349" s="68"/>
      <c r="D349" s="68"/>
      <c r="E349" s="68"/>
      <c r="F349" s="68"/>
      <c r="G349" s="68"/>
      <c r="H349" s="68"/>
      <c r="I349" s="68"/>
      <c r="J349" s="68"/>
    </row>
    <row r="350" spans="1:10" x14ac:dyDescent="0.25">
      <c r="A350" s="287"/>
      <c r="B350" s="68"/>
      <c r="C350" s="68"/>
      <c r="D350" s="68"/>
      <c r="E350" s="68"/>
      <c r="F350" s="68"/>
      <c r="G350" s="68"/>
      <c r="H350" s="68"/>
      <c r="I350" s="68"/>
      <c r="J350" s="68"/>
    </row>
    <row r="351" spans="1:10" x14ac:dyDescent="0.25">
      <c r="A351" s="287"/>
      <c r="B351" s="68"/>
      <c r="C351" s="68"/>
      <c r="D351" s="68"/>
      <c r="E351" s="68"/>
      <c r="F351" s="68"/>
      <c r="G351" s="68"/>
      <c r="H351" s="68"/>
      <c r="I351" s="68"/>
      <c r="J351" s="68"/>
    </row>
    <row r="352" spans="1:10" x14ac:dyDescent="0.25">
      <c r="A352" s="287"/>
      <c r="B352" s="68"/>
      <c r="C352" s="68"/>
      <c r="D352" s="68"/>
      <c r="E352" s="68"/>
      <c r="F352" s="68"/>
      <c r="G352" s="68"/>
      <c r="H352" s="68"/>
      <c r="I352" s="68"/>
      <c r="J352" s="68"/>
    </row>
    <row r="353" spans="1:10" x14ac:dyDescent="0.25">
      <c r="A353" s="287"/>
      <c r="B353" s="68"/>
      <c r="C353" s="68"/>
      <c r="D353" s="68"/>
      <c r="E353" s="68"/>
      <c r="F353" s="68"/>
      <c r="G353" s="68"/>
      <c r="H353" s="68"/>
      <c r="I353" s="68"/>
      <c r="J353" s="68"/>
    </row>
    <row r="354" spans="1:10" x14ac:dyDescent="0.25">
      <c r="A354" s="287"/>
      <c r="B354" s="68"/>
      <c r="C354" s="68"/>
      <c r="D354" s="68"/>
      <c r="E354" s="68"/>
      <c r="F354" s="68"/>
      <c r="G354" s="68"/>
      <c r="H354" s="68"/>
      <c r="I354" s="68"/>
      <c r="J354" s="68"/>
    </row>
    <row r="355" spans="1:10" x14ac:dyDescent="0.25">
      <c r="A355" s="287"/>
      <c r="B355" s="68"/>
      <c r="C355" s="68"/>
      <c r="D355" s="68"/>
      <c r="E355" s="68"/>
      <c r="F355" s="68"/>
      <c r="G355" s="68"/>
      <c r="H355" s="68"/>
      <c r="I355" s="68"/>
      <c r="J355" s="68"/>
    </row>
    <row r="356" spans="1:10" x14ac:dyDescent="0.25">
      <c r="A356" s="287"/>
      <c r="B356" s="68"/>
      <c r="C356" s="68"/>
      <c r="D356" s="68"/>
      <c r="E356" s="68"/>
      <c r="F356" s="68"/>
      <c r="G356" s="68"/>
      <c r="H356" s="68"/>
      <c r="I356" s="68"/>
      <c r="J356" s="68"/>
    </row>
    <row r="357" spans="1:10" x14ac:dyDescent="0.25">
      <c r="A357" s="287"/>
      <c r="B357" s="68"/>
      <c r="C357" s="68"/>
      <c r="D357" s="68"/>
      <c r="E357" s="68"/>
      <c r="F357" s="68"/>
      <c r="G357" s="68"/>
      <c r="H357" s="68"/>
      <c r="I357" s="68"/>
      <c r="J357" s="68"/>
    </row>
    <row r="358" spans="1:10" x14ac:dyDescent="0.25">
      <c r="A358" s="287"/>
      <c r="B358" s="68"/>
      <c r="C358" s="68"/>
      <c r="D358" s="68"/>
      <c r="E358" s="68"/>
      <c r="F358" s="68"/>
      <c r="G358" s="68"/>
      <c r="H358" s="68"/>
      <c r="I358" s="68"/>
      <c r="J358" s="68"/>
    </row>
    <row r="359" spans="1:10" x14ac:dyDescent="0.25">
      <c r="A359" s="287"/>
      <c r="B359" s="68"/>
      <c r="C359" s="68"/>
      <c r="D359" s="68"/>
      <c r="E359" s="68"/>
      <c r="F359" s="68"/>
      <c r="G359" s="68"/>
      <c r="H359" s="68"/>
      <c r="I359" s="68"/>
      <c r="J359" s="68"/>
    </row>
    <row r="360" spans="1:10" x14ac:dyDescent="0.25">
      <c r="A360" s="287"/>
      <c r="B360" s="68"/>
      <c r="C360" s="68"/>
      <c r="D360" s="68"/>
      <c r="E360" s="68"/>
      <c r="F360" s="68"/>
      <c r="G360" s="68"/>
      <c r="H360" s="68"/>
      <c r="I360" s="68"/>
      <c r="J360" s="68"/>
    </row>
    <row r="361" spans="1:10" x14ac:dyDescent="0.25">
      <c r="A361" s="287"/>
      <c r="B361" s="68"/>
      <c r="C361" s="68"/>
      <c r="D361" s="68"/>
      <c r="E361" s="68"/>
      <c r="F361" s="68"/>
      <c r="G361" s="68"/>
      <c r="H361" s="68"/>
      <c r="I361" s="68"/>
      <c r="J361" s="68"/>
    </row>
    <row r="362" spans="1:10" x14ac:dyDescent="0.25">
      <c r="A362" s="287"/>
      <c r="B362" s="68"/>
      <c r="C362" s="68"/>
      <c r="D362" s="68"/>
      <c r="E362" s="68"/>
      <c r="F362" s="68"/>
      <c r="G362" s="68"/>
      <c r="H362" s="68"/>
      <c r="I362" s="68"/>
      <c r="J362" s="68"/>
    </row>
    <row r="363" spans="1:10" x14ac:dyDescent="0.25">
      <c r="A363" s="287"/>
      <c r="B363" s="68"/>
      <c r="C363" s="68"/>
      <c r="D363" s="68"/>
      <c r="E363" s="68"/>
      <c r="F363" s="68"/>
      <c r="G363" s="68"/>
      <c r="H363" s="68"/>
      <c r="I363" s="68"/>
      <c r="J363" s="68"/>
    </row>
    <row r="364" spans="1:10" x14ac:dyDescent="0.25">
      <c r="A364" s="287"/>
      <c r="B364" s="68"/>
      <c r="C364" s="68"/>
      <c r="D364" s="68"/>
      <c r="E364" s="68"/>
      <c r="F364" s="68"/>
      <c r="G364" s="68"/>
      <c r="H364" s="68"/>
      <c r="I364" s="68"/>
      <c r="J364" s="68"/>
    </row>
    <row r="365" spans="1:10" x14ac:dyDescent="0.25">
      <c r="A365" s="287"/>
      <c r="B365" s="68"/>
      <c r="C365" s="68"/>
      <c r="D365" s="68"/>
      <c r="E365" s="68"/>
      <c r="F365" s="68"/>
      <c r="G365" s="68"/>
      <c r="H365" s="68"/>
      <c r="I365" s="68"/>
      <c r="J365" s="68"/>
    </row>
    <row r="366" spans="1:10" x14ac:dyDescent="0.25">
      <c r="A366" s="287"/>
      <c r="B366" s="68"/>
      <c r="C366" s="68"/>
      <c r="D366" s="68"/>
      <c r="E366" s="68"/>
      <c r="F366" s="68"/>
      <c r="G366" s="68"/>
      <c r="H366" s="68"/>
      <c r="I366" s="68"/>
      <c r="J366" s="68"/>
    </row>
    <row r="367" spans="1:10" x14ac:dyDescent="0.25">
      <c r="A367" s="287"/>
      <c r="B367" s="68"/>
      <c r="C367" s="68"/>
      <c r="D367" s="68"/>
      <c r="E367" s="68"/>
      <c r="F367" s="68"/>
      <c r="G367" s="68"/>
      <c r="H367" s="68"/>
      <c r="I367" s="68"/>
      <c r="J367" s="68"/>
    </row>
    <row r="368" spans="1:10" x14ac:dyDescent="0.25">
      <c r="A368" s="287"/>
      <c r="B368" s="68"/>
      <c r="C368" s="68"/>
      <c r="D368" s="68"/>
      <c r="E368" s="68"/>
      <c r="F368" s="68"/>
      <c r="G368" s="68"/>
      <c r="H368" s="68"/>
      <c r="I368" s="68"/>
      <c r="J368" s="68"/>
    </row>
    <row r="369" spans="1:10" x14ac:dyDescent="0.25">
      <c r="A369" s="287"/>
      <c r="B369" s="68"/>
      <c r="C369" s="68"/>
      <c r="D369" s="68"/>
      <c r="E369" s="68"/>
      <c r="F369" s="68"/>
      <c r="G369" s="68"/>
      <c r="H369" s="68"/>
      <c r="I369" s="68"/>
      <c r="J369" s="68"/>
    </row>
    <row r="370" spans="1:10" x14ac:dyDescent="0.25">
      <c r="A370" s="287"/>
      <c r="B370" s="68"/>
      <c r="C370" s="68"/>
      <c r="D370" s="68"/>
      <c r="E370" s="68"/>
      <c r="F370" s="68"/>
      <c r="G370" s="68"/>
      <c r="H370" s="68"/>
      <c r="I370" s="68"/>
      <c r="J370" s="68"/>
    </row>
    <row r="371" spans="1:10" x14ac:dyDescent="0.25">
      <c r="A371" s="287"/>
      <c r="B371" s="68"/>
      <c r="C371" s="68"/>
      <c r="D371" s="68"/>
      <c r="E371" s="68"/>
      <c r="F371" s="68"/>
      <c r="G371" s="68"/>
      <c r="H371" s="68"/>
      <c r="I371" s="68"/>
      <c r="J371" s="68"/>
    </row>
    <row r="372" spans="1:10" x14ac:dyDescent="0.25">
      <c r="A372" s="287"/>
      <c r="B372" s="68"/>
      <c r="C372" s="68"/>
      <c r="D372" s="68"/>
      <c r="E372" s="68"/>
      <c r="F372" s="68"/>
      <c r="G372" s="68"/>
      <c r="H372" s="68"/>
      <c r="I372" s="68"/>
      <c r="J372" s="68"/>
    </row>
    <row r="373" spans="1:10" x14ac:dyDescent="0.25">
      <c r="A373" s="287"/>
      <c r="B373" s="68"/>
      <c r="C373" s="68"/>
      <c r="D373" s="68"/>
      <c r="E373" s="68"/>
      <c r="F373" s="68"/>
      <c r="G373" s="68"/>
      <c r="H373" s="68"/>
      <c r="I373" s="68"/>
      <c r="J373" s="68"/>
    </row>
    <row r="374" spans="1:10" x14ac:dyDescent="0.25">
      <c r="A374" s="287"/>
      <c r="B374" s="68"/>
      <c r="C374" s="68"/>
      <c r="D374" s="68"/>
      <c r="E374" s="68"/>
      <c r="F374" s="68"/>
      <c r="G374" s="68"/>
      <c r="H374" s="68"/>
      <c r="I374" s="68"/>
      <c r="J374" s="68"/>
    </row>
    <row r="375" spans="1:10" x14ac:dyDescent="0.25">
      <c r="A375" s="287"/>
      <c r="B375" s="68"/>
      <c r="C375" s="68"/>
      <c r="D375" s="68"/>
      <c r="E375" s="68"/>
      <c r="F375" s="68"/>
      <c r="G375" s="68"/>
      <c r="H375" s="68"/>
      <c r="I375" s="68"/>
      <c r="J375" s="68"/>
    </row>
    <row r="376" spans="1:10" x14ac:dyDescent="0.25">
      <c r="A376" s="287"/>
      <c r="B376" s="68"/>
      <c r="C376" s="68"/>
      <c r="D376" s="68"/>
      <c r="E376" s="68"/>
      <c r="F376" s="68"/>
      <c r="G376" s="68"/>
      <c r="H376" s="68"/>
      <c r="I376" s="68"/>
      <c r="J376" s="68"/>
    </row>
    <row r="377" spans="1:10" x14ac:dyDescent="0.25">
      <c r="A377" s="287"/>
      <c r="B377" s="68"/>
      <c r="C377" s="68"/>
      <c r="D377" s="68"/>
      <c r="E377" s="68"/>
      <c r="F377" s="68"/>
      <c r="G377" s="68"/>
      <c r="H377" s="68"/>
      <c r="I377" s="68"/>
      <c r="J377" s="68"/>
    </row>
    <row r="378" spans="1:10" x14ac:dyDescent="0.25">
      <c r="A378" s="287"/>
      <c r="B378" s="68"/>
      <c r="C378" s="68"/>
      <c r="D378" s="68"/>
      <c r="E378" s="68"/>
      <c r="F378" s="68"/>
      <c r="G378" s="68"/>
      <c r="H378" s="68"/>
      <c r="I378" s="68"/>
      <c r="J378" s="68"/>
    </row>
    <row r="379" spans="1:10" x14ac:dyDescent="0.25">
      <c r="A379" s="287"/>
      <c r="B379" s="68"/>
      <c r="C379" s="68"/>
      <c r="D379" s="68"/>
      <c r="E379" s="68"/>
      <c r="F379" s="68"/>
      <c r="G379" s="68"/>
      <c r="H379" s="68"/>
      <c r="I379" s="68"/>
      <c r="J379" s="68"/>
    </row>
    <row r="380" spans="1:10" x14ac:dyDescent="0.25">
      <c r="A380" s="287"/>
      <c r="B380" s="68"/>
      <c r="C380" s="68"/>
      <c r="D380" s="68"/>
      <c r="E380" s="68"/>
      <c r="F380" s="68"/>
      <c r="G380" s="68"/>
      <c r="H380" s="68"/>
      <c r="I380" s="68"/>
      <c r="J380" s="68"/>
    </row>
    <row r="381" spans="1:10" x14ac:dyDescent="0.25">
      <c r="A381" s="287"/>
      <c r="B381" s="68"/>
      <c r="C381" s="68"/>
      <c r="D381" s="68"/>
      <c r="E381" s="68"/>
      <c r="F381" s="68"/>
      <c r="G381" s="68"/>
      <c r="H381" s="68"/>
      <c r="I381" s="68"/>
      <c r="J381" s="68"/>
    </row>
    <row r="382" spans="1:10" x14ac:dyDescent="0.25">
      <c r="A382" s="287"/>
      <c r="B382" s="68"/>
      <c r="C382" s="68"/>
      <c r="D382" s="68"/>
      <c r="E382" s="68"/>
      <c r="F382" s="68"/>
      <c r="G382" s="68"/>
      <c r="H382" s="68"/>
      <c r="I382" s="68"/>
      <c r="J382" s="68"/>
    </row>
    <row r="383" spans="1:10" x14ac:dyDescent="0.25">
      <c r="A383" s="287"/>
      <c r="B383" s="68"/>
      <c r="C383" s="68"/>
      <c r="D383" s="68"/>
      <c r="E383" s="68"/>
      <c r="F383" s="68"/>
      <c r="G383" s="68"/>
      <c r="H383" s="68"/>
      <c r="I383" s="68"/>
      <c r="J383" s="68"/>
    </row>
    <row r="384" spans="1:10" x14ac:dyDescent="0.25">
      <c r="A384" s="287"/>
      <c r="B384" s="68"/>
      <c r="C384" s="68"/>
      <c r="D384" s="68"/>
      <c r="E384" s="68"/>
      <c r="F384" s="68"/>
      <c r="G384" s="68"/>
      <c r="H384" s="68"/>
      <c r="I384" s="68"/>
      <c r="J384" s="68"/>
    </row>
    <row r="385" spans="1:10" x14ac:dyDescent="0.25">
      <c r="A385" s="287"/>
      <c r="B385" s="68"/>
      <c r="C385" s="68"/>
      <c r="D385" s="68"/>
      <c r="E385" s="68"/>
      <c r="F385" s="68"/>
      <c r="G385" s="68"/>
      <c r="H385" s="68"/>
      <c r="I385" s="68"/>
      <c r="J385" s="68"/>
    </row>
    <row r="386" spans="1:10" x14ac:dyDescent="0.25">
      <c r="A386" s="287"/>
      <c r="B386" s="68"/>
      <c r="C386" s="68"/>
      <c r="D386" s="68"/>
      <c r="E386" s="68"/>
      <c r="F386" s="68"/>
      <c r="G386" s="68"/>
      <c r="H386" s="68"/>
      <c r="I386" s="68"/>
      <c r="J386" s="68"/>
    </row>
    <row r="387" spans="1:10" x14ac:dyDescent="0.25">
      <c r="A387" s="287"/>
      <c r="B387" s="68"/>
      <c r="C387" s="68"/>
      <c r="D387" s="68"/>
      <c r="E387" s="68"/>
      <c r="F387" s="68"/>
      <c r="G387" s="68"/>
      <c r="H387" s="68"/>
      <c r="I387" s="68"/>
      <c r="J387" s="68"/>
    </row>
    <row r="388" spans="1:10" x14ac:dyDescent="0.25">
      <c r="A388" s="287"/>
      <c r="B388" s="68"/>
      <c r="C388" s="68"/>
      <c r="D388" s="68"/>
      <c r="E388" s="68"/>
      <c r="F388" s="68"/>
      <c r="G388" s="68"/>
      <c r="H388" s="68"/>
      <c r="I388" s="68"/>
      <c r="J388" s="68"/>
    </row>
    <row r="389" spans="1:10" x14ac:dyDescent="0.25">
      <c r="A389" s="287"/>
      <c r="B389" s="68"/>
      <c r="C389" s="68"/>
      <c r="D389" s="68"/>
      <c r="E389" s="68"/>
      <c r="F389" s="68"/>
      <c r="G389" s="68"/>
      <c r="H389" s="68"/>
      <c r="I389" s="68"/>
      <c r="J389" s="68"/>
    </row>
    <row r="390" spans="1:10" x14ac:dyDescent="0.25">
      <c r="A390" s="287"/>
      <c r="B390" s="68"/>
      <c r="C390" s="68"/>
      <c r="D390" s="68"/>
      <c r="E390" s="68"/>
      <c r="F390" s="68"/>
      <c r="G390" s="68"/>
      <c r="H390" s="68"/>
      <c r="I390" s="68"/>
      <c r="J390" s="68"/>
    </row>
    <row r="391" spans="1:10" x14ac:dyDescent="0.25">
      <c r="A391" s="287"/>
      <c r="B391" s="68"/>
      <c r="C391" s="68"/>
      <c r="D391" s="68"/>
      <c r="E391" s="68"/>
      <c r="F391" s="68"/>
      <c r="G391" s="68"/>
      <c r="H391" s="68"/>
      <c r="I391" s="68"/>
      <c r="J391" s="68"/>
    </row>
    <row r="392" spans="1:10" x14ac:dyDescent="0.25">
      <c r="A392" s="287"/>
      <c r="B392" s="68"/>
      <c r="C392" s="68"/>
      <c r="D392" s="68"/>
      <c r="E392" s="68"/>
      <c r="F392" s="68"/>
      <c r="G392" s="68"/>
      <c r="H392" s="68"/>
      <c r="I392" s="68"/>
      <c r="J392" s="68"/>
    </row>
    <row r="393" spans="1:10" x14ac:dyDescent="0.25">
      <c r="A393" s="287"/>
      <c r="B393" s="68"/>
      <c r="C393" s="68"/>
      <c r="D393" s="68"/>
      <c r="E393" s="68"/>
      <c r="F393" s="68"/>
      <c r="G393" s="68"/>
      <c r="H393" s="68"/>
      <c r="I393" s="68"/>
      <c r="J393" s="68"/>
    </row>
    <row r="394" spans="1:10" x14ac:dyDescent="0.25">
      <c r="A394" s="287"/>
      <c r="B394" s="68"/>
      <c r="C394" s="68"/>
      <c r="D394" s="68"/>
      <c r="E394" s="68"/>
      <c r="F394" s="68"/>
      <c r="G394" s="68"/>
      <c r="H394" s="68"/>
      <c r="I394" s="68"/>
      <c r="J394" s="68"/>
    </row>
    <row r="395" spans="1:10" x14ac:dyDescent="0.25">
      <c r="A395" s="287"/>
      <c r="B395" s="68"/>
      <c r="C395" s="68"/>
      <c r="D395" s="68"/>
      <c r="E395" s="68"/>
      <c r="F395" s="68"/>
      <c r="G395" s="68"/>
      <c r="H395" s="68"/>
      <c r="I395" s="68"/>
      <c r="J395" s="68"/>
    </row>
    <row r="396" spans="1:10" x14ac:dyDescent="0.25">
      <c r="A396" s="287"/>
      <c r="B396" s="68"/>
      <c r="C396" s="68"/>
      <c r="D396" s="68"/>
      <c r="E396" s="68"/>
      <c r="F396" s="68"/>
      <c r="G396" s="68"/>
      <c r="H396" s="68"/>
      <c r="I396" s="68"/>
      <c r="J396" s="68"/>
    </row>
    <row r="397" spans="1:10" x14ac:dyDescent="0.25">
      <c r="A397" s="287"/>
      <c r="B397" s="68"/>
      <c r="C397" s="68"/>
      <c r="D397" s="68"/>
      <c r="E397" s="68"/>
      <c r="F397" s="68"/>
      <c r="G397" s="68"/>
      <c r="H397" s="68"/>
      <c r="I397" s="68"/>
      <c r="J397" s="68"/>
    </row>
    <row r="398" spans="1:10" x14ac:dyDescent="0.25">
      <c r="A398" s="287"/>
      <c r="B398" s="68"/>
      <c r="C398" s="68"/>
      <c r="D398" s="68"/>
      <c r="E398" s="68"/>
      <c r="F398" s="68"/>
      <c r="G398" s="68"/>
      <c r="H398" s="68"/>
      <c r="I398" s="68"/>
      <c r="J398" s="68"/>
    </row>
    <row r="399" spans="1:10" x14ac:dyDescent="0.25">
      <c r="A399" s="287"/>
      <c r="B399" s="68"/>
      <c r="C399" s="68"/>
      <c r="D399" s="68"/>
      <c r="E399" s="68"/>
      <c r="F399" s="68"/>
      <c r="G399" s="68"/>
      <c r="H399" s="68"/>
      <c r="I399" s="68"/>
      <c r="J399" s="68"/>
    </row>
    <row r="400" spans="1:10" x14ac:dyDescent="0.25">
      <c r="A400" s="287"/>
      <c r="B400" s="68"/>
      <c r="C400" s="68"/>
      <c r="D400" s="68"/>
      <c r="E400" s="68"/>
      <c r="F400" s="68"/>
      <c r="G400" s="68"/>
      <c r="H400" s="68"/>
      <c r="I400" s="68"/>
      <c r="J400" s="68"/>
    </row>
    <row r="401" spans="1:10" x14ac:dyDescent="0.25">
      <c r="A401" s="287"/>
      <c r="B401" s="68"/>
      <c r="C401" s="68"/>
      <c r="D401" s="68"/>
      <c r="E401" s="68"/>
      <c r="F401" s="68"/>
      <c r="G401" s="68"/>
      <c r="H401" s="68"/>
      <c r="I401" s="68"/>
      <c r="J401" s="68"/>
    </row>
    <row r="402" spans="1:10" x14ac:dyDescent="0.25">
      <c r="A402" s="287"/>
      <c r="B402" s="68"/>
      <c r="C402" s="68"/>
      <c r="D402" s="68"/>
      <c r="E402" s="68"/>
      <c r="F402" s="68"/>
      <c r="G402" s="68"/>
      <c r="H402" s="68"/>
      <c r="I402" s="68"/>
      <c r="J402" s="68"/>
    </row>
    <row r="403" spans="1:10" x14ac:dyDescent="0.25">
      <c r="A403" s="287"/>
      <c r="B403" s="68"/>
      <c r="C403" s="68"/>
      <c r="D403" s="68"/>
      <c r="E403" s="68"/>
      <c r="F403" s="68"/>
      <c r="G403" s="68"/>
      <c r="H403" s="68"/>
      <c r="I403" s="68"/>
      <c r="J403" s="68"/>
    </row>
    <row r="404" spans="1:10" x14ac:dyDescent="0.25">
      <c r="A404" s="287"/>
      <c r="B404" s="68"/>
      <c r="C404" s="68"/>
      <c r="D404" s="68"/>
      <c r="E404" s="68"/>
      <c r="F404" s="68"/>
      <c r="G404" s="68"/>
      <c r="H404" s="68"/>
      <c r="I404" s="68"/>
      <c r="J404" s="68"/>
    </row>
    <row r="405" spans="1:10" x14ac:dyDescent="0.25">
      <c r="A405" s="287"/>
      <c r="B405" s="68"/>
      <c r="C405" s="68"/>
      <c r="D405" s="68"/>
      <c r="E405" s="68"/>
      <c r="F405" s="68"/>
      <c r="G405" s="68"/>
      <c r="H405" s="68"/>
      <c r="I405" s="68"/>
      <c r="J405" s="68"/>
    </row>
    <row r="406" spans="1:10" x14ac:dyDescent="0.25">
      <c r="A406" s="287"/>
      <c r="B406" s="68"/>
      <c r="C406" s="68"/>
      <c r="D406" s="68"/>
      <c r="E406" s="68"/>
      <c r="F406" s="68"/>
      <c r="G406" s="68"/>
      <c r="H406" s="68"/>
      <c r="I406" s="68"/>
      <c r="J406" s="68"/>
    </row>
    <row r="407" spans="1:10" x14ac:dyDescent="0.25">
      <c r="A407" s="287"/>
      <c r="B407" s="68"/>
      <c r="C407" s="68"/>
      <c r="D407" s="68"/>
      <c r="E407" s="68"/>
      <c r="F407" s="68"/>
      <c r="G407" s="68"/>
      <c r="H407" s="68"/>
      <c r="I407" s="68"/>
      <c r="J407" s="68"/>
    </row>
    <row r="408" spans="1:10" x14ac:dyDescent="0.25">
      <c r="A408" s="287"/>
      <c r="B408" s="68"/>
      <c r="C408" s="68"/>
      <c r="D408" s="68"/>
      <c r="E408" s="68"/>
      <c r="F408" s="68"/>
      <c r="G408" s="68"/>
      <c r="H408" s="68"/>
      <c r="I408" s="68"/>
      <c r="J408" s="68"/>
    </row>
    <row r="409" spans="1:10" x14ac:dyDescent="0.25">
      <c r="A409" s="287"/>
      <c r="B409" s="68"/>
      <c r="C409" s="68"/>
      <c r="D409" s="68"/>
      <c r="E409" s="68"/>
      <c r="F409" s="68"/>
      <c r="G409" s="68"/>
      <c r="H409" s="68"/>
      <c r="I409" s="68"/>
      <c r="J409" s="68"/>
    </row>
    <row r="410" spans="1:10" x14ac:dyDescent="0.25">
      <c r="A410" s="287"/>
      <c r="B410" s="68"/>
      <c r="C410" s="68"/>
      <c r="D410" s="68"/>
      <c r="E410" s="68"/>
      <c r="F410" s="68"/>
      <c r="G410" s="68"/>
      <c r="H410" s="68"/>
      <c r="I410" s="68"/>
      <c r="J410" s="68"/>
    </row>
    <row r="411" spans="1:10" x14ac:dyDescent="0.25">
      <c r="A411" s="287"/>
      <c r="B411" s="68"/>
      <c r="C411" s="68"/>
      <c r="D411" s="68"/>
      <c r="E411" s="68"/>
      <c r="F411" s="68"/>
      <c r="G411" s="68"/>
      <c r="H411" s="68"/>
      <c r="I411" s="68"/>
      <c r="J411" s="68"/>
    </row>
    <row r="412" spans="1:10" x14ac:dyDescent="0.25">
      <c r="A412" s="287"/>
      <c r="B412" s="68"/>
      <c r="C412" s="68"/>
      <c r="D412" s="68"/>
      <c r="E412" s="68"/>
      <c r="F412" s="68"/>
      <c r="G412" s="68"/>
      <c r="H412" s="68"/>
      <c r="I412" s="68"/>
      <c r="J412" s="68"/>
    </row>
    <row r="413" spans="1:10" x14ac:dyDescent="0.25">
      <c r="A413" s="287"/>
      <c r="B413" s="68"/>
      <c r="C413" s="68"/>
      <c r="D413" s="68"/>
      <c r="E413" s="68"/>
      <c r="F413" s="68"/>
      <c r="G413" s="68"/>
      <c r="H413" s="68"/>
      <c r="I413" s="68"/>
      <c r="J413" s="68"/>
    </row>
    <row r="414" spans="1:10" x14ac:dyDescent="0.25">
      <c r="A414" s="287"/>
      <c r="B414" s="68"/>
      <c r="C414" s="68"/>
      <c r="D414" s="68"/>
      <c r="E414" s="68"/>
      <c r="F414" s="68"/>
      <c r="G414" s="68"/>
      <c r="H414" s="68"/>
      <c r="I414" s="68"/>
      <c r="J414" s="68"/>
    </row>
    <row r="415" spans="1:10" x14ac:dyDescent="0.25">
      <c r="A415" s="287"/>
      <c r="B415" s="68"/>
      <c r="C415" s="68"/>
      <c r="D415" s="68"/>
      <c r="E415" s="68"/>
      <c r="F415" s="68"/>
      <c r="G415" s="68"/>
      <c r="H415" s="68"/>
      <c r="I415" s="68"/>
      <c r="J415" s="68"/>
    </row>
    <row r="416" spans="1:10" x14ac:dyDescent="0.25">
      <c r="A416" s="287"/>
      <c r="B416" s="68"/>
      <c r="C416" s="68"/>
      <c r="D416" s="68"/>
      <c r="E416" s="68"/>
      <c r="F416" s="68"/>
      <c r="G416" s="68"/>
      <c r="H416" s="68"/>
      <c r="I416" s="68"/>
      <c r="J416" s="68"/>
    </row>
    <row r="417" spans="1:10" x14ac:dyDescent="0.25">
      <c r="A417" s="287"/>
      <c r="B417" s="68"/>
      <c r="C417" s="68"/>
      <c r="D417" s="68"/>
      <c r="E417" s="68"/>
      <c r="F417" s="68"/>
      <c r="G417" s="68"/>
      <c r="H417" s="68"/>
      <c r="I417" s="68"/>
      <c r="J417" s="68"/>
    </row>
    <row r="418" spans="1:10" x14ac:dyDescent="0.25">
      <c r="A418" s="287"/>
      <c r="B418" s="68"/>
      <c r="C418" s="68"/>
      <c r="D418" s="68"/>
      <c r="E418" s="68"/>
      <c r="F418" s="68"/>
      <c r="G418" s="68"/>
      <c r="H418" s="68"/>
      <c r="I418" s="68"/>
      <c r="J418" s="68"/>
    </row>
    <row r="419" spans="1:10" x14ac:dyDescent="0.25">
      <c r="A419" s="287"/>
      <c r="B419" s="68"/>
      <c r="C419" s="68"/>
      <c r="D419" s="68"/>
      <c r="E419" s="68"/>
      <c r="F419" s="68"/>
      <c r="G419" s="68"/>
      <c r="H419" s="68"/>
      <c r="I419" s="68"/>
      <c r="J419" s="68"/>
    </row>
    <row r="420" spans="1:10" x14ac:dyDescent="0.25">
      <c r="A420" s="287"/>
      <c r="B420" s="68"/>
      <c r="C420" s="68"/>
      <c r="D420" s="68"/>
      <c r="E420" s="68"/>
      <c r="F420" s="68"/>
      <c r="G420" s="68"/>
      <c r="H420" s="68"/>
      <c r="I420" s="68"/>
      <c r="J420" s="68"/>
    </row>
    <row r="421" spans="1:10" x14ac:dyDescent="0.25">
      <c r="A421" s="287"/>
      <c r="B421" s="68"/>
      <c r="C421" s="68"/>
      <c r="D421" s="68"/>
      <c r="E421" s="68"/>
      <c r="F421" s="68"/>
      <c r="G421" s="68"/>
      <c r="H421" s="68"/>
      <c r="I421" s="68"/>
      <c r="J421" s="68"/>
    </row>
    <row r="422" spans="1:10" x14ac:dyDescent="0.25">
      <c r="A422" s="287"/>
      <c r="B422" s="68"/>
      <c r="C422" s="68"/>
      <c r="D422" s="68"/>
      <c r="E422" s="68"/>
      <c r="F422" s="68"/>
      <c r="G422" s="68"/>
      <c r="H422" s="68"/>
      <c r="I422" s="68"/>
      <c r="J422" s="68"/>
    </row>
    <row r="423" spans="1:10" x14ac:dyDescent="0.25">
      <c r="A423" s="287"/>
      <c r="B423" s="68"/>
      <c r="C423" s="68"/>
      <c r="D423" s="68"/>
      <c r="E423" s="68"/>
      <c r="F423" s="68"/>
      <c r="G423" s="68"/>
      <c r="H423" s="68"/>
      <c r="I423" s="68"/>
      <c r="J423" s="68"/>
    </row>
    <row r="424" spans="1:10" x14ac:dyDescent="0.25">
      <c r="A424" s="287"/>
      <c r="B424" s="68"/>
      <c r="C424" s="68"/>
      <c r="D424" s="68"/>
      <c r="E424" s="68"/>
      <c r="F424" s="68"/>
      <c r="G424" s="68"/>
      <c r="H424" s="68"/>
      <c r="I424" s="68"/>
      <c r="J424" s="68"/>
    </row>
    <row r="425" spans="1:10" x14ac:dyDescent="0.25">
      <c r="A425" s="287"/>
      <c r="B425" s="68"/>
      <c r="C425" s="68"/>
      <c r="D425" s="68"/>
      <c r="E425" s="68"/>
      <c r="F425" s="68"/>
      <c r="G425" s="68"/>
      <c r="H425" s="68"/>
      <c r="I425" s="68"/>
      <c r="J425" s="68"/>
    </row>
    <row r="426" spans="1:10" x14ac:dyDescent="0.25">
      <c r="A426" s="287"/>
      <c r="B426" s="68"/>
      <c r="C426" s="68"/>
      <c r="D426" s="68"/>
      <c r="E426" s="68"/>
      <c r="F426" s="68"/>
      <c r="G426" s="68"/>
      <c r="H426" s="68"/>
      <c r="I426" s="68"/>
      <c r="J426" s="68"/>
    </row>
    <row r="427" spans="1:10" x14ac:dyDescent="0.25">
      <c r="A427" s="287"/>
      <c r="B427" s="68"/>
      <c r="C427" s="68"/>
      <c r="D427" s="68"/>
      <c r="E427" s="68"/>
      <c r="F427" s="68"/>
      <c r="G427" s="68"/>
      <c r="H427" s="68"/>
      <c r="I427" s="68"/>
      <c r="J427" s="68"/>
    </row>
    <row r="428" spans="1:10" x14ac:dyDescent="0.25">
      <c r="A428" s="287"/>
      <c r="B428" s="68"/>
      <c r="C428" s="68"/>
      <c r="D428" s="68"/>
      <c r="E428" s="68"/>
      <c r="F428" s="68"/>
      <c r="G428" s="68"/>
      <c r="H428" s="68"/>
      <c r="I428" s="68"/>
      <c r="J428" s="68"/>
    </row>
    <row r="429" spans="1:10" x14ac:dyDescent="0.25">
      <c r="A429" s="287"/>
      <c r="B429" s="68"/>
      <c r="C429" s="68"/>
      <c r="D429" s="68"/>
      <c r="E429" s="68"/>
      <c r="F429" s="68"/>
      <c r="G429" s="68"/>
      <c r="H429" s="68"/>
      <c r="I429" s="68"/>
      <c r="J429" s="68"/>
    </row>
    <row r="430" spans="1:10" x14ac:dyDescent="0.25">
      <c r="A430" s="287"/>
      <c r="B430" s="68"/>
      <c r="C430" s="68"/>
      <c r="D430" s="68"/>
      <c r="E430" s="68"/>
      <c r="F430" s="68"/>
      <c r="G430" s="68"/>
      <c r="H430" s="68"/>
      <c r="I430" s="68"/>
      <c r="J430" s="68"/>
    </row>
    <row r="431" spans="1:10" x14ac:dyDescent="0.25">
      <c r="A431" s="287"/>
      <c r="B431" s="68"/>
      <c r="C431" s="68"/>
      <c r="D431" s="68"/>
      <c r="E431" s="68"/>
      <c r="F431" s="68"/>
      <c r="G431" s="68"/>
      <c r="H431" s="68"/>
      <c r="I431" s="68"/>
      <c r="J431" s="68"/>
    </row>
    <row r="432" spans="1:10" x14ac:dyDescent="0.25">
      <c r="A432" s="287"/>
      <c r="B432" s="68"/>
      <c r="C432" s="68"/>
      <c r="D432" s="68"/>
      <c r="E432" s="68"/>
      <c r="F432" s="68"/>
      <c r="G432" s="68"/>
      <c r="H432" s="68"/>
      <c r="I432" s="68"/>
      <c r="J432" s="68"/>
    </row>
    <row r="433" spans="1:10" x14ac:dyDescent="0.25">
      <c r="A433" s="287"/>
      <c r="B433" s="68"/>
      <c r="C433" s="68"/>
      <c r="D433" s="68"/>
      <c r="E433" s="68"/>
      <c r="F433" s="68"/>
      <c r="G433" s="68"/>
      <c r="H433" s="68"/>
      <c r="I433" s="68"/>
      <c r="J433" s="68"/>
    </row>
    <row r="434" spans="1:10" x14ac:dyDescent="0.25">
      <c r="A434" s="287"/>
      <c r="B434" s="68"/>
      <c r="C434" s="68"/>
      <c r="D434" s="68"/>
      <c r="E434" s="68"/>
      <c r="F434" s="68"/>
      <c r="G434" s="68"/>
      <c r="H434" s="68"/>
      <c r="I434" s="68"/>
      <c r="J434" s="68"/>
    </row>
    <row r="435" spans="1:10" x14ac:dyDescent="0.25">
      <c r="A435" s="287"/>
      <c r="B435" s="68"/>
      <c r="C435" s="68"/>
      <c r="D435" s="68"/>
      <c r="E435" s="68"/>
      <c r="F435" s="68"/>
      <c r="G435" s="68"/>
      <c r="H435" s="68"/>
      <c r="I435" s="68"/>
      <c r="J435" s="68"/>
    </row>
    <row r="436" spans="1:10" x14ac:dyDescent="0.25">
      <c r="A436" s="287"/>
      <c r="B436" s="68"/>
      <c r="C436" s="68"/>
      <c r="D436" s="68"/>
      <c r="E436" s="68"/>
      <c r="F436" s="68"/>
      <c r="G436" s="68"/>
      <c r="H436" s="68"/>
      <c r="I436" s="68"/>
      <c r="J436" s="68"/>
    </row>
    <row r="437" spans="1:10" x14ac:dyDescent="0.25">
      <c r="A437" s="287"/>
      <c r="B437" s="68"/>
      <c r="C437" s="68"/>
      <c r="D437" s="68"/>
      <c r="E437" s="68"/>
      <c r="F437" s="68"/>
      <c r="G437" s="68"/>
      <c r="H437" s="68"/>
      <c r="I437" s="68"/>
      <c r="J437" s="68"/>
    </row>
    <row r="438" spans="1:10" x14ac:dyDescent="0.25">
      <c r="A438" s="287"/>
      <c r="B438" s="68"/>
      <c r="C438" s="68"/>
      <c r="D438" s="68"/>
      <c r="E438" s="68"/>
      <c r="F438" s="68"/>
      <c r="G438" s="68"/>
      <c r="H438" s="68"/>
      <c r="I438" s="68"/>
      <c r="J438" s="68"/>
    </row>
    <row r="439" spans="1:10" x14ac:dyDescent="0.25">
      <c r="A439" s="287"/>
      <c r="B439" s="68"/>
      <c r="C439" s="68"/>
      <c r="D439" s="68"/>
      <c r="E439" s="68"/>
      <c r="F439" s="68"/>
      <c r="G439" s="68"/>
      <c r="H439" s="68"/>
      <c r="I439" s="68"/>
      <c r="J439" s="68"/>
    </row>
    <row r="440" spans="1:10" x14ac:dyDescent="0.25">
      <c r="A440" s="287"/>
      <c r="B440" s="68"/>
      <c r="C440" s="68"/>
      <c r="D440" s="68"/>
      <c r="E440" s="68"/>
      <c r="F440" s="68"/>
      <c r="G440" s="68"/>
      <c r="H440" s="68"/>
      <c r="I440" s="68"/>
      <c r="J440" s="68"/>
    </row>
    <row r="441" spans="1:10" x14ac:dyDescent="0.25">
      <c r="A441" s="287"/>
      <c r="B441" s="68"/>
      <c r="C441" s="68"/>
      <c r="D441" s="68"/>
      <c r="E441" s="68"/>
      <c r="F441" s="68"/>
      <c r="G441" s="68"/>
      <c r="H441" s="68"/>
      <c r="I441" s="68"/>
      <c r="J441" s="68"/>
    </row>
    <row r="442" spans="1:10" x14ac:dyDescent="0.25">
      <c r="A442" s="287"/>
      <c r="B442" s="68"/>
      <c r="C442" s="68"/>
      <c r="D442" s="68"/>
      <c r="E442" s="68"/>
      <c r="F442" s="68"/>
      <c r="G442" s="68"/>
      <c r="H442" s="68"/>
      <c r="I442" s="68"/>
      <c r="J442" s="68"/>
    </row>
    <row r="443" spans="1:10" x14ac:dyDescent="0.25">
      <c r="A443" s="287"/>
      <c r="B443" s="68"/>
      <c r="C443" s="68"/>
      <c r="D443" s="68"/>
      <c r="E443" s="68"/>
      <c r="F443" s="68"/>
      <c r="G443" s="68"/>
      <c r="H443" s="68"/>
      <c r="I443" s="68"/>
      <c r="J443" s="68"/>
    </row>
    <row r="444" spans="1:10" x14ac:dyDescent="0.25">
      <c r="A444" s="287"/>
      <c r="B444" s="68"/>
      <c r="C444" s="68"/>
      <c r="D444" s="68"/>
      <c r="E444" s="68"/>
      <c r="F444" s="68"/>
      <c r="G444" s="68"/>
      <c r="H444" s="68"/>
      <c r="I444" s="68"/>
      <c r="J444" s="68"/>
    </row>
    <row r="445" spans="1:10" x14ac:dyDescent="0.25">
      <c r="A445" s="287"/>
      <c r="B445" s="68"/>
      <c r="C445" s="68"/>
      <c r="D445" s="68"/>
      <c r="E445" s="68"/>
      <c r="F445" s="68"/>
      <c r="G445" s="68"/>
      <c r="H445" s="68"/>
      <c r="I445" s="68"/>
      <c r="J445" s="68"/>
    </row>
    <row r="446" spans="1:10" x14ac:dyDescent="0.25">
      <c r="A446" s="287"/>
      <c r="B446" s="68"/>
      <c r="C446" s="68"/>
      <c r="D446" s="68"/>
      <c r="E446" s="68"/>
      <c r="F446" s="68"/>
      <c r="G446" s="68"/>
      <c r="H446" s="68"/>
      <c r="I446" s="68"/>
      <c r="J446" s="68"/>
    </row>
    <row r="447" spans="1:10" x14ac:dyDescent="0.25">
      <c r="A447" s="287"/>
      <c r="B447" s="68"/>
      <c r="C447" s="68"/>
      <c r="D447" s="68"/>
      <c r="E447" s="68"/>
      <c r="F447" s="68"/>
      <c r="G447" s="68"/>
      <c r="H447" s="68"/>
      <c r="I447" s="68"/>
      <c r="J447" s="68"/>
    </row>
    <row r="448" spans="1:10" x14ac:dyDescent="0.25">
      <c r="A448" s="287"/>
      <c r="B448" s="68"/>
      <c r="C448" s="68"/>
      <c r="D448" s="68"/>
      <c r="E448" s="68"/>
      <c r="F448" s="68"/>
      <c r="G448" s="68"/>
      <c r="H448" s="68"/>
      <c r="I448" s="68"/>
      <c r="J448" s="68"/>
    </row>
    <row r="449" spans="1:10" x14ac:dyDescent="0.25">
      <c r="A449" s="287"/>
      <c r="B449" s="68"/>
      <c r="C449" s="68"/>
      <c r="D449" s="68"/>
      <c r="E449" s="68"/>
      <c r="F449" s="68"/>
      <c r="G449" s="68"/>
      <c r="H449" s="68"/>
      <c r="I449" s="68"/>
      <c r="J449" s="68"/>
    </row>
    <row r="450" spans="1:10" x14ac:dyDescent="0.25">
      <c r="A450" s="287"/>
      <c r="B450" s="68"/>
      <c r="C450" s="68"/>
      <c r="D450" s="68"/>
      <c r="E450" s="68"/>
      <c r="F450" s="68"/>
      <c r="G450" s="68"/>
      <c r="H450" s="68"/>
      <c r="I450" s="68"/>
      <c r="J450" s="68"/>
    </row>
    <row r="451" spans="1:10" x14ac:dyDescent="0.25">
      <c r="A451" s="287"/>
      <c r="B451" s="68"/>
      <c r="C451" s="68"/>
      <c r="D451" s="68"/>
      <c r="E451" s="68"/>
      <c r="F451" s="68"/>
      <c r="G451" s="68"/>
      <c r="H451" s="68"/>
      <c r="I451" s="68"/>
      <c r="J451" s="68"/>
    </row>
    <row r="452" spans="1:10" x14ac:dyDescent="0.25">
      <c r="A452" s="287"/>
      <c r="B452" s="68"/>
      <c r="C452" s="68"/>
      <c r="D452" s="68"/>
      <c r="E452" s="68"/>
      <c r="F452" s="68"/>
      <c r="G452" s="68"/>
      <c r="H452" s="68"/>
      <c r="I452" s="68"/>
      <c r="J452" s="68"/>
    </row>
    <row r="453" spans="1:10" x14ac:dyDescent="0.25">
      <c r="A453" s="287"/>
      <c r="B453" s="68"/>
      <c r="C453" s="68"/>
      <c r="D453" s="68"/>
      <c r="E453" s="68"/>
      <c r="F453" s="68"/>
      <c r="G453" s="68"/>
      <c r="H453" s="68"/>
      <c r="I453" s="68"/>
      <c r="J453" s="68"/>
    </row>
    <row r="454" spans="1:10" x14ac:dyDescent="0.25">
      <c r="A454" s="287"/>
      <c r="B454" s="68"/>
      <c r="C454" s="68"/>
      <c r="D454" s="68"/>
      <c r="E454" s="68"/>
      <c r="F454" s="68"/>
      <c r="G454" s="68"/>
      <c r="H454" s="68"/>
      <c r="I454" s="68"/>
      <c r="J454" s="68"/>
    </row>
    <row r="455" spans="1:10" x14ac:dyDescent="0.25">
      <c r="A455" s="287"/>
      <c r="B455" s="68"/>
      <c r="C455" s="68"/>
      <c r="D455" s="68"/>
      <c r="E455" s="68"/>
      <c r="F455" s="68"/>
      <c r="G455" s="68"/>
      <c r="H455" s="68"/>
      <c r="I455" s="68"/>
      <c r="J455" s="68"/>
    </row>
    <row r="456" spans="1:10" x14ac:dyDescent="0.25">
      <c r="A456" s="287"/>
      <c r="B456" s="68"/>
      <c r="C456" s="68"/>
      <c r="D456" s="68"/>
      <c r="E456" s="68"/>
      <c r="F456" s="68"/>
      <c r="G456" s="68"/>
      <c r="H456" s="68"/>
      <c r="I456" s="68"/>
      <c r="J456" s="68"/>
    </row>
    <row r="457" spans="1:10" x14ac:dyDescent="0.25">
      <c r="A457" s="287"/>
      <c r="B457" s="68"/>
      <c r="C457" s="68"/>
      <c r="D457" s="68"/>
      <c r="E457" s="68"/>
      <c r="F457" s="68"/>
      <c r="G457" s="68"/>
      <c r="H457" s="68"/>
      <c r="I457" s="68"/>
      <c r="J457" s="68"/>
    </row>
    <row r="458" spans="1:10" x14ac:dyDescent="0.25">
      <c r="A458" s="287"/>
      <c r="B458" s="68"/>
      <c r="C458" s="68"/>
      <c r="D458" s="68"/>
      <c r="E458" s="68"/>
      <c r="F458" s="68"/>
      <c r="G458" s="68"/>
      <c r="H458" s="68"/>
      <c r="I458" s="68"/>
      <c r="J458" s="68"/>
    </row>
    <row r="459" spans="1:10" x14ac:dyDescent="0.25">
      <c r="A459" s="287"/>
      <c r="B459" s="68"/>
      <c r="C459" s="68"/>
      <c r="D459" s="68"/>
      <c r="E459" s="68"/>
      <c r="F459" s="68"/>
      <c r="G459" s="68"/>
      <c r="H459" s="68"/>
      <c r="I459" s="68"/>
      <c r="J459" s="68"/>
    </row>
    <row r="460" spans="1:10" x14ac:dyDescent="0.25">
      <c r="A460" s="287"/>
      <c r="B460" s="68"/>
      <c r="C460" s="68"/>
      <c r="D460" s="68"/>
      <c r="E460" s="68"/>
      <c r="F460" s="68"/>
      <c r="G460" s="68"/>
      <c r="H460" s="68"/>
      <c r="I460" s="68"/>
      <c r="J460" s="68"/>
    </row>
    <row r="461" spans="1:10" x14ac:dyDescent="0.25">
      <c r="A461" s="287"/>
      <c r="B461" s="68"/>
      <c r="C461" s="68"/>
      <c r="D461" s="68"/>
      <c r="E461" s="68"/>
      <c r="F461" s="68"/>
      <c r="G461" s="68"/>
      <c r="H461" s="68"/>
      <c r="I461" s="68"/>
      <c r="J461" s="68"/>
    </row>
    <row r="462" spans="1:10" x14ac:dyDescent="0.25">
      <c r="A462" s="287"/>
      <c r="B462" s="68"/>
      <c r="C462" s="68"/>
      <c r="D462" s="68"/>
      <c r="E462" s="68"/>
      <c r="F462" s="68"/>
      <c r="G462" s="68"/>
      <c r="H462" s="68"/>
      <c r="I462" s="68"/>
      <c r="J462" s="68"/>
    </row>
    <row r="463" spans="1:10" x14ac:dyDescent="0.25">
      <c r="A463" s="287"/>
      <c r="B463" s="68"/>
      <c r="C463" s="68"/>
      <c r="D463" s="68"/>
      <c r="E463" s="68"/>
      <c r="F463" s="68"/>
      <c r="G463" s="68"/>
      <c r="H463" s="68"/>
      <c r="I463" s="68"/>
      <c r="J463" s="68"/>
    </row>
    <row r="464" spans="1:10" x14ac:dyDescent="0.25">
      <c r="A464" s="287"/>
      <c r="B464" s="68"/>
      <c r="C464" s="68"/>
      <c r="D464" s="68"/>
      <c r="E464" s="68"/>
      <c r="F464" s="68"/>
      <c r="G464" s="68"/>
      <c r="H464" s="68"/>
      <c r="I464" s="68"/>
      <c r="J464" s="68"/>
    </row>
    <row r="465" spans="1:10" x14ac:dyDescent="0.25">
      <c r="A465" s="287"/>
      <c r="B465" s="68"/>
      <c r="C465" s="68"/>
      <c r="D465" s="68"/>
      <c r="E465" s="68"/>
      <c r="F465" s="68"/>
      <c r="G465" s="68"/>
      <c r="H465" s="68"/>
      <c r="I465" s="68"/>
      <c r="J465" s="68"/>
    </row>
    <row r="466" spans="1:10" x14ac:dyDescent="0.25">
      <c r="A466" s="287"/>
      <c r="B466" s="68"/>
      <c r="C466" s="68"/>
      <c r="D466" s="68"/>
      <c r="E466" s="68"/>
      <c r="F466" s="68"/>
      <c r="G466" s="68"/>
      <c r="H466" s="68"/>
      <c r="I466" s="68"/>
      <c r="J466" s="68"/>
    </row>
    <row r="467" spans="1:10" x14ac:dyDescent="0.25">
      <c r="A467" s="287"/>
      <c r="B467" s="68"/>
      <c r="C467" s="68"/>
      <c r="D467" s="68"/>
      <c r="E467" s="68"/>
      <c r="F467" s="68"/>
      <c r="G467" s="68"/>
      <c r="H467" s="68"/>
      <c r="I467" s="68"/>
      <c r="J467" s="68"/>
    </row>
    <row r="468" spans="1:10" x14ac:dyDescent="0.25">
      <c r="A468" s="287"/>
      <c r="B468" s="68"/>
      <c r="C468" s="68"/>
      <c r="D468" s="68"/>
      <c r="E468" s="68"/>
      <c r="F468" s="68"/>
      <c r="G468" s="68"/>
      <c r="H468" s="68"/>
      <c r="I468" s="68"/>
      <c r="J468" s="68"/>
    </row>
    <row r="469" spans="1:10" x14ac:dyDescent="0.25">
      <c r="A469" s="287"/>
      <c r="B469" s="68"/>
      <c r="C469" s="68"/>
      <c r="D469" s="68"/>
      <c r="E469" s="68"/>
      <c r="F469" s="68"/>
      <c r="G469" s="68"/>
      <c r="H469" s="68"/>
      <c r="I469" s="68"/>
      <c r="J469" s="68"/>
    </row>
    <row r="470" spans="1:10" x14ac:dyDescent="0.25">
      <c r="A470" s="287"/>
      <c r="B470" s="68"/>
      <c r="C470" s="68"/>
      <c r="D470" s="68"/>
      <c r="E470" s="68"/>
      <c r="F470" s="68"/>
      <c r="G470" s="68"/>
      <c r="H470" s="68"/>
      <c r="I470" s="68"/>
      <c r="J470" s="68"/>
    </row>
    <row r="471" spans="1:10" x14ac:dyDescent="0.25">
      <c r="A471" s="287"/>
      <c r="B471" s="68"/>
      <c r="C471" s="68"/>
      <c r="D471" s="68"/>
      <c r="E471" s="68"/>
      <c r="F471" s="68"/>
      <c r="G471" s="68"/>
      <c r="H471" s="68"/>
      <c r="I471" s="68"/>
      <c r="J471" s="68"/>
    </row>
    <row r="472" spans="1:10" x14ac:dyDescent="0.25">
      <c r="A472" s="287"/>
      <c r="B472" s="68"/>
      <c r="C472" s="68"/>
      <c r="D472" s="68"/>
      <c r="E472" s="68"/>
      <c r="F472" s="68"/>
      <c r="G472" s="68"/>
      <c r="H472" s="68"/>
      <c r="I472" s="68"/>
      <c r="J472" s="68"/>
    </row>
    <row r="473" spans="1:10" x14ac:dyDescent="0.25">
      <c r="A473" s="287"/>
      <c r="B473" s="68"/>
      <c r="C473" s="68"/>
      <c r="D473" s="68"/>
      <c r="E473" s="68"/>
      <c r="F473" s="68"/>
      <c r="G473" s="68"/>
      <c r="H473" s="68"/>
      <c r="I473" s="68"/>
      <c r="J473" s="68"/>
    </row>
    <row r="474" spans="1:10" x14ac:dyDescent="0.25">
      <c r="A474" s="287"/>
      <c r="B474" s="68"/>
      <c r="C474" s="68"/>
      <c r="D474" s="68"/>
      <c r="E474" s="68"/>
      <c r="F474" s="68"/>
      <c r="G474" s="68"/>
      <c r="H474" s="68"/>
      <c r="I474" s="68"/>
      <c r="J474" s="68"/>
    </row>
    <row r="475" spans="1:10" x14ac:dyDescent="0.25">
      <c r="A475" s="287"/>
      <c r="B475" s="68"/>
      <c r="C475" s="68"/>
      <c r="D475" s="68"/>
      <c r="E475" s="68"/>
      <c r="F475" s="68"/>
      <c r="G475" s="68"/>
      <c r="H475" s="68"/>
      <c r="I475" s="68"/>
      <c r="J475" s="68"/>
    </row>
    <row r="476" spans="1:10" x14ac:dyDescent="0.25">
      <c r="A476" s="287"/>
      <c r="B476" s="68"/>
      <c r="C476" s="68"/>
      <c r="D476" s="68"/>
      <c r="E476" s="68"/>
      <c r="F476" s="68"/>
      <c r="G476" s="68"/>
      <c r="H476" s="68"/>
      <c r="I476" s="68"/>
      <c r="J476" s="68"/>
    </row>
    <row r="477" spans="1:10" x14ac:dyDescent="0.25">
      <c r="A477" s="287"/>
      <c r="B477" s="68"/>
      <c r="C477" s="68"/>
      <c r="D477" s="68"/>
      <c r="E477" s="68"/>
      <c r="F477" s="68"/>
      <c r="G477" s="68"/>
      <c r="H477" s="68"/>
      <c r="I477" s="68"/>
      <c r="J477" s="68"/>
    </row>
    <row r="478" spans="1:10" x14ac:dyDescent="0.25">
      <c r="A478" s="287"/>
      <c r="B478" s="68"/>
      <c r="C478" s="68"/>
      <c r="D478" s="68"/>
      <c r="E478" s="68"/>
      <c r="F478" s="68"/>
      <c r="G478" s="68"/>
      <c r="H478" s="68"/>
      <c r="I478" s="68"/>
      <c r="J478" s="68"/>
    </row>
    <row r="479" spans="1:10" x14ac:dyDescent="0.25">
      <c r="A479" s="287"/>
      <c r="B479" s="68"/>
      <c r="C479" s="68"/>
      <c r="D479" s="68"/>
      <c r="E479" s="68"/>
      <c r="F479" s="68"/>
      <c r="G479" s="68"/>
      <c r="H479" s="68"/>
      <c r="I479" s="68"/>
      <c r="J479" s="68"/>
    </row>
    <row r="480" spans="1:10" x14ac:dyDescent="0.25">
      <c r="A480" s="287"/>
      <c r="B480" s="68"/>
      <c r="C480" s="68"/>
      <c r="D480" s="68"/>
      <c r="E480" s="68"/>
      <c r="F480" s="68"/>
      <c r="G480" s="68"/>
      <c r="H480" s="68"/>
      <c r="I480" s="68"/>
      <c r="J480" s="68"/>
    </row>
    <row r="481" spans="1:10" x14ac:dyDescent="0.25">
      <c r="A481" s="287"/>
      <c r="B481" s="68"/>
      <c r="C481" s="68"/>
      <c r="D481" s="68"/>
      <c r="E481" s="68"/>
      <c r="F481" s="68"/>
      <c r="G481" s="68"/>
      <c r="H481" s="68"/>
      <c r="I481" s="68"/>
      <c r="J481" s="68"/>
    </row>
    <row r="482" spans="1:10" x14ac:dyDescent="0.25">
      <c r="A482" s="287"/>
      <c r="B482" s="68"/>
      <c r="C482" s="68"/>
      <c r="D482" s="68"/>
      <c r="E482" s="68"/>
      <c r="F482" s="68"/>
      <c r="G482" s="68"/>
      <c r="H482" s="68"/>
      <c r="I482" s="68"/>
      <c r="J482" s="68"/>
    </row>
    <row r="483" spans="1:10" x14ac:dyDescent="0.25">
      <c r="A483" s="287"/>
      <c r="B483" s="68"/>
      <c r="C483" s="68"/>
      <c r="D483" s="68"/>
      <c r="E483" s="68"/>
      <c r="F483" s="68"/>
      <c r="G483" s="68"/>
      <c r="H483" s="68"/>
      <c r="I483" s="68"/>
      <c r="J483" s="68"/>
    </row>
    <row r="484" spans="1:10" x14ac:dyDescent="0.25">
      <c r="A484" s="287"/>
      <c r="B484" s="68"/>
      <c r="C484" s="68"/>
      <c r="D484" s="68"/>
      <c r="E484" s="68"/>
      <c r="F484" s="68"/>
      <c r="G484" s="68"/>
      <c r="H484" s="68"/>
      <c r="I484" s="68"/>
      <c r="J484" s="68"/>
    </row>
    <row r="485" spans="1:10" x14ac:dyDescent="0.25">
      <c r="A485" s="287"/>
      <c r="B485" s="68"/>
      <c r="C485" s="68"/>
      <c r="D485" s="68"/>
      <c r="E485" s="68"/>
      <c r="F485" s="68"/>
      <c r="G485" s="68"/>
      <c r="H485" s="68"/>
      <c r="I485" s="68"/>
      <c r="J485" s="68"/>
    </row>
    <row r="486" spans="1:10" x14ac:dyDescent="0.25">
      <c r="A486" s="287"/>
      <c r="B486" s="68"/>
      <c r="C486" s="68"/>
      <c r="D486" s="68"/>
      <c r="E486" s="68"/>
      <c r="F486" s="68"/>
      <c r="G486" s="68"/>
      <c r="H486" s="68"/>
      <c r="I486" s="68"/>
      <c r="J486" s="68"/>
    </row>
    <row r="487" spans="1:10" x14ac:dyDescent="0.25">
      <c r="A487" s="287"/>
      <c r="B487" s="68"/>
      <c r="C487" s="68"/>
      <c r="D487" s="68"/>
      <c r="E487" s="68"/>
      <c r="F487" s="68"/>
      <c r="G487" s="68"/>
      <c r="H487" s="68"/>
      <c r="I487" s="68"/>
      <c r="J487" s="68"/>
    </row>
    <row r="488" spans="1:10" x14ac:dyDescent="0.25">
      <c r="A488" s="287"/>
      <c r="B488" s="68"/>
      <c r="C488" s="68"/>
      <c r="D488" s="68"/>
      <c r="E488" s="68"/>
      <c r="F488" s="68"/>
      <c r="G488" s="68"/>
      <c r="H488" s="68"/>
      <c r="I488" s="68"/>
      <c r="J488" s="68"/>
    </row>
    <row r="489" spans="1:10" x14ac:dyDescent="0.25">
      <c r="A489" s="287"/>
      <c r="B489" s="68"/>
      <c r="C489" s="68"/>
      <c r="D489" s="68"/>
      <c r="E489" s="68"/>
      <c r="F489" s="68"/>
      <c r="G489" s="68"/>
      <c r="H489" s="68"/>
      <c r="I489" s="68"/>
      <c r="J489" s="68"/>
    </row>
    <row r="490" spans="1:10" x14ac:dyDescent="0.25">
      <c r="A490" s="287"/>
      <c r="B490" s="68"/>
      <c r="C490" s="68"/>
      <c r="D490" s="68"/>
      <c r="E490" s="68"/>
      <c r="F490" s="68"/>
      <c r="G490" s="68"/>
      <c r="H490" s="68"/>
      <c r="I490" s="68"/>
      <c r="J490" s="68"/>
    </row>
    <row r="491" spans="1:10" x14ac:dyDescent="0.25">
      <c r="A491" s="287"/>
      <c r="B491" s="68"/>
      <c r="C491" s="68"/>
      <c r="D491" s="68"/>
      <c r="E491" s="68"/>
      <c r="F491" s="68"/>
      <c r="G491" s="68"/>
      <c r="H491" s="68"/>
      <c r="I491" s="68"/>
      <c r="J491" s="68"/>
    </row>
    <row r="492" spans="1:10" x14ac:dyDescent="0.25">
      <c r="A492" s="287"/>
      <c r="B492" s="68"/>
      <c r="C492" s="68"/>
      <c r="D492" s="68"/>
      <c r="E492" s="68"/>
      <c r="F492" s="68"/>
      <c r="G492" s="68"/>
      <c r="H492" s="68"/>
      <c r="I492" s="68"/>
      <c r="J492" s="68"/>
    </row>
    <row r="493" spans="1:10" x14ac:dyDescent="0.25">
      <c r="A493" s="287"/>
      <c r="B493" s="68"/>
      <c r="C493" s="68"/>
      <c r="D493" s="68"/>
      <c r="E493" s="68"/>
      <c r="F493" s="68"/>
      <c r="G493" s="68"/>
      <c r="H493" s="68"/>
      <c r="I493" s="68"/>
      <c r="J493" s="68"/>
    </row>
    <row r="494" spans="1:10" x14ac:dyDescent="0.25">
      <c r="A494" s="287"/>
      <c r="B494" s="68"/>
      <c r="C494" s="68"/>
      <c r="D494" s="68"/>
      <c r="E494" s="68"/>
      <c r="F494" s="68"/>
      <c r="G494" s="68"/>
      <c r="H494" s="68"/>
      <c r="I494" s="68"/>
      <c r="J494" s="68"/>
    </row>
    <row r="495" spans="1:10" x14ac:dyDescent="0.25">
      <c r="A495" s="287"/>
      <c r="B495" s="68"/>
      <c r="C495" s="68"/>
      <c r="D495" s="68"/>
      <c r="E495" s="68"/>
      <c r="F495" s="68"/>
      <c r="G495" s="68"/>
      <c r="H495" s="68"/>
      <c r="I495" s="68"/>
      <c r="J495" s="68"/>
    </row>
    <row r="496" spans="1:10" x14ac:dyDescent="0.25">
      <c r="A496" s="287"/>
      <c r="B496" s="68"/>
      <c r="C496" s="68"/>
      <c r="D496" s="68"/>
      <c r="E496" s="68"/>
      <c r="F496" s="68"/>
      <c r="G496" s="68"/>
      <c r="H496" s="68"/>
      <c r="I496" s="68"/>
      <c r="J496" s="68"/>
    </row>
    <row r="497" spans="1:10" x14ac:dyDescent="0.25">
      <c r="A497" s="287"/>
      <c r="B497" s="68"/>
      <c r="C497" s="68"/>
      <c r="D497" s="68"/>
      <c r="E497" s="68"/>
      <c r="F497" s="68"/>
      <c r="G497" s="68"/>
      <c r="H497" s="68"/>
      <c r="I497" s="68"/>
      <c r="J497" s="68"/>
    </row>
    <row r="498" spans="1:10" x14ac:dyDescent="0.25">
      <c r="A498" s="287"/>
      <c r="B498" s="68"/>
      <c r="C498" s="68"/>
      <c r="D498" s="68"/>
      <c r="E498" s="68"/>
      <c r="F498" s="68"/>
      <c r="G498" s="68"/>
      <c r="H498" s="68"/>
      <c r="I498" s="68"/>
      <c r="J498" s="68"/>
    </row>
    <row r="499" spans="1:10" x14ac:dyDescent="0.25">
      <c r="A499" s="287"/>
      <c r="B499" s="68"/>
      <c r="C499" s="68"/>
      <c r="D499" s="68"/>
      <c r="E499" s="68"/>
      <c r="F499" s="68"/>
      <c r="G499" s="68"/>
      <c r="H499" s="68"/>
      <c r="I499" s="68"/>
      <c r="J499" s="68"/>
    </row>
    <row r="500" spans="1:10" x14ac:dyDescent="0.25">
      <c r="A500" s="287"/>
      <c r="B500" s="68"/>
      <c r="C500" s="68"/>
      <c r="D500" s="68"/>
      <c r="E500" s="68"/>
      <c r="F500" s="68"/>
      <c r="G500" s="68"/>
      <c r="H500" s="68"/>
      <c r="I500" s="68"/>
      <c r="J500" s="68"/>
    </row>
    <row r="501" spans="1:10" x14ac:dyDescent="0.25">
      <c r="A501" s="287"/>
      <c r="B501" s="68"/>
      <c r="C501" s="68"/>
      <c r="D501" s="68"/>
      <c r="E501" s="68"/>
      <c r="F501" s="68"/>
      <c r="G501" s="68"/>
      <c r="H501" s="68"/>
      <c r="I501" s="68"/>
      <c r="J501" s="68"/>
    </row>
    <row r="502" spans="1:10" x14ac:dyDescent="0.25">
      <c r="A502" s="287"/>
      <c r="B502" s="68"/>
      <c r="C502" s="68"/>
      <c r="D502" s="68"/>
      <c r="E502" s="68"/>
      <c r="F502" s="68"/>
      <c r="G502" s="68"/>
      <c r="H502" s="68"/>
      <c r="I502" s="68"/>
      <c r="J502" s="68"/>
    </row>
    <row r="503" spans="1:10" x14ac:dyDescent="0.25">
      <c r="A503" s="287"/>
      <c r="B503" s="68"/>
      <c r="C503" s="68"/>
      <c r="D503" s="68"/>
      <c r="E503" s="68"/>
      <c r="F503" s="68"/>
      <c r="G503" s="68"/>
      <c r="H503" s="68"/>
      <c r="I503" s="68"/>
      <c r="J503" s="68"/>
    </row>
    <row r="504" spans="1:10" x14ac:dyDescent="0.25">
      <c r="A504" s="287"/>
      <c r="B504" s="68"/>
      <c r="C504" s="68"/>
      <c r="D504" s="68"/>
      <c r="E504" s="68"/>
      <c r="F504" s="68"/>
      <c r="G504" s="68"/>
      <c r="H504" s="68"/>
      <c r="I504" s="68"/>
      <c r="J504" s="68"/>
    </row>
    <row r="505" spans="1:10" x14ac:dyDescent="0.25">
      <c r="A505" s="287"/>
      <c r="B505" s="68"/>
      <c r="C505" s="68"/>
      <c r="D505" s="68"/>
      <c r="E505" s="68"/>
      <c r="F505" s="68"/>
      <c r="G505" s="68"/>
      <c r="H505" s="68"/>
      <c r="I505" s="68"/>
      <c r="J505" s="68"/>
    </row>
    <row r="506" spans="1:10" x14ac:dyDescent="0.25">
      <c r="A506" s="287"/>
      <c r="B506" s="68"/>
      <c r="C506" s="68"/>
      <c r="D506" s="68"/>
      <c r="E506" s="68"/>
      <c r="F506" s="68"/>
      <c r="G506" s="68"/>
      <c r="H506" s="68"/>
      <c r="I506" s="68"/>
      <c r="J506" s="68"/>
    </row>
    <row r="507" spans="1:10" x14ac:dyDescent="0.25">
      <c r="A507" s="287"/>
      <c r="B507" s="68"/>
      <c r="C507" s="68"/>
      <c r="D507" s="68"/>
      <c r="E507" s="68"/>
      <c r="F507" s="68"/>
      <c r="G507" s="68"/>
      <c r="H507" s="68"/>
      <c r="I507" s="68"/>
      <c r="J507" s="68"/>
    </row>
    <row r="508" spans="1:10" x14ac:dyDescent="0.25">
      <c r="A508" s="287"/>
      <c r="B508" s="68"/>
      <c r="C508" s="68"/>
      <c r="D508" s="68"/>
      <c r="E508" s="68"/>
      <c r="F508" s="68"/>
      <c r="G508" s="68"/>
      <c r="H508" s="68"/>
      <c r="I508" s="68"/>
      <c r="J508" s="68"/>
    </row>
    <row r="509" spans="1:10" x14ac:dyDescent="0.25">
      <c r="A509" s="287"/>
      <c r="B509" s="68"/>
      <c r="C509" s="68"/>
      <c r="D509" s="68"/>
      <c r="E509" s="68"/>
      <c r="F509" s="68"/>
      <c r="G509" s="68"/>
      <c r="H509" s="68"/>
      <c r="I509" s="68"/>
      <c r="J509" s="68"/>
    </row>
    <row r="510" spans="1:10" x14ac:dyDescent="0.25">
      <c r="A510" s="287"/>
      <c r="B510" s="68"/>
      <c r="C510" s="68"/>
      <c r="D510" s="68"/>
      <c r="E510" s="68"/>
      <c r="F510" s="68"/>
      <c r="G510" s="68"/>
      <c r="H510" s="68"/>
      <c r="I510" s="68"/>
      <c r="J510" s="68"/>
    </row>
    <row r="511" spans="1:10" x14ac:dyDescent="0.25">
      <c r="A511" s="287"/>
      <c r="B511" s="68"/>
      <c r="C511" s="68"/>
      <c r="D511" s="68"/>
      <c r="E511" s="68"/>
      <c r="F511" s="68"/>
      <c r="G511" s="68"/>
      <c r="H511" s="68"/>
      <c r="I511" s="68"/>
      <c r="J511" s="68"/>
    </row>
    <row r="512" spans="1:10" x14ac:dyDescent="0.25">
      <c r="A512" s="287"/>
      <c r="B512" s="68"/>
      <c r="C512" s="68"/>
      <c r="D512" s="68"/>
      <c r="E512" s="68"/>
      <c r="F512" s="68"/>
      <c r="G512" s="68"/>
      <c r="H512" s="68"/>
      <c r="I512" s="68"/>
      <c r="J512" s="68"/>
    </row>
    <row r="513" spans="1:10" x14ac:dyDescent="0.25">
      <c r="A513" s="287"/>
      <c r="B513" s="68"/>
      <c r="C513" s="68"/>
      <c r="D513" s="68"/>
      <c r="E513" s="68"/>
      <c r="F513" s="68"/>
      <c r="G513" s="68"/>
      <c r="H513" s="68"/>
      <c r="I513" s="68"/>
      <c r="J513" s="68"/>
    </row>
    <row r="514" spans="1:10" x14ac:dyDescent="0.25">
      <c r="A514" s="287"/>
      <c r="B514" s="68"/>
      <c r="C514" s="68"/>
      <c r="D514" s="68"/>
      <c r="E514" s="68"/>
      <c r="F514" s="68"/>
      <c r="G514" s="68"/>
      <c r="H514" s="68"/>
      <c r="I514" s="68"/>
      <c r="J514" s="68"/>
    </row>
    <row r="515" spans="1:10" x14ac:dyDescent="0.25">
      <c r="A515" s="287"/>
      <c r="B515" s="68"/>
      <c r="C515" s="68"/>
      <c r="D515" s="68"/>
      <c r="E515" s="68"/>
      <c r="F515" s="68"/>
      <c r="G515" s="68"/>
      <c r="H515" s="68"/>
      <c r="I515" s="68"/>
      <c r="J515" s="68"/>
    </row>
    <row r="516" spans="1:10" x14ac:dyDescent="0.25">
      <c r="A516" s="287"/>
      <c r="B516" s="68"/>
      <c r="C516" s="68"/>
      <c r="D516" s="68"/>
      <c r="E516" s="68"/>
      <c r="F516" s="68"/>
      <c r="G516" s="68"/>
      <c r="H516" s="68"/>
      <c r="I516" s="68"/>
      <c r="J516" s="68"/>
    </row>
    <row r="517" spans="1:10" x14ac:dyDescent="0.25">
      <c r="A517" s="287"/>
      <c r="B517" s="68"/>
      <c r="C517" s="68"/>
      <c r="D517" s="68"/>
      <c r="E517" s="68"/>
      <c r="F517" s="68"/>
      <c r="G517" s="68"/>
      <c r="H517" s="68"/>
      <c r="I517" s="68"/>
      <c r="J517" s="68"/>
    </row>
    <row r="518" spans="1:10" x14ac:dyDescent="0.25">
      <c r="A518" s="287"/>
      <c r="B518" s="68"/>
      <c r="C518" s="68"/>
      <c r="D518" s="68"/>
      <c r="E518" s="68"/>
      <c r="F518" s="68"/>
      <c r="G518" s="68"/>
      <c r="H518" s="68"/>
      <c r="I518" s="68"/>
      <c r="J518" s="68"/>
    </row>
    <row r="519" spans="1:10" x14ac:dyDescent="0.25">
      <c r="A519" s="287"/>
      <c r="B519" s="68"/>
      <c r="C519" s="68"/>
      <c r="D519" s="68"/>
      <c r="E519" s="68"/>
      <c r="F519" s="68"/>
      <c r="G519" s="68"/>
      <c r="H519" s="68"/>
      <c r="I519" s="68"/>
      <c r="J519" s="68"/>
    </row>
    <row r="520" spans="1:10" x14ac:dyDescent="0.25">
      <c r="A520" s="287"/>
      <c r="B520" s="68"/>
      <c r="C520" s="68"/>
      <c r="D520" s="68"/>
      <c r="E520" s="68"/>
      <c r="F520" s="68"/>
      <c r="G520" s="68"/>
      <c r="H520" s="68"/>
      <c r="I520" s="68"/>
      <c r="J520" s="68"/>
    </row>
    <row r="521" spans="1:10" x14ac:dyDescent="0.25">
      <c r="A521" s="287"/>
      <c r="B521" s="68"/>
      <c r="C521" s="68"/>
      <c r="D521" s="68"/>
      <c r="E521" s="68"/>
      <c r="F521" s="68"/>
      <c r="G521" s="68"/>
      <c r="H521" s="68"/>
      <c r="I521" s="68"/>
      <c r="J521" s="68"/>
    </row>
    <row r="522" spans="1:10" x14ac:dyDescent="0.25">
      <c r="A522" s="287"/>
      <c r="B522" s="68"/>
      <c r="C522" s="68"/>
      <c r="D522" s="68"/>
      <c r="E522" s="68"/>
      <c r="F522" s="68"/>
      <c r="G522" s="68"/>
      <c r="H522" s="68"/>
      <c r="I522" s="68"/>
      <c r="J522" s="68"/>
    </row>
    <row r="523" spans="1:10" x14ac:dyDescent="0.25">
      <c r="A523" s="287"/>
      <c r="B523" s="68"/>
      <c r="C523" s="68"/>
      <c r="D523" s="68"/>
      <c r="E523" s="68"/>
      <c r="F523" s="68"/>
      <c r="G523" s="68"/>
      <c r="H523" s="68"/>
      <c r="I523" s="68"/>
      <c r="J523" s="68"/>
    </row>
  </sheetData>
  <mergeCells count="3">
    <mergeCell ref="B2:O2"/>
    <mergeCell ref="L3:N3"/>
    <mergeCell ref="K4:N4"/>
  </mergeCells>
  <pageMargins left="0.39370078740157483" right="0.39370078740157483" top="0.74803149606299213" bottom="0.74803149606299213" header="0.31496062992125984" footer="0.31496062992125984"/>
  <pageSetup paperSize="9" scale="59" fitToWidth="2" orientation="landscape" r:id="rId2"/>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pageSetUpPr fitToPage="1"/>
  </sheetPr>
  <dimension ref="A1:K38"/>
  <sheetViews>
    <sheetView zoomScale="90" zoomScaleNormal="90" workbookViewId="0">
      <selection activeCell="A7" sqref="A7"/>
    </sheetView>
  </sheetViews>
  <sheetFormatPr defaultColWidth="8.7109375" defaultRowHeight="15.75" x14ac:dyDescent="0.2"/>
  <cols>
    <col min="1" max="1" width="42.85546875" style="2" customWidth="1"/>
    <col min="2" max="2" width="18.7109375" style="2" customWidth="1"/>
    <col min="3" max="3" width="15.5703125" style="5" customWidth="1"/>
    <col min="4" max="4" width="24.85546875" style="5" customWidth="1"/>
    <col min="5" max="5" width="18.42578125" style="5" customWidth="1"/>
    <col min="6" max="6" width="23.42578125" style="5" customWidth="1"/>
    <col min="7" max="7" width="22.7109375" style="6" customWidth="1"/>
    <col min="8" max="8" width="23.140625" style="2" customWidth="1"/>
    <col min="9" max="9" width="12" style="2" customWidth="1"/>
    <col min="10" max="10" width="20" style="2" customWidth="1"/>
    <col min="11" max="11" width="19.5703125" style="2" customWidth="1"/>
    <col min="12" max="12" width="19.85546875" style="2" customWidth="1"/>
    <col min="13" max="13" width="16.42578125" style="2" customWidth="1"/>
    <col min="14" max="14" width="18.140625" style="2" customWidth="1"/>
    <col min="15" max="15" width="16.42578125" style="2" bestFit="1" customWidth="1"/>
    <col min="16" max="16" width="18.140625" style="2" bestFit="1" customWidth="1"/>
    <col min="17" max="17" width="27.140625" style="2" bestFit="1" customWidth="1"/>
    <col min="18" max="29" width="6.7109375" style="2" bestFit="1" customWidth="1"/>
    <col min="30" max="34" width="7.7109375" style="2" bestFit="1" customWidth="1"/>
    <col min="35" max="39" width="9.28515625" style="2" bestFit="1" customWidth="1"/>
    <col min="40" max="40" width="10.28515625" style="2" bestFit="1" customWidth="1"/>
    <col min="41" max="41" width="15" style="2" bestFit="1" customWidth="1"/>
    <col min="42" max="42" width="13.140625" style="2" bestFit="1" customWidth="1"/>
    <col min="43" max="44" width="5.7109375" style="2" bestFit="1" customWidth="1"/>
    <col min="45" max="55" width="6.7109375" style="2" bestFit="1" customWidth="1"/>
    <col min="56" max="65" width="7.7109375" style="2" bestFit="1" customWidth="1"/>
    <col min="66" max="71" width="9.28515625" style="2" bestFit="1" customWidth="1"/>
    <col min="72" max="72" width="10.28515625" style="2" bestFit="1" customWidth="1"/>
    <col min="73" max="73" width="16.42578125" style="2" bestFit="1" customWidth="1"/>
    <col min="74" max="74" width="11.7109375" style="2" bestFit="1" customWidth="1"/>
    <col min="75" max="16384" width="8.7109375" style="2"/>
  </cols>
  <sheetData>
    <row r="1" spans="1:11" ht="21" x14ac:dyDescent="0.2">
      <c r="A1" s="368" t="s">
        <v>218</v>
      </c>
      <c r="B1" s="369"/>
      <c r="C1" s="369"/>
      <c r="D1" s="369"/>
      <c r="E1" s="369"/>
      <c r="F1" s="369"/>
      <c r="G1" s="370"/>
      <c r="H1" s="370"/>
      <c r="I1" s="370"/>
      <c r="J1" s="370"/>
      <c r="K1" s="370"/>
    </row>
    <row r="2" spans="1:11" ht="21" x14ac:dyDescent="0.2">
      <c r="A2" s="183"/>
      <c r="B2" s="184"/>
      <c r="C2" s="184"/>
      <c r="D2" s="184"/>
      <c r="E2" s="184"/>
      <c r="F2" s="184"/>
      <c r="G2" s="185"/>
      <c r="H2" s="186"/>
      <c r="I2" s="186"/>
      <c r="J2" s="186"/>
      <c r="K2" s="186"/>
    </row>
    <row r="3" spans="1:11" x14ac:dyDescent="0.2">
      <c r="C3" s="2"/>
      <c r="D3" s="2"/>
      <c r="E3" s="2"/>
      <c r="F3" s="2"/>
      <c r="G3" s="2"/>
      <c r="J3" s="198" t="s">
        <v>246</v>
      </c>
      <c r="K3" s="187" t="e">
        <f>K4+GETPIVOTDATA(" Total Costs",$A$6)</f>
        <v>#N/A</v>
      </c>
    </row>
    <row r="4" spans="1:11" ht="15.75" customHeight="1" x14ac:dyDescent="0.2">
      <c r="C4" s="2"/>
      <c r="D4" s="2"/>
      <c r="E4" s="2"/>
      <c r="F4" s="2"/>
      <c r="G4" s="2"/>
      <c r="H4" s="366" t="s">
        <v>245</v>
      </c>
      <c r="I4" s="367"/>
      <c r="J4" s="367"/>
      <c r="K4" s="179" t="e">
        <f>sfonsacosts</f>
        <v>#N/A</v>
      </c>
    </row>
    <row r="5" spans="1:11" x14ac:dyDescent="0.2">
      <c r="A5" s="199"/>
      <c r="B5" s="199"/>
      <c r="C5" s="206"/>
      <c r="D5" s="206"/>
      <c r="E5" s="206"/>
      <c r="F5" s="206"/>
      <c r="G5" s="207"/>
      <c r="H5" s="199"/>
    </row>
    <row r="6" spans="1:11" hidden="1" x14ac:dyDescent="0.2">
      <c r="A6" s="314"/>
      <c r="B6" s="316"/>
      <c r="C6" s="326" t="s">
        <v>76</v>
      </c>
      <c r="D6" s="314"/>
      <c r="E6" s="315"/>
      <c r="F6" s="315"/>
      <c r="G6" s="315"/>
      <c r="H6" s="315"/>
      <c r="I6" s="315"/>
      <c r="J6" s="315"/>
      <c r="K6" s="316"/>
    </row>
    <row r="7" spans="1:11" ht="31.5" x14ac:dyDescent="0.2">
      <c r="A7" s="327" t="s">
        <v>192</v>
      </c>
      <c r="B7" s="327" t="s">
        <v>191</v>
      </c>
      <c r="C7" s="328" t="s">
        <v>186</v>
      </c>
      <c r="D7" s="317" t="s">
        <v>268</v>
      </c>
      <c r="E7" s="317" t="s">
        <v>236</v>
      </c>
      <c r="F7" s="328" t="s">
        <v>206</v>
      </c>
      <c r="G7" s="317" t="s">
        <v>270</v>
      </c>
      <c r="H7" s="317" t="s">
        <v>233</v>
      </c>
      <c r="I7" s="328" t="s">
        <v>225</v>
      </c>
      <c r="J7" s="317" t="s">
        <v>277</v>
      </c>
      <c r="K7" s="328" t="s">
        <v>226</v>
      </c>
    </row>
    <row r="8" spans="1:11" x14ac:dyDescent="0.2">
      <c r="A8" s="318" t="s">
        <v>399</v>
      </c>
      <c r="B8" s="328" t="s">
        <v>230</v>
      </c>
      <c r="C8" s="324"/>
      <c r="D8" s="319"/>
      <c r="E8" s="319" t="e">
        <v>#N/A</v>
      </c>
      <c r="F8" s="319" t="e">
        <v>#N/A</v>
      </c>
      <c r="G8" s="319" t="e">
        <v>#N/A</v>
      </c>
      <c r="H8" s="319" t="e">
        <v>#N/A</v>
      </c>
      <c r="I8" s="319" t="e">
        <v>#N/A</v>
      </c>
      <c r="J8" s="319"/>
      <c r="K8" s="320" t="e">
        <v>#N/A</v>
      </c>
    </row>
    <row r="9" spans="1:11" x14ac:dyDescent="0.2">
      <c r="A9" s="321" t="s">
        <v>17</v>
      </c>
      <c r="B9" s="329"/>
      <c r="C9" s="325"/>
      <c r="D9" s="322"/>
      <c r="E9" s="322" t="e">
        <v>#N/A</v>
      </c>
      <c r="F9" s="322" t="e">
        <v>#N/A</v>
      </c>
      <c r="G9" s="322" t="e">
        <v>#N/A</v>
      </c>
      <c r="H9" s="322" t="e">
        <v>#N/A</v>
      </c>
      <c r="I9" s="322" t="e">
        <v>#N/A</v>
      </c>
      <c r="J9" s="322"/>
      <c r="K9" s="323" t="e">
        <v>#N/A</v>
      </c>
    </row>
    <row r="10" spans="1:11" x14ac:dyDescent="0.2">
      <c r="A10"/>
      <c r="B10"/>
      <c r="C10"/>
      <c r="D10"/>
      <c r="E10"/>
      <c r="F10"/>
      <c r="G10"/>
      <c r="H10"/>
      <c r="I10"/>
      <c r="J10"/>
      <c r="K10"/>
    </row>
    <row r="11" spans="1:11" x14ac:dyDescent="0.2">
      <c r="A11" s="24"/>
      <c r="B11" s="24"/>
      <c r="C11" s="24"/>
      <c r="D11" s="24"/>
      <c r="E11" s="24"/>
      <c r="F11" s="24"/>
      <c r="G11" s="24"/>
      <c r="H11" s="24"/>
      <c r="I11" s="24"/>
      <c r="J11" s="24"/>
      <c r="K11" s="24"/>
    </row>
    <row r="12" spans="1:11" x14ac:dyDescent="0.2">
      <c r="A12" s="24"/>
      <c r="B12" s="24"/>
      <c r="C12" s="24"/>
      <c r="D12" s="24"/>
      <c r="E12" s="24"/>
      <c r="F12" s="24"/>
      <c r="G12" s="24"/>
      <c r="H12" s="24"/>
      <c r="I12" s="24"/>
      <c r="J12" s="24"/>
      <c r="K12" s="24"/>
    </row>
    <row r="13" spans="1:11" x14ac:dyDescent="0.2">
      <c r="A13" s="24"/>
      <c r="B13" s="24"/>
      <c r="C13" s="24"/>
      <c r="D13" s="24"/>
      <c r="E13" s="24"/>
      <c r="F13" s="24"/>
      <c r="G13" s="24"/>
      <c r="H13"/>
      <c r="I13"/>
      <c r="J13"/>
      <c r="K13"/>
    </row>
    <row r="14" spans="1:11" x14ac:dyDescent="0.2">
      <c r="A14"/>
      <c r="B14"/>
      <c r="C14"/>
      <c r="D14"/>
      <c r="E14"/>
      <c r="F14"/>
      <c r="G14"/>
      <c r="H14"/>
      <c r="I14"/>
      <c r="J14"/>
      <c r="K14"/>
    </row>
    <row r="15" spans="1:11" x14ac:dyDescent="0.2">
      <c r="A15"/>
      <c r="B15"/>
      <c r="C15"/>
      <c r="D15"/>
      <c r="E15"/>
      <c r="F15"/>
      <c r="G15"/>
    </row>
    <row r="16" spans="1:11" x14ac:dyDescent="0.2">
      <c r="A16"/>
      <c r="B16"/>
      <c r="C16"/>
      <c r="D16"/>
      <c r="E16"/>
      <c r="F16"/>
      <c r="G16"/>
    </row>
    <row r="17" spans="1:7" x14ac:dyDescent="0.25">
      <c r="A17" s="177"/>
      <c r="B17"/>
      <c r="C17"/>
      <c r="D17"/>
      <c r="E17"/>
      <c r="F17"/>
      <c r="G17"/>
    </row>
    <row r="18" spans="1:7" x14ac:dyDescent="0.2">
      <c r="A18"/>
      <c r="B18"/>
      <c r="C18"/>
      <c r="D18"/>
      <c r="E18"/>
      <c r="F18"/>
      <c r="G18"/>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row r="23" spans="1:7" x14ac:dyDescent="0.2">
      <c r="A23"/>
      <c r="B23"/>
      <c r="C23"/>
      <c r="D23"/>
      <c r="E23"/>
      <c r="F23"/>
      <c r="G23"/>
    </row>
    <row r="24" spans="1:7" x14ac:dyDescent="0.2">
      <c r="A24"/>
      <c r="B24"/>
      <c r="C24"/>
      <c r="D24"/>
      <c r="E24"/>
      <c r="F24"/>
      <c r="G24"/>
    </row>
    <row r="25" spans="1:7" x14ac:dyDescent="0.2">
      <c r="A25"/>
      <c r="B25"/>
      <c r="C25"/>
      <c r="D25"/>
      <c r="E25"/>
      <c r="F25"/>
      <c r="G25"/>
    </row>
    <row r="26" spans="1:7" x14ac:dyDescent="0.2">
      <c r="A26"/>
      <c r="B26"/>
      <c r="C26"/>
      <c r="D26"/>
      <c r="E26"/>
      <c r="F26"/>
      <c r="G26"/>
    </row>
    <row r="27" spans="1:7" x14ac:dyDescent="0.2">
      <c r="A27"/>
      <c r="B27"/>
      <c r="C27"/>
      <c r="D27"/>
      <c r="E27"/>
      <c r="F27"/>
      <c r="G27"/>
    </row>
    <row r="28" spans="1:7" x14ac:dyDescent="0.2">
      <c r="A28"/>
      <c r="B28"/>
      <c r="C28"/>
      <c r="D28"/>
      <c r="E28"/>
      <c r="F28"/>
      <c r="G28"/>
    </row>
    <row r="29" spans="1:7" x14ac:dyDescent="0.2">
      <c r="A29"/>
      <c r="B29"/>
      <c r="C29"/>
      <c r="D29"/>
      <c r="E29"/>
      <c r="F29"/>
      <c r="G29"/>
    </row>
    <row r="30" spans="1:7" x14ac:dyDescent="0.2">
      <c r="A30"/>
      <c r="B30"/>
      <c r="C30"/>
      <c r="D30"/>
      <c r="E30"/>
      <c r="F30"/>
      <c r="G30"/>
    </row>
    <row r="31" spans="1:7" x14ac:dyDescent="0.2">
      <c r="A31"/>
      <c r="B31"/>
      <c r="C31"/>
      <c r="D31"/>
      <c r="E31"/>
      <c r="F31"/>
      <c r="G31"/>
    </row>
    <row r="32" spans="1:7" x14ac:dyDescent="0.2">
      <c r="A32"/>
      <c r="B32"/>
      <c r="C32"/>
      <c r="D32"/>
      <c r="E32"/>
      <c r="F32"/>
      <c r="G32"/>
    </row>
    <row r="33" spans="1:7" x14ac:dyDescent="0.2">
      <c r="A33"/>
      <c r="B33"/>
      <c r="C33"/>
      <c r="D33"/>
      <c r="E33"/>
      <c r="F33"/>
      <c r="G33"/>
    </row>
    <row r="34" spans="1:7" x14ac:dyDescent="0.2">
      <c r="A34"/>
      <c r="B34"/>
      <c r="C34"/>
      <c r="D34"/>
      <c r="E34"/>
      <c r="F34"/>
      <c r="G34"/>
    </row>
    <row r="35" spans="1:7" x14ac:dyDescent="0.2">
      <c r="A35"/>
      <c r="B35"/>
      <c r="C35"/>
      <c r="D35"/>
      <c r="E35"/>
      <c r="F35"/>
      <c r="G35"/>
    </row>
    <row r="36" spans="1:7" x14ac:dyDescent="0.2">
      <c r="A36"/>
      <c r="B36" s="23"/>
      <c r="C36"/>
      <c r="D36"/>
      <c r="E36"/>
      <c r="F36"/>
      <c r="G36"/>
    </row>
    <row r="37" spans="1:7" x14ac:dyDescent="0.2">
      <c r="A37"/>
      <c r="B37"/>
      <c r="C37"/>
      <c r="D37"/>
      <c r="E37"/>
      <c r="F37"/>
      <c r="G37"/>
    </row>
    <row r="38" spans="1:7" x14ac:dyDescent="0.2">
      <c r="A38"/>
      <c r="B38"/>
      <c r="C38"/>
      <c r="D38"/>
      <c r="E38"/>
      <c r="F38"/>
      <c r="G38"/>
    </row>
  </sheetData>
  <mergeCells count="2">
    <mergeCell ref="A1:K1"/>
    <mergeCell ref="H4:J4"/>
  </mergeCells>
  <pageMargins left="0.70866141732283472" right="0.70866141732283472" top="0.74803149606299213" bottom="0.74803149606299213" header="0.31496062992125984" footer="0.31496062992125984"/>
  <pageSetup paperSize="9" scale="55" orientation="landscape" r:id="rId2"/>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79998168889431442"/>
  </sheetPr>
  <dimension ref="A1:F124"/>
  <sheetViews>
    <sheetView showGridLines="0" zoomScaleNormal="100" workbookViewId="0">
      <selection activeCell="A2" sqref="A2:F2"/>
    </sheetView>
  </sheetViews>
  <sheetFormatPr defaultColWidth="9.140625" defaultRowHeight="12.75" x14ac:dyDescent="0.2"/>
  <cols>
    <col min="1" max="1" width="13" style="296" customWidth="1"/>
    <col min="2" max="2" width="67" style="138" customWidth="1"/>
    <col min="3" max="3" width="24.7109375" style="139" customWidth="1"/>
    <col min="4" max="4" width="15.7109375" style="138" customWidth="1"/>
    <col min="5" max="5" width="16.5703125" style="138" customWidth="1"/>
    <col min="6" max="6" width="23.42578125" style="167" customWidth="1"/>
    <col min="7" max="7" width="35.140625" style="138" customWidth="1"/>
    <col min="8" max="10" width="35.140625" style="138" bestFit="1" customWidth="1"/>
    <col min="11" max="11" width="11.7109375" style="138" bestFit="1" customWidth="1"/>
    <col min="12" max="16384" width="9.140625" style="138"/>
  </cols>
  <sheetData>
    <row r="1" spans="1:6" s="151" customFormat="1" x14ac:dyDescent="0.2">
      <c r="A1" s="296"/>
      <c r="C1" s="139"/>
      <c r="F1" s="167"/>
    </row>
    <row r="2" spans="1:6" ht="21" x14ac:dyDescent="0.2">
      <c r="A2" s="371" t="s">
        <v>237</v>
      </c>
      <c r="B2" s="371"/>
      <c r="C2" s="371"/>
      <c r="D2" s="371"/>
      <c r="E2" s="372"/>
      <c r="F2" s="372"/>
    </row>
    <row r="4" spans="1:6" s="140" customFormat="1" ht="45" x14ac:dyDescent="0.2">
      <c r="A4" s="333" t="s">
        <v>350</v>
      </c>
      <c r="B4" s="331" t="s">
        <v>97</v>
      </c>
      <c r="C4" s="331" t="s">
        <v>96</v>
      </c>
      <c r="D4" s="331" t="s">
        <v>227</v>
      </c>
      <c r="E4" s="332" t="s">
        <v>235</v>
      </c>
      <c r="F4" s="332" t="s">
        <v>269</v>
      </c>
    </row>
    <row r="5" spans="1:6" ht="15" x14ac:dyDescent="0.2">
      <c r="A5" s="334" t="s">
        <v>17</v>
      </c>
      <c r="B5" s="334"/>
      <c r="C5" s="334"/>
      <c r="D5" s="334"/>
      <c r="E5" s="330"/>
      <c r="F5" s="330"/>
    </row>
    <row r="6" spans="1:6" x14ac:dyDescent="0.2">
      <c r="A6"/>
      <c r="B6"/>
      <c r="C6"/>
      <c r="D6"/>
      <c r="E6"/>
      <c r="F6"/>
    </row>
    <row r="7" spans="1:6" x14ac:dyDescent="0.2">
      <c r="A7"/>
      <c r="B7"/>
      <c r="C7"/>
      <c r="D7"/>
      <c r="E7"/>
      <c r="F7"/>
    </row>
    <row r="8" spans="1:6" x14ac:dyDescent="0.2">
      <c r="A8"/>
      <c r="B8"/>
      <c r="C8"/>
      <c r="D8"/>
      <c r="E8"/>
      <c r="F8"/>
    </row>
    <row r="9" spans="1:6" x14ac:dyDescent="0.2">
      <c r="A9"/>
      <c r="B9"/>
      <c r="C9"/>
      <c r="D9"/>
      <c r="E9"/>
      <c r="F9"/>
    </row>
    <row r="10" spans="1:6" x14ac:dyDescent="0.2">
      <c r="A10"/>
      <c r="B10"/>
      <c r="C10"/>
      <c r="D10"/>
      <c r="E10"/>
      <c r="F10"/>
    </row>
    <row r="11" spans="1:6" x14ac:dyDescent="0.2">
      <c r="A11"/>
      <c r="B11"/>
      <c r="C11"/>
      <c r="D11"/>
      <c r="E11"/>
      <c r="F11"/>
    </row>
    <row r="12" spans="1:6" x14ac:dyDescent="0.2">
      <c r="A12"/>
      <c r="B12"/>
      <c r="C12"/>
      <c r="D12"/>
      <c r="E12"/>
      <c r="F12"/>
    </row>
    <row r="13" spans="1:6" x14ac:dyDescent="0.2">
      <c r="A13"/>
      <c r="B13"/>
      <c r="C13"/>
      <c r="D13"/>
      <c r="E13"/>
      <c r="F13"/>
    </row>
    <row r="14" spans="1:6" x14ac:dyDescent="0.2">
      <c r="A14"/>
      <c r="B14"/>
      <c r="C14"/>
      <c r="D14"/>
      <c r="E14"/>
      <c r="F14"/>
    </row>
    <row r="15" spans="1:6" x14ac:dyDescent="0.2">
      <c r="A15"/>
      <c r="B15"/>
      <c r="C15"/>
      <c r="D15"/>
      <c r="E15"/>
      <c r="F15"/>
    </row>
    <row r="16" spans="1:6" x14ac:dyDescent="0.2">
      <c r="A16"/>
      <c r="B16"/>
      <c r="C16"/>
      <c r="D16"/>
      <c r="E16"/>
      <c r="F16"/>
    </row>
    <row r="17" spans="1:6" x14ac:dyDescent="0.2">
      <c r="A17"/>
      <c r="B17"/>
      <c r="C17"/>
      <c r="D17"/>
      <c r="E17"/>
      <c r="F17"/>
    </row>
    <row r="18" spans="1:6" x14ac:dyDescent="0.2">
      <c r="A18"/>
      <c r="B18"/>
      <c r="C18"/>
      <c r="D18"/>
      <c r="E18"/>
      <c r="F18"/>
    </row>
    <row r="19" spans="1:6" x14ac:dyDescent="0.2">
      <c r="A19"/>
      <c r="B19"/>
      <c r="C19"/>
      <c r="D19"/>
      <c r="E19"/>
      <c r="F19"/>
    </row>
    <row r="20" spans="1:6" x14ac:dyDescent="0.2">
      <c r="A20"/>
      <c r="B20"/>
      <c r="C20"/>
      <c r="D20"/>
      <c r="E20"/>
      <c r="F20"/>
    </row>
    <row r="21" spans="1:6" x14ac:dyDescent="0.2">
      <c r="A21"/>
      <c r="B21"/>
      <c r="C21"/>
      <c r="D21"/>
      <c r="E21"/>
      <c r="F21"/>
    </row>
    <row r="22" spans="1:6" x14ac:dyDescent="0.2">
      <c r="A22"/>
      <c r="B22"/>
      <c r="C22"/>
      <c r="D22"/>
      <c r="E22"/>
      <c r="F22"/>
    </row>
    <row r="23" spans="1:6" x14ac:dyDescent="0.2">
      <c r="A23"/>
      <c r="B23"/>
      <c r="C23"/>
      <c r="D23"/>
      <c r="E23"/>
      <c r="F23"/>
    </row>
    <row r="24" spans="1:6" x14ac:dyDescent="0.2">
      <c r="A24"/>
      <c r="B24"/>
      <c r="C24"/>
      <c r="D24"/>
      <c r="E24"/>
      <c r="F24"/>
    </row>
    <row r="25" spans="1:6" x14ac:dyDescent="0.2">
      <c r="A25"/>
      <c r="B25"/>
      <c r="C25"/>
      <c r="D25"/>
      <c r="E25"/>
      <c r="F25"/>
    </row>
    <row r="26" spans="1:6" x14ac:dyDescent="0.2">
      <c r="A26"/>
      <c r="B26"/>
      <c r="C26"/>
      <c r="D26"/>
      <c r="E26"/>
      <c r="F26"/>
    </row>
    <row r="27" spans="1:6" x14ac:dyDescent="0.2">
      <c r="A27"/>
      <c r="B27"/>
      <c r="C27"/>
      <c r="D27"/>
      <c r="E27"/>
      <c r="F27"/>
    </row>
    <row r="28" spans="1:6" x14ac:dyDescent="0.2">
      <c r="A28"/>
      <c r="B28"/>
      <c r="C28"/>
      <c r="D28"/>
      <c r="E28"/>
      <c r="F28"/>
    </row>
    <row r="29" spans="1:6" x14ac:dyDescent="0.2">
      <c r="A29"/>
      <c r="B29"/>
      <c r="C29"/>
      <c r="D29"/>
      <c r="E29"/>
      <c r="F29"/>
    </row>
    <row r="30" spans="1:6" x14ac:dyDescent="0.2">
      <c r="A30"/>
      <c r="B30"/>
      <c r="C30"/>
      <c r="D30"/>
      <c r="E30"/>
      <c r="F30"/>
    </row>
    <row r="31" spans="1:6" x14ac:dyDescent="0.2">
      <c r="A31"/>
      <c r="B31"/>
      <c r="C31"/>
      <c r="D31"/>
      <c r="E31"/>
      <c r="F31"/>
    </row>
    <row r="32" spans="1:6" x14ac:dyDescent="0.2">
      <c r="A32"/>
      <c r="B32"/>
      <c r="C32"/>
      <c r="D32"/>
      <c r="E32"/>
      <c r="F32"/>
    </row>
    <row r="33" spans="1:6" x14ac:dyDescent="0.2">
      <c r="A33"/>
      <c r="B33"/>
      <c r="C33"/>
      <c r="D33"/>
      <c r="E33"/>
      <c r="F33"/>
    </row>
    <row r="34" spans="1:6" x14ac:dyDescent="0.2">
      <c r="A34"/>
      <c r="B34"/>
      <c r="C34"/>
      <c r="D34"/>
      <c r="E34"/>
      <c r="F34"/>
    </row>
    <row r="35" spans="1:6" x14ac:dyDescent="0.2">
      <c r="A35"/>
      <c r="B35"/>
      <c r="C35"/>
      <c r="D35"/>
      <c r="E35"/>
      <c r="F35"/>
    </row>
    <row r="36" spans="1:6" x14ac:dyDescent="0.2">
      <c r="A36"/>
      <c r="B36"/>
      <c r="C36"/>
      <c r="D36"/>
      <c r="E36"/>
      <c r="F36"/>
    </row>
    <row r="37" spans="1:6" x14ac:dyDescent="0.2">
      <c r="A37"/>
      <c r="B37"/>
      <c r="C37"/>
      <c r="D37"/>
      <c r="E37"/>
      <c r="F37"/>
    </row>
    <row r="38" spans="1:6" x14ac:dyDescent="0.2">
      <c r="A38"/>
      <c r="B38"/>
      <c r="C38"/>
      <c r="D38"/>
      <c r="E38"/>
      <c r="F38"/>
    </row>
    <row r="39" spans="1:6" x14ac:dyDescent="0.2">
      <c r="A39"/>
      <c r="B39"/>
      <c r="C39"/>
      <c r="D39"/>
      <c r="E39"/>
      <c r="F39"/>
    </row>
    <row r="40" spans="1:6" x14ac:dyDescent="0.2">
      <c r="A40"/>
      <c r="B40"/>
      <c r="C40"/>
      <c r="D40"/>
      <c r="E40"/>
      <c r="F40"/>
    </row>
    <row r="41" spans="1:6" x14ac:dyDescent="0.2">
      <c r="A41"/>
      <c r="B41"/>
      <c r="C41"/>
      <c r="D41"/>
      <c r="E41"/>
      <c r="F41"/>
    </row>
    <row r="42" spans="1:6" x14ac:dyDescent="0.2">
      <c r="A42"/>
      <c r="B42"/>
      <c r="C42"/>
      <c r="D42"/>
      <c r="E42"/>
      <c r="F42"/>
    </row>
    <row r="43" spans="1:6" x14ac:dyDescent="0.2">
      <c r="A43"/>
      <c r="B43"/>
      <c r="C43"/>
      <c r="D43"/>
      <c r="E43"/>
      <c r="F43"/>
    </row>
    <row r="44" spans="1:6" x14ac:dyDescent="0.2">
      <c r="A44"/>
      <c r="B44"/>
      <c r="C44"/>
      <c r="D44"/>
      <c r="E44"/>
      <c r="F44"/>
    </row>
    <row r="45" spans="1:6" x14ac:dyDescent="0.2">
      <c r="A45"/>
      <c r="B45"/>
      <c r="C45"/>
      <c r="D45"/>
      <c r="E45"/>
      <c r="F45"/>
    </row>
    <row r="46" spans="1:6" x14ac:dyDescent="0.2">
      <c r="A46"/>
      <c r="B46"/>
      <c r="C46"/>
      <c r="D46"/>
      <c r="E46"/>
      <c r="F46"/>
    </row>
    <row r="47" spans="1:6" x14ac:dyDescent="0.2">
      <c r="A47"/>
      <c r="B47"/>
      <c r="C47"/>
      <c r="D47"/>
      <c r="E47"/>
      <c r="F47"/>
    </row>
    <row r="48" spans="1:6" x14ac:dyDescent="0.2">
      <c r="A48"/>
      <c r="B48"/>
      <c r="C48"/>
      <c r="D48"/>
      <c r="E48"/>
      <c r="F48"/>
    </row>
    <row r="49" spans="1:6" x14ac:dyDescent="0.2">
      <c r="A49"/>
      <c r="B49"/>
      <c r="C49"/>
      <c r="D49"/>
      <c r="E49"/>
      <c r="F49"/>
    </row>
    <row r="50" spans="1:6" x14ac:dyDescent="0.2">
      <c r="A50"/>
      <c r="B50"/>
      <c r="C50"/>
      <c r="D50"/>
      <c r="E50"/>
      <c r="F50"/>
    </row>
    <row r="51" spans="1:6" x14ac:dyDescent="0.2">
      <c r="A51"/>
      <c r="B51"/>
      <c r="C51"/>
      <c r="D51"/>
      <c r="E51"/>
      <c r="F51"/>
    </row>
    <row r="52" spans="1:6" x14ac:dyDescent="0.2">
      <c r="A52"/>
      <c r="B52"/>
      <c r="C52"/>
      <c r="D52"/>
      <c r="E52"/>
      <c r="F52"/>
    </row>
    <row r="53" spans="1:6" x14ac:dyDescent="0.2">
      <c r="A53"/>
      <c r="B53"/>
      <c r="C53"/>
      <c r="D53"/>
      <c r="E53"/>
      <c r="F53"/>
    </row>
    <row r="54" spans="1:6" x14ac:dyDescent="0.2">
      <c r="A54"/>
      <c r="B54"/>
      <c r="C54"/>
      <c r="D54"/>
      <c r="E54"/>
      <c r="F54"/>
    </row>
    <row r="55" spans="1:6" x14ac:dyDescent="0.2">
      <c r="A55"/>
      <c r="B55"/>
      <c r="C55"/>
      <c r="D55"/>
      <c r="E55"/>
      <c r="F55"/>
    </row>
    <row r="56" spans="1:6" x14ac:dyDescent="0.2">
      <c r="A56"/>
      <c r="B56"/>
      <c r="C56"/>
      <c r="D56"/>
      <c r="E56"/>
      <c r="F56"/>
    </row>
    <row r="57" spans="1:6" x14ac:dyDescent="0.2">
      <c r="A57"/>
      <c r="B57"/>
      <c r="C57"/>
      <c r="D57"/>
      <c r="E57"/>
      <c r="F57"/>
    </row>
    <row r="58" spans="1:6" x14ac:dyDescent="0.2">
      <c r="A58"/>
      <c r="B58"/>
      <c r="C58"/>
      <c r="D58"/>
      <c r="E58"/>
      <c r="F58"/>
    </row>
    <row r="59" spans="1:6" x14ac:dyDescent="0.2">
      <c r="A59"/>
      <c r="B59"/>
      <c r="C59"/>
      <c r="D59"/>
      <c r="E59"/>
      <c r="F59"/>
    </row>
    <row r="60" spans="1:6" x14ac:dyDescent="0.2">
      <c r="A60"/>
      <c r="B60"/>
      <c r="C60"/>
      <c r="D60"/>
      <c r="E60"/>
      <c r="F60"/>
    </row>
    <row r="61" spans="1:6" x14ac:dyDescent="0.2">
      <c r="A61"/>
      <c r="B61"/>
      <c r="C61"/>
      <c r="D61"/>
      <c r="E61"/>
      <c r="F61"/>
    </row>
    <row r="62" spans="1:6" x14ac:dyDescent="0.2">
      <c r="A62"/>
      <c r="B62"/>
      <c r="C62"/>
      <c r="D62"/>
      <c r="E62"/>
      <c r="F62"/>
    </row>
    <row r="63" spans="1:6" x14ac:dyDescent="0.2">
      <c r="A63"/>
      <c r="B63"/>
      <c r="C63"/>
      <c r="D63"/>
      <c r="E63"/>
      <c r="F63"/>
    </row>
    <row r="64" spans="1:6" x14ac:dyDescent="0.2">
      <c r="A64"/>
      <c r="B64"/>
      <c r="C64"/>
      <c r="D64"/>
      <c r="E64"/>
      <c r="F64"/>
    </row>
    <row r="65" spans="1:6" x14ac:dyDescent="0.2">
      <c r="A65"/>
      <c r="B65"/>
      <c r="C65"/>
      <c r="D65"/>
      <c r="E65"/>
      <c r="F65"/>
    </row>
    <row r="66" spans="1:6" x14ac:dyDescent="0.2">
      <c r="A66"/>
      <c r="B66"/>
      <c r="C66"/>
      <c r="D66"/>
      <c r="E66"/>
      <c r="F66"/>
    </row>
    <row r="67" spans="1:6" x14ac:dyDescent="0.2">
      <c r="A67"/>
      <c r="B67"/>
      <c r="C67"/>
      <c r="D67"/>
      <c r="E67"/>
      <c r="F67"/>
    </row>
    <row r="68" spans="1:6" x14ac:dyDescent="0.2">
      <c r="A68"/>
      <c r="B68"/>
      <c r="C68"/>
      <c r="D68"/>
      <c r="E68"/>
      <c r="F68"/>
    </row>
    <row r="69" spans="1:6" x14ac:dyDescent="0.2">
      <c r="A69"/>
      <c r="B69"/>
      <c r="C69"/>
      <c r="D69"/>
      <c r="E69"/>
      <c r="F69"/>
    </row>
    <row r="70" spans="1:6" x14ac:dyDescent="0.2">
      <c r="A70"/>
      <c r="B70"/>
      <c r="C70"/>
      <c r="D70"/>
      <c r="E70"/>
      <c r="F70"/>
    </row>
    <row r="71" spans="1:6" x14ac:dyDescent="0.2">
      <c r="A71"/>
      <c r="B71"/>
      <c r="C71"/>
      <c r="D71"/>
      <c r="E71"/>
      <c r="F71"/>
    </row>
    <row r="72" spans="1:6" x14ac:dyDescent="0.2">
      <c r="A72"/>
      <c r="B72"/>
      <c r="C72"/>
      <c r="D72"/>
      <c r="E72"/>
      <c r="F72"/>
    </row>
    <row r="73" spans="1:6" x14ac:dyDescent="0.2">
      <c r="A73"/>
      <c r="B73"/>
      <c r="C73"/>
      <c r="D73"/>
      <c r="E73"/>
      <c r="F73"/>
    </row>
    <row r="74" spans="1:6" x14ac:dyDescent="0.2">
      <c r="A74"/>
      <c r="B74"/>
      <c r="C74"/>
      <c r="D74"/>
      <c r="E74"/>
      <c r="F74"/>
    </row>
    <row r="75" spans="1:6" x14ac:dyDescent="0.2">
      <c r="A75"/>
      <c r="B75"/>
      <c r="C75"/>
      <c r="D75"/>
      <c r="E75"/>
      <c r="F75"/>
    </row>
    <row r="76" spans="1:6" x14ac:dyDescent="0.2">
      <c r="A76"/>
      <c r="B76"/>
      <c r="C76"/>
      <c r="D76"/>
      <c r="E76"/>
      <c r="F76"/>
    </row>
    <row r="77" spans="1:6" x14ac:dyDescent="0.2">
      <c r="A77" s="281"/>
      <c r="B77"/>
      <c r="C77"/>
      <c r="D77"/>
      <c r="E77"/>
    </row>
    <row r="78" spans="1:6" x14ac:dyDescent="0.2">
      <c r="A78" s="281"/>
      <c r="B78"/>
      <c r="C78"/>
      <c r="D78"/>
      <c r="E78"/>
    </row>
    <row r="79" spans="1:6" x14ac:dyDescent="0.2">
      <c r="C79" s="138"/>
    </row>
    <row r="80" spans="1:6" x14ac:dyDescent="0.2">
      <c r="C80" s="138"/>
    </row>
    <row r="81" spans="3:3" x14ac:dyDescent="0.2">
      <c r="C81" s="138"/>
    </row>
    <row r="82" spans="3:3" x14ac:dyDescent="0.2">
      <c r="C82" s="138"/>
    </row>
    <row r="83" spans="3:3" x14ac:dyDescent="0.2">
      <c r="C83" s="138"/>
    </row>
    <row r="84" spans="3:3" x14ac:dyDescent="0.2">
      <c r="C84" s="138"/>
    </row>
    <row r="85" spans="3:3" x14ac:dyDescent="0.2">
      <c r="C85" s="138"/>
    </row>
    <row r="86" spans="3:3" x14ac:dyDescent="0.2">
      <c r="C86" s="138"/>
    </row>
    <row r="87" spans="3:3" x14ac:dyDescent="0.2">
      <c r="C87" s="138"/>
    </row>
    <row r="88" spans="3:3" x14ac:dyDescent="0.2">
      <c r="C88" s="138"/>
    </row>
    <row r="89" spans="3:3" x14ac:dyDescent="0.2">
      <c r="C89" s="138"/>
    </row>
    <row r="90" spans="3:3" x14ac:dyDescent="0.2">
      <c r="C90" s="138"/>
    </row>
    <row r="91" spans="3:3" x14ac:dyDescent="0.2">
      <c r="C91" s="138"/>
    </row>
    <row r="92" spans="3:3" x14ac:dyDescent="0.2">
      <c r="C92" s="138"/>
    </row>
    <row r="93" spans="3:3" x14ac:dyDescent="0.2">
      <c r="C93" s="138"/>
    </row>
    <row r="94" spans="3:3" x14ac:dyDescent="0.2">
      <c r="C94" s="138"/>
    </row>
    <row r="95" spans="3:3" x14ac:dyDescent="0.2">
      <c r="C95" s="138"/>
    </row>
    <row r="96" spans="3:3" x14ac:dyDescent="0.2">
      <c r="C96" s="138"/>
    </row>
    <row r="97" spans="3:3" x14ac:dyDescent="0.2">
      <c r="C97" s="138"/>
    </row>
    <row r="98" spans="3:3" x14ac:dyDescent="0.2">
      <c r="C98" s="138"/>
    </row>
    <row r="99" spans="3:3" x14ac:dyDescent="0.2">
      <c r="C99" s="138"/>
    </row>
    <row r="100" spans="3:3" x14ac:dyDescent="0.2">
      <c r="C100" s="138"/>
    </row>
    <row r="101" spans="3:3" x14ac:dyDescent="0.2">
      <c r="C101" s="138"/>
    </row>
    <row r="102" spans="3:3" x14ac:dyDescent="0.2">
      <c r="C102" s="138"/>
    </row>
    <row r="103" spans="3:3" x14ac:dyDescent="0.2">
      <c r="C103" s="138"/>
    </row>
    <row r="104" spans="3:3" x14ac:dyDescent="0.2">
      <c r="C104" s="138"/>
    </row>
    <row r="105" spans="3:3" x14ac:dyDescent="0.2">
      <c r="C105" s="138"/>
    </row>
    <row r="106" spans="3:3" x14ac:dyDescent="0.2">
      <c r="C106" s="138"/>
    </row>
    <row r="107" spans="3:3" x14ac:dyDescent="0.2">
      <c r="C107" s="138"/>
    </row>
    <row r="108" spans="3:3" x14ac:dyDescent="0.2">
      <c r="C108" s="138"/>
    </row>
    <row r="109" spans="3:3" x14ac:dyDescent="0.2">
      <c r="C109" s="138"/>
    </row>
    <row r="110" spans="3:3" x14ac:dyDescent="0.2">
      <c r="C110" s="138"/>
    </row>
    <row r="111" spans="3:3" x14ac:dyDescent="0.2">
      <c r="C111" s="138"/>
    </row>
    <row r="112" spans="3:3" x14ac:dyDescent="0.2">
      <c r="C112" s="138"/>
    </row>
    <row r="113" spans="3:3" x14ac:dyDescent="0.2">
      <c r="C113" s="138"/>
    </row>
    <row r="114" spans="3:3" x14ac:dyDescent="0.2">
      <c r="C114" s="138"/>
    </row>
    <row r="115" spans="3:3" x14ac:dyDescent="0.2">
      <c r="C115" s="138"/>
    </row>
    <row r="116" spans="3:3" x14ac:dyDescent="0.2">
      <c r="C116" s="138"/>
    </row>
    <row r="117" spans="3:3" x14ac:dyDescent="0.2">
      <c r="C117" s="138"/>
    </row>
    <row r="118" spans="3:3" x14ac:dyDescent="0.2">
      <c r="C118" s="138"/>
    </row>
    <row r="119" spans="3:3" x14ac:dyDescent="0.2">
      <c r="C119" s="138"/>
    </row>
    <row r="120" spans="3:3" x14ac:dyDescent="0.2">
      <c r="C120" s="138"/>
    </row>
    <row r="121" spans="3:3" x14ac:dyDescent="0.2">
      <c r="C121" s="138"/>
    </row>
    <row r="122" spans="3:3" x14ac:dyDescent="0.2">
      <c r="C122" s="138"/>
    </row>
    <row r="123" spans="3:3" x14ac:dyDescent="0.2">
      <c r="C123" s="138"/>
    </row>
    <row r="124" spans="3:3" x14ac:dyDescent="0.2">
      <c r="C124" s="138"/>
    </row>
  </sheetData>
  <mergeCells count="1">
    <mergeCell ref="A2:F2"/>
  </mergeCells>
  <pageMargins left="0.70866141732283472" right="0.70866141732283472" top="0.74803149606299213" bottom="0.74803149606299213" header="0.31496062992125984" footer="0.31496062992125984"/>
  <pageSetup paperSize="9" scale="80" orientation="landscape" r:id="rId2"/>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CF1063"/>
  <sheetViews>
    <sheetView zoomScale="80" zoomScaleNormal="80" workbookViewId="0">
      <pane ySplit="2" topLeftCell="A3" activePane="bottomLeft" state="frozen"/>
      <selection activeCell="Z246" sqref="Z246"/>
      <selection pane="bottomLeft" activeCell="M3" sqref="M3"/>
    </sheetView>
  </sheetViews>
  <sheetFormatPr defaultColWidth="8.85546875" defaultRowHeight="15" x14ac:dyDescent="0.2"/>
  <cols>
    <col min="1" max="1" width="10" style="101" customWidth="1"/>
    <col min="2" max="2" width="12" style="73" customWidth="1"/>
    <col min="3" max="3" width="10.85546875" style="102" customWidth="1"/>
    <col min="4" max="4" width="13" style="170" bestFit="1" customWidth="1"/>
    <col min="5" max="5" width="73" style="103" customWidth="1"/>
    <col min="6" max="6" width="7.5703125" style="101" customWidth="1"/>
    <col min="7" max="7" width="8.85546875" style="120" customWidth="1"/>
    <col min="8" max="8" width="12.42578125" style="101" customWidth="1"/>
    <col min="9" max="9" width="16.7109375" style="115" customWidth="1"/>
    <col min="10" max="11" width="16.7109375" style="104" customWidth="1"/>
    <col min="12" max="12" width="16.7109375" style="116" customWidth="1"/>
    <col min="13" max="13" width="16" style="117" customWidth="1"/>
    <col min="14" max="17" width="23.42578125" style="258" customWidth="1"/>
    <col min="18" max="18" width="23.42578125" style="222" customWidth="1"/>
    <col min="19" max="19" width="14.42578125" style="222" customWidth="1"/>
    <col min="20" max="20" width="23.42578125" style="222" customWidth="1"/>
    <col min="21" max="21" width="16.42578125" style="222" customWidth="1"/>
    <col min="22" max="22" width="16.7109375" style="221" customWidth="1"/>
    <col min="23" max="23" width="16.7109375" style="94" customWidth="1"/>
    <col min="24" max="24" width="39" style="118" customWidth="1"/>
    <col min="25" max="25" width="34.42578125" style="221" customWidth="1"/>
    <col min="26" max="26" width="51" style="221" customWidth="1"/>
    <col min="27" max="27" width="34.5703125" style="221" customWidth="1"/>
    <col min="28" max="28" width="42.140625" style="99" customWidth="1"/>
    <col min="29" max="29" width="21.85546875" style="221" customWidth="1"/>
    <col min="30" max="30" width="8.85546875" style="221"/>
    <col min="31" max="31" width="11.5703125" style="221" customWidth="1"/>
    <col min="32" max="32" width="10.85546875" style="221" customWidth="1"/>
    <col min="33" max="33" width="10.7109375" style="221" customWidth="1"/>
    <col min="34" max="34" width="11.42578125" style="221" customWidth="1"/>
    <col min="35" max="35" width="26" style="111" customWidth="1"/>
    <col min="36" max="40" width="16.7109375" style="221" customWidth="1"/>
    <col min="41" max="41" width="16.7109375" style="113" customWidth="1"/>
    <col min="42" max="44" width="16.7109375" style="221" customWidth="1"/>
    <col min="45" max="45" width="16.7109375" style="94" customWidth="1"/>
    <col min="46" max="46" width="18.85546875" style="94" customWidth="1"/>
    <col min="47" max="48" width="16.7109375" style="221" customWidth="1"/>
    <col min="49" max="49" width="20.85546875" style="221" customWidth="1"/>
    <col min="50" max="50" width="16.7109375" style="221" customWidth="1"/>
    <col min="51" max="51" width="16.7109375" style="94" customWidth="1"/>
    <col min="52" max="53" width="23.42578125" style="281" customWidth="1"/>
    <col min="54" max="55" width="26.42578125" style="281" customWidth="1"/>
    <col min="56" max="56" width="15.85546875" style="95" customWidth="1"/>
    <col min="57" max="57" width="26.42578125" style="112" customWidth="1"/>
    <col min="58" max="58" width="8.85546875" style="275"/>
    <col min="59" max="59" width="13.7109375" style="112" bestFit="1" customWidth="1"/>
    <col min="60" max="60" width="17.140625" style="112" bestFit="1" customWidth="1"/>
    <col min="61" max="61" width="8.85546875" style="275"/>
    <col min="62" max="62" width="17.85546875" style="113" bestFit="1" customWidth="1"/>
    <col min="63" max="64" width="8.85546875" style="275"/>
    <col min="65" max="65" width="18" style="96" customWidth="1"/>
    <col min="66" max="66" width="25.7109375" style="96" customWidth="1"/>
    <col min="67" max="67" width="38" style="96" customWidth="1"/>
    <col min="68" max="68" width="25" style="96" bestFit="1" customWidth="1"/>
    <col min="69" max="69" width="30.5703125" style="72" customWidth="1"/>
    <col min="70" max="70" width="16.42578125" style="72" customWidth="1"/>
    <col min="71" max="71" width="24.28515625" style="72" customWidth="1"/>
    <col min="72" max="72" width="38.28515625" style="72" customWidth="1"/>
    <col min="73" max="73" width="23.7109375" style="96" bestFit="1" customWidth="1"/>
    <col min="74" max="74" width="23.5703125" style="114" customWidth="1"/>
    <col min="75" max="75" width="31.28515625" style="90" customWidth="1"/>
    <col min="76" max="76" width="25" style="96" bestFit="1" customWidth="1"/>
    <col min="77" max="77" width="20" style="72" hidden="1" customWidth="1"/>
    <col min="78" max="78" width="13.85546875" style="72" hidden="1" customWidth="1"/>
    <col min="79" max="79" width="13.42578125" style="72" hidden="1" customWidth="1"/>
    <col min="80" max="80" width="15" style="72" hidden="1" customWidth="1"/>
    <col min="81" max="81" width="15.140625" style="72" hidden="1" customWidth="1"/>
    <col min="82" max="82" width="18.42578125" style="98" hidden="1" customWidth="1"/>
    <col min="83" max="83" width="22.140625" style="99" hidden="1" customWidth="1"/>
    <col min="84" max="84" width="23.85546875" style="99" hidden="1" customWidth="1"/>
    <col min="85" max="16384" width="8.85546875" style="84"/>
  </cols>
  <sheetData>
    <row r="1" spans="1:84" s="71" customFormat="1" x14ac:dyDescent="0.2">
      <c r="A1" s="375" t="s">
        <v>276</v>
      </c>
      <c r="B1" s="376"/>
      <c r="C1" s="376"/>
      <c r="D1" s="376"/>
      <c r="E1" s="376"/>
      <c r="F1" s="376"/>
      <c r="G1" s="376"/>
      <c r="H1" s="376"/>
      <c r="I1" s="376"/>
      <c r="J1" s="376"/>
      <c r="K1" s="376"/>
      <c r="L1" s="376"/>
      <c r="M1" s="376"/>
      <c r="N1" s="376"/>
      <c r="O1" s="376"/>
      <c r="P1" s="376"/>
      <c r="Q1" s="376"/>
      <c r="R1" s="376"/>
      <c r="S1" s="376"/>
      <c r="T1" s="376"/>
      <c r="U1" s="376"/>
      <c r="V1" s="70"/>
      <c r="W1" s="70"/>
      <c r="X1" s="380"/>
      <c r="Y1" s="367"/>
      <c r="Z1" s="367"/>
      <c r="AA1" s="367"/>
      <c r="AB1" s="367"/>
      <c r="AC1" s="367"/>
      <c r="AD1" s="367"/>
      <c r="AE1" s="367"/>
      <c r="AF1" s="367"/>
      <c r="AG1" s="367"/>
      <c r="AH1" s="367"/>
      <c r="AI1" s="381"/>
      <c r="AJ1" s="379" t="s">
        <v>214</v>
      </c>
      <c r="AK1" s="376"/>
      <c r="AL1" s="376"/>
      <c r="AM1" s="376"/>
      <c r="AN1" s="376"/>
      <c r="AO1" s="377" t="s">
        <v>110</v>
      </c>
      <c r="AP1" s="376"/>
      <c r="AQ1" s="376"/>
      <c r="AR1" s="376"/>
      <c r="AS1" s="378" t="s">
        <v>222</v>
      </c>
      <c r="AT1" s="367"/>
      <c r="AU1" s="377" t="s">
        <v>215</v>
      </c>
      <c r="AV1" s="376"/>
      <c r="AW1" s="376"/>
      <c r="AX1" s="376"/>
      <c r="AY1" s="376"/>
      <c r="AZ1" s="373" t="s">
        <v>378</v>
      </c>
      <c r="BA1" s="374"/>
      <c r="BB1" s="374"/>
      <c r="BC1" s="374"/>
      <c r="BD1" s="84"/>
      <c r="BE1" s="84"/>
      <c r="BF1" s="84"/>
      <c r="BG1" s="84"/>
      <c r="BH1" s="84"/>
      <c r="BI1" s="84"/>
      <c r="BJ1" s="84"/>
      <c r="BK1" s="84"/>
      <c r="BL1" s="84"/>
      <c r="BM1" s="84"/>
      <c r="BN1" s="84"/>
      <c r="BO1" s="84"/>
    </row>
    <row r="2" spans="1:84" s="73" customFormat="1" ht="45" x14ac:dyDescent="0.2">
      <c r="A2" s="259" t="s">
        <v>8</v>
      </c>
      <c r="B2" s="260" t="s">
        <v>229</v>
      </c>
      <c r="C2" s="261" t="s">
        <v>191</v>
      </c>
      <c r="D2" s="262" t="s">
        <v>9</v>
      </c>
      <c r="E2" s="263" t="s">
        <v>87</v>
      </c>
      <c r="F2" s="260" t="s">
        <v>98</v>
      </c>
      <c r="G2" s="264" t="s">
        <v>11</v>
      </c>
      <c r="H2" s="260" t="s">
        <v>104</v>
      </c>
      <c r="I2" s="264" t="s">
        <v>13</v>
      </c>
      <c r="J2" s="264" t="s">
        <v>261</v>
      </c>
      <c r="K2" s="264" t="s">
        <v>260</v>
      </c>
      <c r="L2" s="264" t="s">
        <v>271</v>
      </c>
      <c r="M2" s="260" t="s">
        <v>106</v>
      </c>
      <c r="N2" s="260" t="s">
        <v>349</v>
      </c>
      <c r="O2" s="260" t="s">
        <v>292</v>
      </c>
      <c r="P2" s="260" t="s">
        <v>105</v>
      </c>
      <c r="Q2" s="260" t="s">
        <v>36</v>
      </c>
      <c r="R2" s="260" t="s">
        <v>224</v>
      </c>
      <c r="S2" s="265" t="s">
        <v>228</v>
      </c>
      <c r="T2" s="263" t="s">
        <v>96</v>
      </c>
      <c r="U2" s="263" t="s">
        <v>227</v>
      </c>
      <c r="V2" s="264" t="s">
        <v>258</v>
      </c>
      <c r="W2" s="264" t="s">
        <v>259</v>
      </c>
      <c r="X2" s="266" t="s">
        <v>192</v>
      </c>
      <c r="Y2" s="267" t="s">
        <v>288</v>
      </c>
      <c r="Z2" s="260" t="s">
        <v>97</v>
      </c>
      <c r="AA2" s="260" t="s">
        <v>37</v>
      </c>
      <c r="AB2" s="260" t="s">
        <v>38</v>
      </c>
      <c r="AC2" s="260" t="s">
        <v>0</v>
      </c>
      <c r="AD2" s="260" t="s">
        <v>1</v>
      </c>
      <c r="AE2" s="264" t="s">
        <v>2</v>
      </c>
      <c r="AF2" s="261" t="s">
        <v>189</v>
      </c>
      <c r="AG2" s="261" t="s">
        <v>265</v>
      </c>
      <c r="AH2" s="261" t="s">
        <v>88</v>
      </c>
      <c r="AI2" s="268" t="s">
        <v>252</v>
      </c>
      <c r="AJ2" s="264" t="s">
        <v>253</v>
      </c>
      <c r="AK2" s="264" t="s">
        <v>254</v>
      </c>
      <c r="AL2" s="264" t="s">
        <v>255</v>
      </c>
      <c r="AM2" s="264" t="s">
        <v>275</v>
      </c>
      <c r="AN2" s="264" t="s">
        <v>12</v>
      </c>
      <c r="AO2" s="264" t="s">
        <v>14</v>
      </c>
      <c r="AP2" s="264" t="s">
        <v>242</v>
      </c>
      <c r="AQ2" s="264" t="s">
        <v>244</v>
      </c>
      <c r="AR2" s="264" t="s">
        <v>256</v>
      </c>
      <c r="AS2" s="264" t="s">
        <v>263</v>
      </c>
      <c r="AT2" s="264" t="s">
        <v>262</v>
      </c>
      <c r="AU2" s="264" t="s">
        <v>202</v>
      </c>
      <c r="AV2" s="264" t="s">
        <v>257</v>
      </c>
      <c r="AW2" s="264" t="s">
        <v>264</v>
      </c>
      <c r="AX2" s="264" t="s">
        <v>89</v>
      </c>
      <c r="AY2" s="264" t="s">
        <v>90</v>
      </c>
      <c r="AZ2" s="279" t="s">
        <v>351</v>
      </c>
      <c r="BA2" s="279" t="s">
        <v>350</v>
      </c>
      <c r="BB2" s="279" t="s">
        <v>352</v>
      </c>
      <c r="BC2" s="279" t="s">
        <v>353</v>
      </c>
      <c r="BD2" s="84"/>
      <c r="BE2" s="84"/>
      <c r="BF2" s="84"/>
      <c r="BG2" s="84"/>
      <c r="BH2" s="84"/>
      <c r="BI2" s="84"/>
      <c r="BJ2" s="84"/>
      <c r="BK2" s="84"/>
      <c r="BL2" s="84"/>
      <c r="BM2" s="84"/>
      <c r="BN2" s="84"/>
      <c r="BO2" s="84"/>
    </row>
    <row r="3" spans="1:84" x14ac:dyDescent="0.2">
      <c r="A3" s="74"/>
      <c r="B3" s="74"/>
      <c r="C3" s="49"/>
      <c r="D3" s="172"/>
      <c r="E3" s="76"/>
      <c r="F3" s="76"/>
      <c r="G3" s="119"/>
      <c r="H3" s="87"/>
      <c r="I3" s="77"/>
      <c r="J3" s="77"/>
      <c r="K3" s="88"/>
      <c r="L3" s="79"/>
      <c r="M3" s="76"/>
      <c r="N3" s="256"/>
      <c r="O3" s="256"/>
      <c r="P3" s="256"/>
      <c r="Q3" s="256"/>
      <c r="R3" s="81"/>
      <c r="S3" s="89"/>
      <c r="T3" s="76"/>
      <c r="U3" s="75"/>
      <c r="V3" s="86" t="e">
        <f>IF(BillDetail_List[Entry Alloc%]=0,(BillDetail_List[Time]*BillDetail_List[LTM Rate])*BillDetail_List[[#This Row],[Funding PerCent Allowed]],(BillDetail_List[Time]*BillDetail_List[LTM Rate])*BillDetail_List[[#This Row],[Funding PerCent Allowed]]*BillDetail_List[Entry Alloc%])</f>
        <v>#N/A</v>
      </c>
      <c r="W3" s="86">
        <f>BillDetail_List[Counsel''s Base Fees]+BillDetail_List[Other Disbursements]+BillDetail_List[ATEI Premium]</f>
        <v>0</v>
      </c>
      <c r="X3" s="91" t="e">
        <f>VLOOKUP(BillDetail_List[Part ID],FundingList,2,FALSE)</f>
        <v>#N/A</v>
      </c>
      <c r="Y3" s="272" t="e">
        <f>VLOOKUP(BillDetail_List[[#This Row],[Phase Code ]],phasetasklist,3,FALSE)</f>
        <v>#N/A</v>
      </c>
      <c r="Z3" s="255" t="e">
        <f>VLOOKUP(BillDetail_List[[#This Row],[Task Code]],tasklist,4,FALSE)</f>
        <v>#N/A</v>
      </c>
      <c r="AA3" s="240" t="str">
        <f>IFERROR(VLOOKUP(BillDetail_List[[#This Row],[Activity Code]],ActivityCodeList,2,FALSE), " ")</f>
        <v xml:space="preserve"> </v>
      </c>
      <c r="AB3" s="240" t="str">
        <f>IFERROR(VLOOKUP(BillDetail_List[[#This Row],[Expense Code]],expensenumbers,2,FALSE), " ")</f>
        <v xml:space="preserve"> </v>
      </c>
      <c r="AC3" s="92" t="str">
        <f>IFERROR(VLOOKUP(BillDetail_List[LTM],LTMList,3,FALSE),"")</f>
        <v/>
      </c>
      <c r="AD3" s="92" t="str">
        <f>IFERROR(VLOOKUP(BillDetail_List[LTM],LTMList,4,FALSE),"")</f>
        <v/>
      </c>
      <c r="AE3" s="86">
        <f>IFERROR(VLOOKUP(BillDetail_List[LTM],LTM_List[],6,FALSE),0)</f>
        <v>0</v>
      </c>
      <c r="AF3" s="83" t="e">
        <f>VLOOKUP(BillDetail_List[Part ID],FundingList,7,FALSE)</f>
        <v>#N/A</v>
      </c>
      <c r="AG3" s="83" t="e">
        <f>IF(CounselBaseFees=0,VLOOKUP(BillDetail_List[Part ID],FundingList,3,FALSE),VLOOKUP(BillDetail_List[LTM],LTMList,8,FALSE))</f>
        <v>#N/A</v>
      </c>
      <c r="AH3" s="93" t="e">
        <f>VLOOKUP(BillDetail_List[Part ID],FundingList,4,FALSE)</f>
        <v>#N/A</v>
      </c>
      <c r="AI3" s="190">
        <f>IF(BillDetail_List[[#This Row],[Time]]="N/A",0, BillDetail_List[[#This Row],[Time]]*BillDetail_List[[#This Row],[LTM Rate]])</f>
        <v>0</v>
      </c>
      <c r="AJ3" s="86" t="e">
        <f>IF(BillDetail_List[Entry Alloc%]=0,(BillDetail_List[Time]*BillDetail_List[LTM Rate])*BillDetail_List[[#This Row],[Funding PerCent Allowed]],(BillDetail_List[Time]*BillDetail_List[LTM Rate])*BillDetail_List[[#This Row],[Funding PerCent Allowed]]*BillDetail_List[Entry Alloc%])</f>
        <v>#N/A</v>
      </c>
      <c r="AK3" s="86" t="e">
        <f>BillDetail_List[Base Profit Costs (including any indemnity cap)]*BillDetail_List[VAT Rate]</f>
        <v>#N/A</v>
      </c>
      <c r="AL3" s="86" t="e">
        <f>BillDetail_List[Base Profit Costs (including any indemnity cap)]*BillDetail_List[Success Fee %]</f>
        <v>#N/A</v>
      </c>
      <c r="AM3" s="86" t="e">
        <f>BillDetail_List[Success Fee on Base Profit costs]*BillDetail_List[VAT Rate]</f>
        <v>#N/A</v>
      </c>
      <c r="AN3" s="86" t="e">
        <f>SUM(BillDetail_List[[#This Row],[Base Profit Costs (including any indemnity cap)]:[VAT on Success Fee on Base Profit Costs]])</f>
        <v>#N/A</v>
      </c>
      <c r="AO3" s="86" t="e">
        <f>BillDetail_List[Counsel''s Base Fees]*BillDetail_List[VAT Rate]</f>
        <v>#N/A</v>
      </c>
      <c r="AP3" s="86" t="e">
        <f>BillDetail_List[Counsel''s Base Fees]*BillDetail_List[Success Fee %]</f>
        <v>#N/A</v>
      </c>
      <c r="AQ3" s="86" t="e">
        <f>BillDetail_List[Counsel''s Success Fee]*BillDetail_List[VAT Rate]</f>
        <v>#N/A</v>
      </c>
      <c r="AR3" s="86" t="e">
        <f>BillDetail_List[Counsel''s Base Fees]+BillDetail_List[VAT on Base Counsel Fees]+BillDetail_List[Counsel''s Success Fee]+BillDetail_List[VAT on Counsel''s Success Fee]</f>
        <v>#N/A</v>
      </c>
      <c r="AS3" s="86">
        <f>BillDetail_List[Other Disbursements]+BillDetail_List[VAT On Other Disbursements]</f>
        <v>0</v>
      </c>
      <c r="AT3" s="86">
        <f>BillDetail_List[Counsel''s Base Fees]+BillDetail_List[Other Disbursements]+BillDetail_List[ATEI Premium]</f>
        <v>0</v>
      </c>
      <c r="AU3" s="86" t="e">
        <f>BillDetail_List[Other Disbursements]+BillDetail_List[Counsel''s Base Fees]+BillDetail_List[Base Profit Costs (including any indemnity cap)]</f>
        <v>#N/A</v>
      </c>
      <c r="AV3" s="86" t="e">
        <f>BillDetail_List[Base Profit Costs (including any indemnity cap)]+BillDetail_List[Success Fee on Base Profit costs]</f>
        <v>#N/A</v>
      </c>
      <c r="AW3" s="86" t="e">
        <f>BillDetail_List[ATEI Premium]+BillDetail_List[Other Disbursements]+BillDetail_List[Counsel''s Success Fee]+BillDetail_List[Counsel''s Base Fees]</f>
        <v>#N/A</v>
      </c>
      <c r="AX3" s="86" t="e">
        <f>BillDetail_List[VAT On Other Disbursements]+BillDetail_List[VAT on Counsel''s Success Fee]+BillDetail_List[VAT on Base Counsel Fees]+BillDetail_List[VAT on Success Fee on Base Profit Costs]+BillDetail_List[VAT on Base Profit Costs]</f>
        <v>#N/A</v>
      </c>
      <c r="AY3" s="86" t="e">
        <f>SUM(BillDetail_List[[#This Row],[Total Profit Costs]:[Total VAT]])</f>
        <v>#N/A</v>
      </c>
      <c r="AZ3" s="280" t="e">
        <f>VLOOKUP(BillDetail_List[[#This Row],[Phase Code ]],phasetasklist,7,FALSE)</f>
        <v>#N/A</v>
      </c>
      <c r="BA3" s="280" t="e">
        <f>VLOOKUP(BillDetail_List[[#This Row],[Task Code]],tasklist,7,FALSE)</f>
        <v>#N/A</v>
      </c>
      <c r="BB3" s="280" t="str">
        <f>IFERROR(VLOOKUP(BillDetail_List[[#This Row],[Activity Code]],ActivityCodeList,4,FALSE),"")</f>
        <v/>
      </c>
      <c r="BC3" s="280" t="str">
        <f>IFERROR(VLOOKUP(BillDetail_List[[#This Row],[Expense Code]],expensenumbers,4,FALSE),"")</f>
        <v/>
      </c>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row>
    <row r="4" spans="1:84" x14ac:dyDescent="0.2">
      <c r="A4" s="74"/>
      <c r="B4" s="74"/>
      <c r="C4" s="49"/>
      <c r="D4" s="172"/>
      <c r="E4" s="291"/>
      <c r="F4" s="76"/>
      <c r="G4" s="119"/>
      <c r="H4" s="87"/>
      <c r="I4" s="77"/>
      <c r="J4" s="77"/>
      <c r="K4" s="88"/>
      <c r="L4" s="79"/>
      <c r="M4" s="76"/>
      <c r="N4" s="256"/>
      <c r="O4" s="256"/>
      <c r="P4" s="256"/>
      <c r="Q4" s="256"/>
      <c r="R4" s="81"/>
      <c r="S4" s="89"/>
      <c r="T4" s="76"/>
      <c r="U4" s="75"/>
      <c r="V4" s="86" t="e">
        <f>IF(BillDetail_List[Entry Alloc%]=0,(BillDetail_List[Time]*BillDetail_List[LTM Rate])*BillDetail_List[[#This Row],[Funding PerCent Allowed]],(BillDetail_List[Time]*BillDetail_List[LTM Rate])*BillDetail_List[[#This Row],[Funding PerCent Allowed]]*BillDetail_List[Entry Alloc%])</f>
        <v>#N/A</v>
      </c>
      <c r="W4" s="86">
        <f>BillDetail_List[Counsel''s Base Fees]+BillDetail_List[Other Disbursements]+BillDetail_List[ATEI Premium]</f>
        <v>0</v>
      </c>
      <c r="X4" s="91" t="e">
        <f>VLOOKUP(BillDetail_List[Part ID],FundingList,2,FALSE)</f>
        <v>#N/A</v>
      </c>
      <c r="Y4" s="272" t="e">
        <f>VLOOKUP(BillDetail_List[[#This Row],[Phase Code ]],phasetasklist,3,FALSE)</f>
        <v>#N/A</v>
      </c>
      <c r="Z4" s="255" t="e">
        <f>VLOOKUP(BillDetail_List[[#This Row],[Task Code]],tasklist,4,FALSE)</f>
        <v>#N/A</v>
      </c>
      <c r="AA4" s="240" t="str">
        <f>IFERROR(VLOOKUP(BillDetail_List[[#This Row],[Activity Code]],ActivityCodeList,2,FALSE), " ")</f>
        <v xml:space="preserve"> </v>
      </c>
      <c r="AB4" s="240" t="str">
        <f>IFERROR(VLOOKUP(BillDetail_List[[#This Row],[Expense Code]],expensenumbers,2,FALSE), " ")</f>
        <v xml:space="preserve"> </v>
      </c>
      <c r="AC4" s="92" t="str">
        <f>IFERROR(VLOOKUP(BillDetail_List[LTM],LTMList,3,FALSE),"")</f>
        <v/>
      </c>
      <c r="AD4" s="92" t="str">
        <f>IFERROR(VLOOKUP(BillDetail_List[LTM],LTMList,4,FALSE),"")</f>
        <v/>
      </c>
      <c r="AE4" s="86">
        <f>IFERROR(VLOOKUP(BillDetail_List[LTM],LTM_List[],6,FALSE),0)</f>
        <v>0</v>
      </c>
      <c r="AF4" s="83" t="e">
        <f>VLOOKUP(BillDetail_List[Part ID],FundingList,7,FALSE)</f>
        <v>#N/A</v>
      </c>
      <c r="AG4" s="83" t="e">
        <f>IF(CounselBaseFees=0,VLOOKUP(BillDetail_List[Part ID],FundingList,3,FALSE),VLOOKUP(BillDetail_List[LTM],LTMList,8,FALSE))</f>
        <v>#N/A</v>
      </c>
      <c r="AH4" s="93" t="e">
        <f>VLOOKUP(BillDetail_List[Part ID],FundingList,4,FALSE)</f>
        <v>#N/A</v>
      </c>
      <c r="AI4" s="190">
        <f>IF(BillDetail_List[[#This Row],[Time]]="N/A",0, BillDetail_List[[#This Row],[Time]]*BillDetail_List[[#This Row],[LTM Rate]])</f>
        <v>0</v>
      </c>
      <c r="AJ4" s="86" t="e">
        <f>IF(BillDetail_List[Entry Alloc%]=0,(BillDetail_List[Time]*BillDetail_List[LTM Rate])*BillDetail_List[[#This Row],[Funding PerCent Allowed]],(BillDetail_List[Time]*BillDetail_List[LTM Rate])*BillDetail_List[[#This Row],[Funding PerCent Allowed]]*BillDetail_List[Entry Alloc%])</f>
        <v>#N/A</v>
      </c>
      <c r="AK4" s="86" t="e">
        <f>BillDetail_List[Base Profit Costs (including any indemnity cap)]*BillDetail_List[VAT Rate]</f>
        <v>#N/A</v>
      </c>
      <c r="AL4" s="86" t="e">
        <f>BillDetail_List[Base Profit Costs (including any indemnity cap)]*BillDetail_List[Success Fee %]</f>
        <v>#N/A</v>
      </c>
      <c r="AM4" s="86" t="e">
        <f>BillDetail_List[Success Fee on Base Profit costs]*BillDetail_List[VAT Rate]</f>
        <v>#N/A</v>
      </c>
      <c r="AN4" s="86" t="e">
        <f>SUM(BillDetail_List[[#This Row],[Base Profit Costs (including any indemnity cap)]:[VAT on Success Fee on Base Profit Costs]])</f>
        <v>#N/A</v>
      </c>
      <c r="AO4" s="86" t="e">
        <f>BillDetail_List[Counsel''s Base Fees]*BillDetail_List[VAT Rate]</f>
        <v>#N/A</v>
      </c>
      <c r="AP4" s="86" t="e">
        <f>BillDetail_List[Counsel''s Base Fees]*BillDetail_List[Success Fee %]</f>
        <v>#N/A</v>
      </c>
      <c r="AQ4" s="86" t="e">
        <f>BillDetail_List[Counsel''s Success Fee]*BillDetail_List[VAT Rate]</f>
        <v>#N/A</v>
      </c>
      <c r="AR4" s="86" t="e">
        <f>BillDetail_List[Counsel''s Base Fees]+BillDetail_List[VAT on Base Counsel Fees]+BillDetail_List[Counsel''s Success Fee]+BillDetail_List[VAT on Counsel''s Success Fee]</f>
        <v>#N/A</v>
      </c>
      <c r="AS4" s="86">
        <f>BillDetail_List[Other Disbursements]+BillDetail_List[VAT On Other Disbursements]</f>
        <v>0</v>
      </c>
      <c r="AT4" s="86">
        <f>BillDetail_List[Counsel''s Base Fees]+BillDetail_List[Other Disbursements]+BillDetail_List[ATEI Premium]</f>
        <v>0</v>
      </c>
      <c r="AU4" s="86" t="e">
        <f>BillDetail_List[Other Disbursements]+BillDetail_List[Counsel''s Base Fees]+BillDetail_List[Base Profit Costs (including any indemnity cap)]</f>
        <v>#N/A</v>
      </c>
      <c r="AV4" s="86" t="e">
        <f>BillDetail_List[Base Profit Costs (including any indemnity cap)]+BillDetail_List[Success Fee on Base Profit costs]</f>
        <v>#N/A</v>
      </c>
      <c r="AW4" s="86" t="e">
        <f>BillDetail_List[ATEI Premium]+BillDetail_List[Other Disbursements]+BillDetail_List[Counsel''s Success Fee]+BillDetail_List[Counsel''s Base Fees]</f>
        <v>#N/A</v>
      </c>
      <c r="AX4" s="86" t="e">
        <f>BillDetail_List[VAT On Other Disbursements]+BillDetail_List[VAT on Counsel''s Success Fee]+BillDetail_List[VAT on Base Counsel Fees]+BillDetail_List[VAT on Success Fee on Base Profit Costs]+BillDetail_List[VAT on Base Profit Costs]</f>
        <v>#N/A</v>
      </c>
      <c r="AY4" s="86" t="e">
        <f>SUM(BillDetail_List[[#This Row],[Total Profit Costs]:[Total VAT]])</f>
        <v>#N/A</v>
      </c>
      <c r="AZ4" s="280" t="e">
        <f>VLOOKUP(BillDetail_List[[#This Row],[Phase Code ]],phasetasklist,7,FALSE)</f>
        <v>#N/A</v>
      </c>
      <c r="BA4" s="280" t="e">
        <f>VLOOKUP(BillDetail_List[[#This Row],[Task Code]],tasklist,7,FALSE)</f>
        <v>#N/A</v>
      </c>
      <c r="BB4" s="280" t="str">
        <f>IFERROR(VLOOKUP(BillDetail_List[[#This Row],[Activity Code]],ActivityCodeList,4,FALSE),"")</f>
        <v/>
      </c>
      <c r="BC4" s="280" t="str">
        <f>IFERROR(VLOOKUP(BillDetail_List[[#This Row],[Expense Code]],expensenumbers,4,FALSE),"")</f>
        <v/>
      </c>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row>
    <row r="5" spans="1:84" x14ac:dyDescent="0.2">
      <c r="A5" s="74"/>
      <c r="B5" s="74"/>
      <c r="C5" s="49"/>
      <c r="D5" s="171"/>
      <c r="E5" s="290"/>
      <c r="F5" s="76"/>
      <c r="G5" s="119"/>
      <c r="H5" s="78"/>
      <c r="I5" s="77"/>
      <c r="J5" s="77"/>
      <c r="K5" s="79"/>
      <c r="L5" s="79"/>
      <c r="M5" s="127"/>
      <c r="N5" s="256"/>
      <c r="O5" s="256"/>
      <c r="P5" s="256"/>
      <c r="Q5" s="256"/>
      <c r="R5" s="81"/>
      <c r="S5" s="82"/>
      <c r="T5" s="75"/>
      <c r="U5" s="75"/>
      <c r="V5" s="86" t="e">
        <f>IF(BillDetail_List[Entry Alloc%]=0,(BillDetail_List[Time]*BillDetail_List[LTM Rate])*BillDetail_List[[#This Row],[Funding PerCent Allowed]],(BillDetail_List[Time]*BillDetail_List[LTM Rate])*BillDetail_List[[#This Row],[Funding PerCent Allowed]]*BillDetail_List[Entry Alloc%])</f>
        <v>#N/A</v>
      </c>
      <c r="W5" s="86">
        <f>BillDetail_List[Counsel''s Base Fees]+BillDetail_List[Other Disbursements]+BillDetail_List[ATEI Premium]</f>
        <v>0</v>
      </c>
      <c r="X5" s="91" t="e">
        <f>VLOOKUP(BillDetail_List[Part ID],FundingList,2,FALSE)</f>
        <v>#N/A</v>
      </c>
      <c r="Y5" s="272" t="e">
        <f>VLOOKUP(BillDetail_List[[#This Row],[Phase Code ]],phasetasklist,3,FALSE)</f>
        <v>#N/A</v>
      </c>
      <c r="Z5" s="255" t="e">
        <f>VLOOKUP(BillDetail_List[[#This Row],[Task Code]],tasklist,4,FALSE)</f>
        <v>#N/A</v>
      </c>
      <c r="AA5" s="240" t="str">
        <f>IFERROR(VLOOKUP(BillDetail_List[[#This Row],[Activity Code]],ActivityCodeList,2,FALSE), " ")</f>
        <v xml:space="preserve"> </v>
      </c>
      <c r="AB5" s="240" t="str">
        <f>IFERROR(VLOOKUP(BillDetail_List[[#This Row],[Expense Code]],expensenumbers,2,FALSE), " ")</f>
        <v xml:space="preserve"> </v>
      </c>
      <c r="AC5" s="240" t="str">
        <f>IFERROR(VLOOKUP(BillDetail_List[LTM],LTMList,3,FALSE),"")</f>
        <v/>
      </c>
      <c r="AD5" s="240" t="str">
        <f>IFERROR(VLOOKUP(BillDetail_List[LTM],LTMList,4,FALSE),"")</f>
        <v/>
      </c>
      <c r="AE5" s="86">
        <f>IFERROR(VLOOKUP(BillDetail_List[LTM],LTM_List[],6,FALSE),0)</f>
        <v>0</v>
      </c>
      <c r="AF5" s="83" t="e">
        <f>VLOOKUP(BillDetail_List[Part ID],FundingList,7,FALSE)</f>
        <v>#N/A</v>
      </c>
      <c r="AG5" s="83" t="e">
        <f>IF(CounselBaseFees=0,VLOOKUP(BillDetail_List[Part ID],FundingList,3,FALSE),VLOOKUP(BillDetail_List[LTM],LTMList,8,FALSE))</f>
        <v>#N/A</v>
      </c>
      <c r="AH5" s="93" t="e">
        <f>VLOOKUP(BillDetail_List[Part ID],FundingList,4,FALSE)</f>
        <v>#N/A</v>
      </c>
      <c r="AI5" s="190">
        <f>IF(BillDetail_List[[#This Row],[Time]]="N/A",0, BillDetail_List[[#This Row],[Time]]*BillDetail_List[[#This Row],[LTM Rate]])</f>
        <v>0</v>
      </c>
      <c r="AJ5" s="86" t="e">
        <f>IF(BillDetail_List[Entry Alloc%]=0,(BillDetail_List[Time]*BillDetail_List[LTM Rate])*BillDetail_List[[#This Row],[Funding PerCent Allowed]],(BillDetail_List[Time]*BillDetail_List[LTM Rate])*BillDetail_List[[#This Row],[Funding PerCent Allowed]]*BillDetail_List[Entry Alloc%])</f>
        <v>#N/A</v>
      </c>
      <c r="AK5" s="86" t="e">
        <f>BillDetail_List[Base Profit Costs (including any indemnity cap)]*BillDetail_List[VAT Rate]</f>
        <v>#N/A</v>
      </c>
      <c r="AL5" s="86" t="e">
        <f>BillDetail_List[Base Profit Costs (including any indemnity cap)]*BillDetail_List[Success Fee %]</f>
        <v>#N/A</v>
      </c>
      <c r="AM5" s="86" t="e">
        <f>BillDetail_List[Success Fee on Base Profit costs]*BillDetail_List[VAT Rate]</f>
        <v>#N/A</v>
      </c>
      <c r="AN5" s="86" t="e">
        <f>SUM(BillDetail_List[[#This Row],[Base Profit Costs (including any indemnity cap)]:[VAT on Success Fee on Base Profit Costs]])</f>
        <v>#N/A</v>
      </c>
      <c r="AO5" s="86" t="e">
        <f>BillDetail_List[Counsel''s Base Fees]*BillDetail_List[VAT Rate]</f>
        <v>#N/A</v>
      </c>
      <c r="AP5" s="86" t="e">
        <f>BillDetail_List[Counsel''s Base Fees]*BillDetail_List[Success Fee %]</f>
        <v>#N/A</v>
      </c>
      <c r="AQ5" s="86" t="e">
        <f>BillDetail_List[Counsel''s Success Fee]*BillDetail_List[VAT Rate]</f>
        <v>#N/A</v>
      </c>
      <c r="AR5" s="86" t="e">
        <f>BillDetail_List[Counsel''s Base Fees]+BillDetail_List[VAT on Base Counsel Fees]+BillDetail_List[Counsel''s Success Fee]+BillDetail_List[VAT on Counsel''s Success Fee]</f>
        <v>#N/A</v>
      </c>
      <c r="AS5" s="86">
        <f>BillDetail_List[Other Disbursements]+BillDetail_List[VAT On Other Disbursements]</f>
        <v>0</v>
      </c>
      <c r="AT5" s="86">
        <f>BillDetail_List[Counsel''s Base Fees]+BillDetail_List[Other Disbursements]+BillDetail_List[ATEI Premium]</f>
        <v>0</v>
      </c>
      <c r="AU5" s="86" t="e">
        <f>BillDetail_List[Other Disbursements]+BillDetail_List[Counsel''s Base Fees]+BillDetail_List[Base Profit Costs (including any indemnity cap)]</f>
        <v>#N/A</v>
      </c>
      <c r="AV5" s="86" t="e">
        <f>BillDetail_List[Base Profit Costs (including any indemnity cap)]+BillDetail_List[Success Fee on Base Profit costs]</f>
        <v>#N/A</v>
      </c>
      <c r="AW5" s="86" t="e">
        <f>BillDetail_List[ATEI Premium]+BillDetail_List[Other Disbursements]+BillDetail_List[Counsel''s Success Fee]+BillDetail_List[Counsel''s Base Fees]</f>
        <v>#N/A</v>
      </c>
      <c r="AX5" s="86" t="e">
        <f>BillDetail_List[VAT On Other Disbursements]+BillDetail_List[VAT on Counsel''s Success Fee]+BillDetail_List[VAT on Base Counsel Fees]+BillDetail_List[VAT on Success Fee on Base Profit Costs]+BillDetail_List[VAT on Base Profit Costs]</f>
        <v>#N/A</v>
      </c>
      <c r="AY5" s="86" t="e">
        <f>SUM(BillDetail_List[[#This Row],[Total Profit Costs]:[Total VAT]])</f>
        <v>#N/A</v>
      </c>
      <c r="AZ5" s="280" t="e">
        <f>VLOOKUP(BillDetail_List[[#This Row],[Phase Code ]],phasetasklist,7,FALSE)</f>
        <v>#N/A</v>
      </c>
      <c r="BA5" s="280" t="e">
        <f>VLOOKUP(BillDetail_List[[#This Row],[Task Code]],tasklist,7,FALSE)</f>
        <v>#N/A</v>
      </c>
      <c r="BB5" s="280" t="str">
        <f>IFERROR(VLOOKUP(BillDetail_List[[#This Row],[Activity Code]],ActivityCodeList,4,FALSE),"")</f>
        <v/>
      </c>
      <c r="BC5" s="280" t="str">
        <f>IFERROR(VLOOKUP(BillDetail_List[[#This Row],[Expense Code]],expensenumbers,4,FALSE),"")</f>
        <v/>
      </c>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row>
    <row r="6" spans="1:84" x14ac:dyDescent="0.2">
      <c r="A6" s="74"/>
      <c r="B6" s="74"/>
      <c r="C6" s="49"/>
      <c r="D6" s="171"/>
      <c r="E6" s="278"/>
      <c r="F6" s="76"/>
      <c r="G6" s="119"/>
      <c r="H6" s="78"/>
      <c r="I6" s="77"/>
      <c r="J6" s="77"/>
      <c r="K6" s="79"/>
      <c r="L6" s="79"/>
      <c r="M6" s="127"/>
      <c r="N6" s="256"/>
      <c r="O6" s="256"/>
      <c r="P6" s="256"/>
      <c r="Q6" s="256"/>
      <c r="R6" s="81"/>
      <c r="S6" s="85"/>
      <c r="T6" s="75"/>
      <c r="U6" s="75"/>
      <c r="V6" s="86" t="e">
        <f>IF(BillDetail_List[Entry Alloc%]=0,(BillDetail_List[Time]*BillDetail_List[LTM Rate])*BillDetail_List[[#This Row],[Funding PerCent Allowed]],(BillDetail_List[Time]*BillDetail_List[LTM Rate])*BillDetail_List[[#This Row],[Funding PerCent Allowed]]*BillDetail_List[Entry Alloc%])</f>
        <v>#N/A</v>
      </c>
      <c r="W6" s="86">
        <f>BillDetail_List[Counsel''s Base Fees]+BillDetail_List[Other Disbursements]+BillDetail_List[ATEI Premium]</f>
        <v>0</v>
      </c>
      <c r="X6" s="91" t="e">
        <f>VLOOKUP(BillDetail_List[Part ID],FundingList,2,FALSE)</f>
        <v>#N/A</v>
      </c>
      <c r="Y6" s="272" t="e">
        <f>VLOOKUP(BillDetail_List[[#This Row],[Phase Code ]],phasetasklist,3,FALSE)</f>
        <v>#N/A</v>
      </c>
      <c r="Z6" s="255" t="e">
        <f>VLOOKUP(BillDetail_List[[#This Row],[Task Code]],tasklist,4,FALSE)</f>
        <v>#N/A</v>
      </c>
      <c r="AA6" s="240" t="str">
        <f>IFERROR(VLOOKUP(BillDetail_List[[#This Row],[Activity Code]],ActivityCodeList,2,FALSE), " ")</f>
        <v xml:space="preserve"> </v>
      </c>
      <c r="AB6" s="240" t="str">
        <f>IFERROR(VLOOKUP(BillDetail_List[[#This Row],[Expense Code]],expensenumbers,2,FALSE), " ")</f>
        <v xml:space="preserve"> </v>
      </c>
      <c r="AC6" s="240" t="str">
        <f>IFERROR(VLOOKUP(BillDetail_List[LTM],LTMList,3,FALSE),"")</f>
        <v/>
      </c>
      <c r="AD6" s="240" t="str">
        <f>IFERROR(VLOOKUP(BillDetail_List[LTM],LTMList,4,FALSE),"")</f>
        <v/>
      </c>
      <c r="AE6" s="86">
        <f>IFERROR(VLOOKUP(BillDetail_List[LTM],LTM_List[],6,FALSE),0)</f>
        <v>0</v>
      </c>
      <c r="AF6" s="83" t="e">
        <f>VLOOKUP(BillDetail_List[Part ID],FundingList,7,FALSE)</f>
        <v>#N/A</v>
      </c>
      <c r="AG6" s="83" t="e">
        <f>IF(CounselBaseFees=0,VLOOKUP(BillDetail_List[Part ID],FundingList,3,FALSE),VLOOKUP(BillDetail_List[LTM],LTMList,8,FALSE))</f>
        <v>#N/A</v>
      </c>
      <c r="AH6" s="93" t="e">
        <f>VLOOKUP(BillDetail_List[Part ID],FundingList,4,FALSE)</f>
        <v>#N/A</v>
      </c>
      <c r="AI6" s="190">
        <f>IF(BillDetail_List[[#This Row],[Time]]="N/A",0, BillDetail_List[[#This Row],[Time]]*BillDetail_List[[#This Row],[LTM Rate]])</f>
        <v>0</v>
      </c>
      <c r="AJ6" s="86" t="e">
        <f>IF(BillDetail_List[Entry Alloc%]=0,(BillDetail_List[Time]*BillDetail_List[LTM Rate])*BillDetail_List[[#This Row],[Funding PerCent Allowed]],(BillDetail_List[Time]*BillDetail_List[LTM Rate])*BillDetail_List[[#This Row],[Funding PerCent Allowed]]*BillDetail_List[Entry Alloc%])</f>
        <v>#N/A</v>
      </c>
      <c r="AK6" s="86" t="e">
        <f>BillDetail_List[Base Profit Costs (including any indemnity cap)]*BillDetail_List[VAT Rate]</f>
        <v>#N/A</v>
      </c>
      <c r="AL6" s="86" t="e">
        <f>BillDetail_List[Base Profit Costs (including any indemnity cap)]*BillDetail_List[Success Fee %]</f>
        <v>#N/A</v>
      </c>
      <c r="AM6" s="86" t="e">
        <f>BillDetail_List[Success Fee on Base Profit costs]*BillDetail_List[VAT Rate]</f>
        <v>#N/A</v>
      </c>
      <c r="AN6" s="86" t="e">
        <f>SUM(BillDetail_List[[#This Row],[Base Profit Costs (including any indemnity cap)]:[VAT on Success Fee on Base Profit Costs]])</f>
        <v>#N/A</v>
      </c>
      <c r="AO6" s="86" t="e">
        <f>BillDetail_List[Counsel''s Base Fees]*BillDetail_List[VAT Rate]</f>
        <v>#N/A</v>
      </c>
      <c r="AP6" s="86" t="e">
        <f>BillDetail_List[Counsel''s Base Fees]*BillDetail_List[Success Fee %]</f>
        <v>#N/A</v>
      </c>
      <c r="AQ6" s="86" t="e">
        <f>BillDetail_List[Counsel''s Success Fee]*BillDetail_List[VAT Rate]</f>
        <v>#N/A</v>
      </c>
      <c r="AR6" s="86" t="e">
        <f>BillDetail_List[Counsel''s Base Fees]+BillDetail_List[VAT on Base Counsel Fees]+BillDetail_List[Counsel''s Success Fee]+BillDetail_List[VAT on Counsel''s Success Fee]</f>
        <v>#N/A</v>
      </c>
      <c r="AS6" s="86">
        <f>BillDetail_List[Other Disbursements]+BillDetail_List[VAT On Other Disbursements]</f>
        <v>0</v>
      </c>
      <c r="AT6" s="86">
        <f>BillDetail_List[Counsel''s Base Fees]+BillDetail_List[Other Disbursements]+BillDetail_List[ATEI Premium]</f>
        <v>0</v>
      </c>
      <c r="AU6" s="86" t="e">
        <f>BillDetail_List[Other Disbursements]+BillDetail_List[Counsel''s Base Fees]+BillDetail_List[Base Profit Costs (including any indemnity cap)]</f>
        <v>#N/A</v>
      </c>
      <c r="AV6" s="86" t="e">
        <f>BillDetail_List[Base Profit Costs (including any indemnity cap)]+BillDetail_List[Success Fee on Base Profit costs]</f>
        <v>#N/A</v>
      </c>
      <c r="AW6" s="86" t="e">
        <f>BillDetail_List[ATEI Premium]+BillDetail_List[Other Disbursements]+BillDetail_List[Counsel''s Success Fee]+BillDetail_List[Counsel''s Base Fees]</f>
        <v>#N/A</v>
      </c>
      <c r="AX6" s="86" t="e">
        <f>BillDetail_List[VAT On Other Disbursements]+BillDetail_List[VAT on Counsel''s Success Fee]+BillDetail_List[VAT on Base Counsel Fees]+BillDetail_List[VAT on Success Fee on Base Profit Costs]+BillDetail_List[VAT on Base Profit Costs]</f>
        <v>#N/A</v>
      </c>
      <c r="AY6" s="86" t="e">
        <f>SUM(BillDetail_List[[#This Row],[Total Profit Costs]:[Total VAT]])</f>
        <v>#N/A</v>
      </c>
      <c r="AZ6" s="280" t="e">
        <f>VLOOKUP(BillDetail_List[[#This Row],[Phase Code ]],phasetasklist,7,FALSE)</f>
        <v>#N/A</v>
      </c>
      <c r="BA6" s="280" t="e">
        <f>VLOOKUP(BillDetail_List[[#This Row],[Task Code]],tasklist,7,FALSE)</f>
        <v>#N/A</v>
      </c>
      <c r="BB6" s="280" t="str">
        <f>IFERROR(VLOOKUP(BillDetail_List[[#This Row],[Activity Code]],ActivityCodeList,4,FALSE),"")</f>
        <v/>
      </c>
      <c r="BC6" s="280" t="str">
        <f>IFERROR(VLOOKUP(BillDetail_List[[#This Row],[Expense Code]],expensenumbers,4,FALSE),"")</f>
        <v/>
      </c>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row>
    <row r="7" spans="1:84" x14ac:dyDescent="0.2">
      <c r="A7" s="74"/>
      <c r="B7" s="74"/>
      <c r="C7" s="49"/>
      <c r="D7" s="171"/>
      <c r="E7" s="291"/>
      <c r="F7" s="76"/>
      <c r="G7" s="119"/>
      <c r="H7" s="78"/>
      <c r="I7" s="77"/>
      <c r="J7" s="77"/>
      <c r="K7" s="79"/>
      <c r="L7" s="79"/>
      <c r="M7" s="127"/>
      <c r="N7" s="256"/>
      <c r="O7" s="256"/>
      <c r="P7" s="256"/>
      <c r="Q7" s="256"/>
      <c r="R7" s="81"/>
      <c r="S7" s="85"/>
      <c r="T7" s="75"/>
      <c r="U7" s="76"/>
      <c r="V7" s="86" t="e">
        <f>IF(BillDetail_List[Entry Alloc%]=0,(BillDetail_List[Time]*BillDetail_List[LTM Rate])*BillDetail_List[[#This Row],[Funding PerCent Allowed]],(BillDetail_List[Time]*BillDetail_List[LTM Rate])*BillDetail_List[[#This Row],[Funding PerCent Allowed]]*BillDetail_List[Entry Alloc%])</f>
        <v>#N/A</v>
      </c>
      <c r="W7" s="86">
        <f>BillDetail_List[Counsel''s Base Fees]+BillDetail_List[Other Disbursements]+BillDetail_List[ATEI Premium]</f>
        <v>0</v>
      </c>
      <c r="X7" s="91" t="e">
        <f>VLOOKUP(BillDetail_List[Part ID],FundingList,2,FALSE)</f>
        <v>#N/A</v>
      </c>
      <c r="Y7" s="272" t="e">
        <f>VLOOKUP(BillDetail_List[[#This Row],[Phase Code ]],phasetasklist,3,FALSE)</f>
        <v>#N/A</v>
      </c>
      <c r="Z7" s="255" t="e">
        <f>VLOOKUP(BillDetail_List[[#This Row],[Task Code]],tasklist,4,FALSE)</f>
        <v>#N/A</v>
      </c>
      <c r="AA7" s="240" t="str">
        <f>IFERROR(VLOOKUP(BillDetail_List[[#This Row],[Activity Code]],ActivityCodeList,2,FALSE), " ")</f>
        <v xml:space="preserve"> </v>
      </c>
      <c r="AB7" s="240" t="str">
        <f>IFERROR(VLOOKUP(BillDetail_List[[#This Row],[Expense Code]],expensenumbers,2,FALSE), " ")</f>
        <v xml:space="preserve"> </v>
      </c>
      <c r="AC7" s="240" t="str">
        <f>IFERROR(VLOOKUP(BillDetail_List[LTM],LTMList,3,FALSE),"")</f>
        <v/>
      </c>
      <c r="AD7" s="240" t="str">
        <f>IFERROR(VLOOKUP(BillDetail_List[LTM],LTMList,4,FALSE),"")</f>
        <v/>
      </c>
      <c r="AE7" s="86">
        <f>IFERROR(VLOOKUP(BillDetail_List[LTM],LTM_List[],6,FALSE),0)</f>
        <v>0</v>
      </c>
      <c r="AF7" s="83" t="e">
        <f>VLOOKUP(BillDetail_List[Part ID],FundingList,7,FALSE)</f>
        <v>#N/A</v>
      </c>
      <c r="AG7" s="83" t="e">
        <f>IF(CounselBaseFees=0,VLOOKUP(BillDetail_List[Part ID],FundingList,3,FALSE),VLOOKUP(BillDetail_List[LTM],LTMList,8,FALSE))</f>
        <v>#N/A</v>
      </c>
      <c r="AH7" s="93" t="e">
        <f>VLOOKUP(BillDetail_List[Part ID],FundingList,4,FALSE)</f>
        <v>#N/A</v>
      </c>
      <c r="AI7" s="190">
        <f>IF(BillDetail_List[[#This Row],[Time]]="N/A",0, BillDetail_List[[#This Row],[Time]]*BillDetail_List[[#This Row],[LTM Rate]])</f>
        <v>0</v>
      </c>
      <c r="AJ7" s="86" t="e">
        <f>IF(BillDetail_List[Entry Alloc%]=0,(BillDetail_List[Time]*BillDetail_List[LTM Rate])*BillDetail_List[[#This Row],[Funding PerCent Allowed]],(BillDetail_List[Time]*BillDetail_List[LTM Rate])*BillDetail_List[[#This Row],[Funding PerCent Allowed]]*BillDetail_List[Entry Alloc%])</f>
        <v>#N/A</v>
      </c>
      <c r="AK7" s="86" t="e">
        <f>BillDetail_List[Base Profit Costs (including any indemnity cap)]*BillDetail_List[VAT Rate]</f>
        <v>#N/A</v>
      </c>
      <c r="AL7" s="86" t="e">
        <f>BillDetail_List[Base Profit Costs (including any indemnity cap)]*BillDetail_List[Success Fee %]</f>
        <v>#N/A</v>
      </c>
      <c r="AM7" s="86" t="e">
        <f>BillDetail_List[Success Fee on Base Profit costs]*BillDetail_List[VAT Rate]</f>
        <v>#N/A</v>
      </c>
      <c r="AN7" s="86" t="e">
        <f>SUM(BillDetail_List[[#This Row],[Base Profit Costs (including any indemnity cap)]:[VAT on Success Fee on Base Profit Costs]])</f>
        <v>#N/A</v>
      </c>
      <c r="AO7" s="86" t="e">
        <f>BillDetail_List[Counsel''s Base Fees]*BillDetail_List[VAT Rate]</f>
        <v>#N/A</v>
      </c>
      <c r="AP7" s="86" t="e">
        <f>BillDetail_List[Counsel''s Base Fees]*BillDetail_List[Success Fee %]</f>
        <v>#N/A</v>
      </c>
      <c r="AQ7" s="86" t="e">
        <f>BillDetail_List[Counsel''s Success Fee]*BillDetail_List[VAT Rate]</f>
        <v>#N/A</v>
      </c>
      <c r="AR7" s="86" t="e">
        <f>BillDetail_List[Counsel''s Base Fees]+BillDetail_List[VAT on Base Counsel Fees]+BillDetail_List[Counsel''s Success Fee]+BillDetail_List[VAT on Counsel''s Success Fee]</f>
        <v>#N/A</v>
      </c>
      <c r="AS7" s="86">
        <f>BillDetail_List[Other Disbursements]+BillDetail_List[VAT On Other Disbursements]</f>
        <v>0</v>
      </c>
      <c r="AT7" s="86">
        <f>BillDetail_List[Counsel''s Base Fees]+BillDetail_List[Other Disbursements]+BillDetail_List[ATEI Premium]</f>
        <v>0</v>
      </c>
      <c r="AU7" s="86" t="e">
        <f>BillDetail_List[Other Disbursements]+BillDetail_List[Counsel''s Base Fees]+BillDetail_List[Base Profit Costs (including any indemnity cap)]</f>
        <v>#N/A</v>
      </c>
      <c r="AV7" s="86" t="e">
        <f>BillDetail_List[Base Profit Costs (including any indemnity cap)]+BillDetail_List[Success Fee on Base Profit costs]</f>
        <v>#N/A</v>
      </c>
      <c r="AW7" s="86" t="e">
        <f>BillDetail_List[ATEI Premium]+BillDetail_List[Other Disbursements]+BillDetail_List[Counsel''s Success Fee]+BillDetail_List[Counsel''s Base Fees]</f>
        <v>#N/A</v>
      </c>
      <c r="AX7" s="86" t="e">
        <f>BillDetail_List[VAT On Other Disbursements]+BillDetail_List[VAT on Counsel''s Success Fee]+BillDetail_List[VAT on Base Counsel Fees]+BillDetail_List[VAT on Success Fee on Base Profit Costs]+BillDetail_List[VAT on Base Profit Costs]</f>
        <v>#N/A</v>
      </c>
      <c r="AY7" s="86" t="e">
        <f>SUM(BillDetail_List[[#This Row],[Total Profit Costs]:[Total VAT]])</f>
        <v>#N/A</v>
      </c>
      <c r="AZ7" s="280" t="e">
        <f>VLOOKUP(BillDetail_List[[#This Row],[Phase Code ]],phasetasklist,7,FALSE)</f>
        <v>#N/A</v>
      </c>
      <c r="BA7" s="280" t="e">
        <f>VLOOKUP(BillDetail_List[[#This Row],[Task Code]],tasklist,7,FALSE)</f>
        <v>#N/A</v>
      </c>
      <c r="BB7" s="280" t="str">
        <f>IFERROR(VLOOKUP(BillDetail_List[[#This Row],[Activity Code]],ActivityCodeList,4,FALSE),"")</f>
        <v/>
      </c>
      <c r="BC7" s="280" t="str">
        <f>IFERROR(VLOOKUP(BillDetail_List[[#This Row],[Expense Code]],expensenumbers,4,FALSE),"")</f>
        <v/>
      </c>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row>
    <row r="8" spans="1:84" x14ac:dyDescent="0.2">
      <c r="A8" s="74"/>
      <c r="B8" s="74"/>
      <c r="C8" s="49"/>
      <c r="D8" s="172"/>
      <c r="E8" s="291"/>
      <c r="F8" s="76"/>
      <c r="G8" s="119"/>
      <c r="H8" s="87"/>
      <c r="I8" s="77"/>
      <c r="J8" s="77"/>
      <c r="K8" s="88"/>
      <c r="L8" s="79"/>
      <c r="M8" s="76"/>
      <c r="N8" s="256"/>
      <c r="O8" s="256"/>
      <c r="P8" s="256"/>
      <c r="Q8" s="256"/>
      <c r="R8" s="81"/>
      <c r="S8" s="89"/>
      <c r="T8" s="75"/>
      <c r="U8" s="75"/>
      <c r="V8" s="86" t="e">
        <f>IF(BillDetail_List[Entry Alloc%]=0,(BillDetail_List[Time]*BillDetail_List[LTM Rate])*BillDetail_List[[#This Row],[Funding PerCent Allowed]],(BillDetail_List[Time]*BillDetail_List[LTM Rate])*BillDetail_List[[#This Row],[Funding PerCent Allowed]]*BillDetail_List[Entry Alloc%])</f>
        <v>#N/A</v>
      </c>
      <c r="W8" s="86">
        <f>BillDetail_List[Counsel''s Base Fees]+BillDetail_List[Other Disbursements]+BillDetail_List[ATEI Premium]</f>
        <v>0</v>
      </c>
      <c r="X8" s="91" t="e">
        <f>VLOOKUP(BillDetail_List[Part ID],FundingList,2,FALSE)</f>
        <v>#N/A</v>
      </c>
      <c r="Y8" s="272" t="e">
        <f>VLOOKUP(BillDetail_List[[#This Row],[Phase Code ]],phasetasklist,3,FALSE)</f>
        <v>#N/A</v>
      </c>
      <c r="Z8" s="255" t="e">
        <f>VLOOKUP(BillDetail_List[[#This Row],[Task Code]],tasklist,4,FALSE)</f>
        <v>#N/A</v>
      </c>
      <c r="AA8" s="240" t="str">
        <f>IFERROR(VLOOKUP(BillDetail_List[[#This Row],[Activity Code]],ActivityCodeList,2,FALSE), " ")</f>
        <v xml:space="preserve"> </v>
      </c>
      <c r="AB8" s="240" t="str">
        <f>IFERROR(VLOOKUP(BillDetail_List[[#This Row],[Expense Code]],expensenumbers,2,FALSE), " ")</f>
        <v xml:space="preserve"> </v>
      </c>
      <c r="AC8" s="92" t="str">
        <f>IFERROR(VLOOKUP(BillDetail_List[LTM],LTMList,3,FALSE),"")</f>
        <v/>
      </c>
      <c r="AD8" s="92" t="str">
        <f>IFERROR(VLOOKUP(BillDetail_List[LTM],LTMList,4,FALSE),"")</f>
        <v/>
      </c>
      <c r="AE8" s="86">
        <f>IFERROR(VLOOKUP(BillDetail_List[LTM],LTM_List[],6,FALSE),0)</f>
        <v>0</v>
      </c>
      <c r="AF8" s="83" t="e">
        <f>VLOOKUP(BillDetail_List[Part ID],FundingList,7,FALSE)</f>
        <v>#N/A</v>
      </c>
      <c r="AG8" s="83" t="e">
        <f>IF(CounselBaseFees=0,VLOOKUP(BillDetail_List[Part ID],FundingList,3,FALSE),VLOOKUP(BillDetail_List[LTM],LTMList,8,FALSE))</f>
        <v>#N/A</v>
      </c>
      <c r="AH8" s="93" t="e">
        <f>VLOOKUP(BillDetail_List[Part ID],FundingList,4,FALSE)</f>
        <v>#N/A</v>
      </c>
      <c r="AI8" s="190">
        <f>IF(BillDetail_List[[#This Row],[Time]]="N/A",0, BillDetail_List[[#This Row],[Time]]*BillDetail_List[[#This Row],[LTM Rate]])</f>
        <v>0</v>
      </c>
      <c r="AJ8" s="86" t="e">
        <f>IF(BillDetail_List[Entry Alloc%]=0,(BillDetail_List[Time]*BillDetail_List[LTM Rate])*BillDetail_List[[#This Row],[Funding PerCent Allowed]],(BillDetail_List[Time]*BillDetail_List[LTM Rate])*BillDetail_List[[#This Row],[Funding PerCent Allowed]]*BillDetail_List[Entry Alloc%])</f>
        <v>#N/A</v>
      </c>
      <c r="AK8" s="86" t="e">
        <f>BillDetail_List[Base Profit Costs (including any indemnity cap)]*BillDetail_List[VAT Rate]</f>
        <v>#N/A</v>
      </c>
      <c r="AL8" s="86" t="e">
        <f>BillDetail_List[Base Profit Costs (including any indemnity cap)]*BillDetail_List[Success Fee %]</f>
        <v>#N/A</v>
      </c>
      <c r="AM8" s="86" t="e">
        <f>BillDetail_List[Success Fee on Base Profit costs]*BillDetail_List[VAT Rate]</f>
        <v>#N/A</v>
      </c>
      <c r="AN8" s="86" t="e">
        <f>SUM(BillDetail_List[[#This Row],[Base Profit Costs (including any indemnity cap)]:[VAT on Success Fee on Base Profit Costs]])</f>
        <v>#N/A</v>
      </c>
      <c r="AO8" s="86" t="e">
        <f>BillDetail_List[Counsel''s Base Fees]*BillDetail_List[VAT Rate]</f>
        <v>#N/A</v>
      </c>
      <c r="AP8" s="86" t="e">
        <f>BillDetail_List[Counsel''s Base Fees]*BillDetail_List[Success Fee %]</f>
        <v>#N/A</v>
      </c>
      <c r="AQ8" s="86" t="e">
        <f>BillDetail_List[Counsel''s Success Fee]*BillDetail_List[VAT Rate]</f>
        <v>#N/A</v>
      </c>
      <c r="AR8" s="86" t="e">
        <f>BillDetail_List[Counsel''s Base Fees]+BillDetail_List[VAT on Base Counsel Fees]+BillDetail_List[Counsel''s Success Fee]+BillDetail_List[VAT on Counsel''s Success Fee]</f>
        <v>#N/A</v>
      </c>
      <c r="AS8" s="86">
        <f>BillDetail_List[Other Disbursements]+BillDetail_List[VAT On Other Disbursements]</f>
        <v>0</v>
      </c>
      <c r="AT8" s="86">
        <f>BillDetail_List[Counsel''s Base Fees]+BillDetail_List[Other Disbursements]+BillDetail_List[ATEI Premium]</f>
        <v>0</v>
      </c>
      <c r="AU8" s="86" t="e">
        <f>BillDetail_List[Other Disbursements]+BillDetail_List[Counsel''s Base Fees]+BillDetail_List[Base Profit Costs (including any indemnity cap)]</f>
        <v>#N/A</v>
      </c>
      <c r="AV8" s="86" t="e">
        <f>BillDetail_List[Base Profit Costs (including any indemnity cap)]+BillDetail_List[Success Fee on Base Profit costs]</f>
        <v>#N/A</v>
      </c>
      <c r="AW8" s="86" t="e">
        <f>BillDetail_List[ATEI Premium]+BillDetail_List[Other Disbursements]+BillDetail_List[Counsel''s Success Fee]+BillDetail_List[Counsel''s Base Fees]</f>
        <v>#N/A</v>
      </c>
      <c r="AX8" s="86" t="e">
        <f>BillDetail_List[VAT On Other Disbursements]+BillDetail_List[VAT on Counsel''s Success Fee]+BillDetail_List[VAT on Base Counsel Fees]+BillDetail_List[VAT on Success Fee on Base Profit Costs]+BillDetail_List[VAT on Base Profit Costs]</f>
        <v>#N/A</v>
      </c>
      <c r="AY8" s="86" t="e">
        <f>SUM(BillDetail_List[[#This Row],[Total Profit Costs]:[Total VAT]])</f>
        <v>#N/A</v>
      </c>
      <c r="AZ8" s="280" t="e">
        <f>VLOOKUP(BillDetail_List[[#This Row],[Phase Code ]],phasetasklist,7,FALSE)</f>
        <v>#N/A</v>
      </c>
      <c r="BA8" s="280" t="e">
        <f>VLOOKUP(BillDetail_List[[#This Row],[Task Code]],tasklist,7,FALSE)</f>
        <v>#N/A</v>
      </c>
      <c r="BB8" s="280" t="str">
        <f>IFERROR(VLOOKUP(BillDetail_List[[#This Row],[Activity Code]],ActivityCodeList,4,FALSE),"")</f>
        <v/>
      </c>
      <c r="BC8" s="280" t="str">
        <f>IFERROR(VLOOKUP(BillDetail_List[[#This Row],[Expense Code]],expensenumbers,4,FALSE),"")</f>
        <v/>
      </c>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row>
    <row r="9" spans="1:84" x14ac:dyDescent="0.2">
      <c r="A9" s="74"/>
      <c r="B9" s="74"/>
      <c r="C9" s="49"/>
      <c r="D9" s="172"/>
      <c r="E9" s="76"/>
      <c r="F9" s="76"/>
      <c r="G9" s="119"/>
      <c r="H9" s="87"/>
      <c r="I9" s="77"/>
      <c r="J9" s="77"/>
      <c r="K9" s="88"/>
      <c r="L9" s="79"/>
      <c r="M9" s="76"/>
      <c r="N9" s="256"/>
      <c r="O9" s="256"/>
      <c r="P9" s="256"/>
      <c r="Q9" s="256"/>
      <c r="R9" s="81"/>
      <c r="S9" s="89"/>
      <c r="T9" s="75"/>
      <c r="U9" s="76"/>
      <c r="V9" s="86" t="e">
        <f>IF(BillDetail_List[Entry Alloc%]=0,(BillDetail_List[Time]*BillDetail_List[LTM Rate])*BillDetail_List[[#This Row],[Funding PerCent Allowed]],(BillDetail_List[Time]*BillDetail_List[LTM Rate])*BillDetail_List[[#This Row],[Funding PerCent Allowed]]*BillDetail_List[Entry Alloc%])</f>
        <v>#N/A</v>
      </c>
      <c r="W9" s="86">
        <f>BillDetail_List[Counsel''s Base Fees]+BillDetail_List[Other Disbursements]+BillDetail_List[ATEI Premium]</f>
        <v>0</v>
      </c>
      <c r="X9" s="91" t="e">
        <f>VLOOKUP(BillDetail_List[Part ID],FundingList,2,FALSE)</f>
        <v>#N/A</v>
      </c>
      <c r="Y9" s="272" t="e">
        <f>VLOOKUP(BillDetail_List[[#This Row],[Phase Code ]],phasetasklist,3,FALSE)</f>
        <v>#N/A</v>
      </c>
      <c r="Z9" s="255" t="e">
        <f>VLOOKUP(BillDetail_List[[#This Row],[Task Code]],tasklist,4,FALSE)</f>
        <v>#N/A</v>
      </c>
      <c r="AA9" s="240" t="str">
        <f>IFERROR(VLOOKUP(BillDetail_List[[#This Row],[Activity Code]],ActivityCodeList,2,FALSE), " ")</f>
        <v xml:space="preserve"> </v>
      </c>
      <c r="AB9" s="240" t="str">
        <f>IFERROR(VLOOKUP(BillDetail_List[[#This Row],[Expense Code]],expensenumbers,2,FALSE), " ")</f>
        <v xml:space="preserve"> </v>
      </c>
      <c r="AC9" s="92" t="str">
        <f>IFERROR(VLOOKUP(BillDetail_List[LTM],LTMList,3,FALSE),"")</f>
        <v/>
      </c>
      <c r="AD9" s="92" t="str">
        <f>IFERROR(VLOOKUP(BillDetail_List[LTM],LTMList,4,FALSE),"")</f>
        <v/>
      </c>
      <c r="AE9" s="86">
        <f>IFERROR(VLOOKUP(BillDetail_List[LTM],LTM_List[],6,FALSE),0)</f>
        <v>0</v>
      </c>
      <c r="AF9" s="83" t="e">
        <f>VLOOKUP(BillDetail_List[Part ID],FundingList,7,FALSE)</f>
        <v>#N/A</v>
      </c>
      <c r="AG9" s="83" t="e">
        <f>IF(CounselBaseFees=0,VLOOKUP(BillDetail_List[Part ID],FundingList,3,FALSE),VLOOKUP(BillDetail_List[LTM],LTMList,8,FALSE))</f>
        <v>#N/A</v>
      </c>
      <c r="AH9" s="93" t="e">
        <f>VLOOKUP(BillDetail_List[Part ID],FundingList,4,FALSE)</f>
        <v>#N/A</v>
      </c>
      <c r="AI9" s="190">
        <f>IF(BillDetail_List[[#This Row],[Time]]="N/A",0, BillDetail_List[[#This Row],[Time]]*BillDetail_List[[#This Row],[LTM Rate]])</f>
        <v>0</v>
      </c>
      <c r="AJ9" s="86" t="e">
        <f>IF(BillDetail_List[Entry Alloc%]=0,(BillDetail_List[Time]*BillDetail_List[LTM Rate])*BillDetail_List[[#This Row],[Funding PerCent Allowed]],(BillDetail_List[Time]*BillDetail_List[LTM Rate])*BillDetail_List[[#This Row],[Funding PerCent Allowed]]*BillDetail_List[Entry Alloc%])</f>
        <v>#N/A</v>
      </c>
      <c r="AK9" s="86" t="e">
        <f>BillDetail_List[Base Profit Costs (including any indemnity cap)]*BillDetail_List[VAT Rate]</f>
        <v>#N/A</v>
      </c>
      <c r="AL9" s="86" t="e">
        <f>BillDetail_List[Base Profit Costs (including any indemnity cap)]*BillDetail_List[Success Fee %]</f>
        <v>#N/A</v>
      </c>
      <c r="AM9" s="86" t="e">
        <f>BillDetail_List[Success Fee on Base Profit costs]*BillDetail_List[VAT Rate]</f>
        <v>#N/A</v>
      </c>
      <c r="AN9" s="86" t="e">
        <f>SUM(BillDetail_List[[#This Row],[Base Profit Costs (including any indemnity cap)]:[VAT on Success Fee on Base Profit Costs]])</f>
        <v>#N/A</v>
      </c>
      <c r="AO9" s="86" t="e">
        <f>BillDetail_List[Counsel''s Base Fees]*BillDetail_List[VAT Rate]</f>
        <v>#N/A</v>
      </c>
      <c r="AP9" s="86" t="e">
        <f>BillDetail_List[Counsel''s Base Fees]*BillDetail_List[Success Fee %]</f>
        <v>#N/A</v>
      </c>
      <c r="AQ9" s="86" t="e">
        <f>BillDetail_List[Counsel''s Success Fee]*BillDetail_List[VAT Rate]</f>
        <v>#N/A</v>
      </c>
      <c r="AR9" s="86" t="e">
        <f>BillDetail_List[Counsel''s Base Fees]+BillDetail_List[VAT on Base Counsel Fees]+BillDetail_List[Counsel''s Success Fee]+BillDetail_List[VAT on Counsel''s Success Fee]</f>
        <v>#N/A</v>
      </c>
      <c r="AS9" s="86">
        <f>BillDetail_List[Other Disbursements]+BillDetail_List[VAT On Other Disbursements]</f>
        <v>0</v>
      </c>
      <c r="AT9" s="86">
        <f>BillDetail_List[Counsel''s Base Fees]+BillDetail_List[Other Disbursements]+BillDetail_List[ATEI Premium]</f>
        <v>0</v>
      </c>
      <c r="AU9" s="86" t="e">
        <f>BillDetail_List[Other Disbursements]+BillDetail_List[Counsel''s Base Fees]+BillDetail_List[Base Profit Costs (including any indemnity cap)]</f>
        <v>#N/A</v>
      </c>
      <c r="AV9" s="86" t="e">
        <f>BillDetail_List[Base Profit Costs (including any indemnity cap)]+BillDetail_List[Success Fee on Base Profit costs]</f>
        <v>#N/A</v>
      </c>
      <c r="AW9" s="86" t="e">
        <f>BillDetail_List[ATEI Premium]+BillDetail_List[Other Disbursements]+BillDetail_List[Counsel''s Success Fee]+BillDetail_List[Counsel''s Base Fees]</f>
        <v>#N/A</v>
      </c>
      <c r="AX9" s="86" t="e">
        <f>BillDetail_List[VAT On Other Disbursements]+BillDetail_List[VAT on Counsel''s Success Fee]+BillDetail_List[VAT on Base Counsel Fees]+BillDetail_List[VAT on Success Fee on Base Profit Costs]+BillDetail_List[VAT on Base Profit Costs]</f>
        <v>#N/A</v>
      </c>
      <c r="AY9" s="86" t="e">
        <f>SUM(BillDetail_List[[#This Row],[Total Profit Costs]:[Total VAT]])</f>
        <v>#N/A</v>
      </c>
      <c r="AZ9" s="280" t="e">
        <f>VLOOKUP(BillDetail_List[[#This Row],[Phase Code ]],phasetasklist,7,FALSE)</f>
        <v>#N/A</v>
      </c>
      <c r="BA9" s="280" t="e">
        <f>VLOOKUP(BillDetail_List[[#This Row],[Task Code]],tasklist,7,FALSE)</f>
        <v>#N/A</v>
      </c>
      <c r="BB9" s="280" t="str">
        <f>IFERROR(VLOOKUP(BillDetail_List[[#This Row],[Activity Code]],ActivityCodeList,4,FALSE),"")</f>
        <v/>
      </c>
      <c r="BC9" s="280" t="str">
        <f>IFERROR(VLOOKUP(BillDetail_List[[#This Row],[Expense Code]],expensenumbers,4,FALSE),"")</f>
        <v/>
      </c>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row>
    <row r="10" spans="1:84" x14ac:dyDescent="0.2">
      <c r="A10" s="74"/>
      <c r="B10" s="74"/>
      <c r="C10" s="49"/>
      <c r="D10" s="172"/>
      <c r="E10" s="291"/>
      <c r="F10" s="76"/>
      <c r="G10" s="119"/>
      <c r="H10" s="87"/>
      <c r="I10" s="77"/>
      <c r="J10" s="77"/>
      <c r="K10" s="88"/>
      <c r="L10" s="79"/>
      <c r="M10" s="76"/>
      <c r="N10" s="256"/>
      <c r="O10" s="256"/>
      <c r="P10" s="256"/>
      <c r="Q10" s="256"/>
      <c r="R10" s="81"/>
      <c r="S10" s="89"/>
      <c r="T10" s="75"/>
      <c r="U10" s="76"/>
      <c r="V10" s="86" t="e">
        <f>IF(BillDetail_List[Entry Alloc%]=0,(BillDetail_List[Time]*BillDetail_List[LTM Rate])*BillDetail_List[[#This Row],[Funding PerCent Allowed]],(BillDetail_List[Time]*BillDetail_List[LTM Rate])*BillDetail_List[[#This Row],[Funding PerCent Allowed]]*BillDetail_List[Entry Alloc%])</f>
        <v>#N/A</v>
      </c>
      <c r="W10" s="86">
        <f>BillDetail_List[Counsel''s Base Fees]+BillDetail_List[Other Disbursements]+BillDetail_List[ATEI Premium]</f>
        <v>0</v>
      </c>
      <c r="X10" s="91" t="e">
        <f>VLOOKUP(BillDetail_List[Part ID],FundingList,2,FALSE)</f>
        <v>#N/A</v>
      </c>
      <c r="Y10" s="272" t="e">
        <f>VLOOKUP(BillDetail_List[[#This Row],[Phase Code ]],phasetasklist,3,FALSE)</f>
        <v>#N/A</v>
      </c>
      <c r="Z10" s="255" t="e">
        <f>VLOOKUP(BillDetail_List[[#This Row],[Task Code]],tasklist,4,FALSE)</f>
        <v>#N/A</v>
      </c>
      <c r="AA10" s="240" t="str">
        <f>IFERROR(VLOOKUP(BillDetail_List[[#This Row],[Activity Code]],ActivityCodeList,2,FALSE), " ")</f>
        <v xml:space="preserve"> </v>
      </c>
      <c r="AB10" s="240" t="str">
        <f>IFERROR(VLOOKUP(BillDetail_List[[#This Row],[Expense Code]],expensenumbers,2,FALSE), " ")</f>
        <v xml:space="preserve"> </v>
      </c>
      <c r="AC10" s="92" t="str">
        <f>IFERROR(VLOOKUP(BillDetail_List[LTM],LTMList,3,FALSE),"")</f>
        <v/>
      </c>
      <c r="AD10" s="92" t="str">
        <f>IFERROR(VLOOKUP(BillDetail_List[LTM],LTMList,4,FALSE),"")</f>
        <v/>
      </c>
      <c r="AE10" s="86">
        <f>IFERROR(VLOOKUP(BillDetail_List[LTM],LTM_List[],6,FALSE),0)</f>
        <v>0</v>
      </c>
      <c r="AF10" s="83" t="e">
        <f>VLOOKUP(BillDetail_List[Part ID],FundingList,7,FALSE)</f>
        <v>#N/A</v>
      </c>
      <c r="AG10" s="83" t="e">
        <f>IF(CounselBaseFees=0,VLOOKUP(BillDetail_List[Part ID],FundingList,3,FALSE),VLOOKUP(BillDetail_List[LTM],LTMList,8,FALSE))</f>
        <v>#N/A</v>
      </c>
      <c r="AH10" s="93" t="e">
        <f>VLOOKUP(BillDetail_List[Part ID],FundingList,4,FALSE)</f>
        <v>#N/A</v>
      </c>
      <c r="AI10" s="190">
        <f>IF(BillDetail_List[[#This Row],[Time]]="N/A",0, BillDetail_List[[#This Row],[Time]]*BillDetail_List[[#This Row],[LTM Rate]])</f>
        <v>0</v>
      </c>
      <c r="AJ10" s="86" t="e">
        <f>IF(BillDetail_List[Entry Alloc%]=0,(BillDetail_List[Time]*BillDetail_List[LTM Rate])*BillDetail_List[[#This Row],[Funding PerCent Allowed]],(BillDetail_List[Time]*BillDetail_List[LTM Rate])*BillDetail_List[[#This Row],[Funding PerCent Allowed]]*BillDetail_List[Entry Alloc%])</f>
        <v>#N/A</v>
      </c>
      <c r="AK10" s="86" t="e">
        <f>BillDetail_List[Base Profit Costs (including any indemnity cap)]*BillDetail_List[VAT Rate]</f>
        <v>#N/A</v>
      </c>
      <c r="AL10" s="86" t="e">
        <f>BillDetail_List[Base Profit Costs (including any indemnity cap)]*BillDetail_List[Success Fee %]</f>
        <v>#N/A</v>
      </c>
      <c r="AM10" s="86" t="e">
        <f>BillDetail_List[Success Fee on Base Profit costs]*BillDetail_List[VAT Rate]</f>
        <v>#N/A</v>
      </c>
      <c r="AN10" s="86" t="e">
        <f>SUM(BillDetail_List[[#This Row],[Base Profit Costs (including any indemnity cap)]:[VAT on Success Fee on Base Profit Costs]])</f>
        <v>#N/A</v>
      </c>
      <c r="AO10" s="86" t="e">
        <f>BillDetail_List[Counsel''s Base Fees]*BillDetail_List[VAT Rate]</f>
        <v>#N/A</v>
      </c>
      <c r="AP10" s="86" t="e">
        <f>BillDetail_List[Counsel''s Base Fees]*BillDetail_List[Success Fee %]</f>
        <v>#N/A</v>
      </c>
      <c r="AQ10" s="86" t="e">
        <f>BillDetail_List[Counsel''s Success Fee]*BillDetail_List[VAT Rate]</f>
        <v>#N/A</v>
      </c>
      <c r="AR10" s="86" t="e">
        <f>BillDetail_List[Counsel''s Base Fees]+BillDetail_List[VAT on Base Counsel Fees]+BillDetail_List[Counsel''s Success Fee]+BillDetail_List[VAT on Counsel''s Success Fee]</f>
        <v>#N/A</v>
      </c>
      <c r="AS10" s="86">
        <f>BillDetail_List[Other Disbursements]+BillDetail_List[VAT On Other Disbursements]</f>
        <v>0</v>
      </c>
      <c r="AT10" s="86">
        <f>BillDetail_List[Counsel''s Base Fees]+BillDetail_List[Other Disbursements]+BillDetail_List[ATEI Premium]</f>
        <v>0</v>
      </c>
      <c r="AU10" s="86" t="e">
        <f>BillDetail_List[Other Disbursements]+BillDetail_List[Counsel''s Base Fees]+BillDetail_List[Base Profit Costs (including any indemnity cap)]</f>
        <v>#N/A</v>
      </c>
      <c r="AV10" s="86" t="e">
        <f>BillDetail_List[Base Profit Costs (including any indemnity cap)]+BillDetail_List[Success Fee on Base Profit costs]</f>
        <v>#N/A</v>
      </c>
      <c r="AW10" s="86" t="e">
        <f>BillDetail_List[ATEI Premium]+BillDetail_List[Other Disbursements]+BillDetail_List[Counsel''s Success Fee]+BillDetail_List[Counsel''s Base Fees]</f>
        <v>#N/A</v>
      </c>
      <c r="AX10" s="86" t="e">
        <f>BillDetail_List[VAT On Other Disbursements]+BillDetail_List[VAT on Counsel''s Success Fee]+BillDetail_List[VAT on Base Counsel Fees]+BillDetail_List[VAT on Success Fee on Base Profit Costs]+BillDetail_List[VAT on Base Profit Costs]</f>
        <v>#N/A</v>
      </c>
      <c r="AY10" s="86" t="e">
        <f>SUM(BillDetail_List[[#This Row],[Total Profit Costs]:[Total VAT]])</f>
        <v>#N/A</v>
      </c>
      <c r="AZ10" s="280" t="e">
        <f>VLOOKUP(BillDetail_List[[#This Row],[Phase Code ]],phasetasklist,7,FALSE)</f>
        <v>#N/A</v>
      </c>
      <c r="BA10" s="280" t="e">
        <f>VLOOKUP(BillDetail_List[[#This Row],[Task Code]],tasklist,7,FALSE)</f>
        <v>#N/A</v>
      </c>
      <c r="BB10" s="280" t="str">
        <f>IFERROR(VLOOKUP(BillDetail_List[[#This Row],[Activity Code]],ActivityCodeList,4,FALSE),"")</f>
        <v/>
      </c>
      <c r="BC10" s="280" t="str">
        <f>IFERROR(VLOOKUP(BillDetail_List[[#This Row],[Expense Code]],expensenumbers,4,FALSE),"")</f>
        <v/>
      </c>
      <c r="BD10" s="218"/>
      <c r="BE10" s="94"/>
      <c r="BF10" s="94"/>
      <c r="BG10" s="218"/>
      <c r="BH10" s="94"/>
      <c r="BI10" s="218"/>
      <c r="BJ10" s="218"/>
      <c r="BK10" s="96"/>
      <c r="BL10" s="96"/>
      <c r="BQ10" s="96"/>
      <c r="BR10" s="96"/>
      <c r="BS10" s="96"/>
      <c r="BT10" s="96"/>
      <c r="BV10" s="96"/>
      <c r="BW10" s="96"/>
      <c r="BY10" s="96"/>
      <c r="BZ10" s="96"/>
      <c r="CA10" s="96"/>
      <c r="CB10" s="96"/>
      <c r="CC10" s="94"/>
      <c r="CD10" s="94"/>
      <c r="CE10" s="84"/>
      <c r="CF10" s="84"/>
    </row>
    <row r="11" spans="1:84" ht="14.45" customHeight="1" x14ac:dyDescent="0.2">
      <c r="A11" s="74"/>
      <c r="B11" s="74"/>
      <c r="C11" s="49"/>
      <c r="D11" s="172"/>
      <c r="E11" s="291"/>
      <c r="F11" s="76"/>
      <c r="G11" s="119"/>
      <c r="H11" s="87"/>
      <c r="I11" s="77"/>
      <c r="J11" s="77"/>
      <c r="K11" s="88"/>
      <c r="L11" s="79"/>
      <c r="M11" s="76"/>
      <c r="N11" s="256"/>
      <c r="O11" s="256"/>
      <c r="P11" s="256"/>
      <c r="Q11" s="256"/>
      <c r="R11" s="81"/>
      <c r="S11" s="89"/>
      <c r="T11" s="75"/>
      <c r="U11" s="75"/>
      <c r="V11" s="86" t="e">
        <f>IF(BillDetail_List[Entry Alloc%]=0,(BillDetail_List[Time]*BillDetail_List[LTM Rate])*BillDetail_List[[#This Row],[Funding PerCent Allowed]],(BillDetail_List[Time]*BillDetail_List[LTM Rate])*BillDetail_List[[#This Row],[Funding PerCent Allowed]]*BillDetail_List[Entry Alloc%])</f>
        <v>#N/A</v>
      </c>
      <c r="W11" s="86">
        <f>BillDetail_List[Counsel''s Base Fees]+BillDetail_List[Other Disbursements]+BillDetail_List[ATEI Premium]</f>
        <v>0</v>
      </c>
      <c r="X11" s="91" t="e">
        <f>VLOOKUP(BillDetail_List[Part ID],FundingList,2,FALSE)</f>
        <v>#N/A</v>
      </c>
      <c r="Y11" s="272" t="e">
        <f>VLOOKUP(BillDetail_List[[#This Row],[Phase Code ]],phasetasklist,3,FALSE)</f>
        <v>#N/A</v>
      </c>
      <c r="Z11" s="255" t="e">
        <f>VLOOKUP(BillDetail_List[[#This Row],[Task Code]],tasklist,4,FALSE)</f>
        <v>#N/A</v>
      </c>
      <c r="AA11" s="240" t="str">
        <f>IFERROR(VLOOKUP(BillDetail_List[[#This Row],[Activity Code]],ActivityCodeList,2,FALSE), " ")</f>
        <v xml:space="preserve"> </v>
      </c>
      <c r="AB11" s="240" t="str">
        <f>IFERROR(VLOOKUP(BillDetail_List[[#This Row],[Expense Code]],expensenumbers,2,FALSE), " ")</f>
        <v xml:space="preserve"> </v>
      </c>
      <c r="AC11" s="92" t="str">
        <f>IFERROR(VLOOKUP(BillDetail_List[LTM],LTMList,3,FALSE),"")</f>
        <v/>
      </c>
      <c r="AD11" s="92" t="str">
        <f>IFERROR(VLOOKUP(BillDetail_List[LTM],LTMList,4,FALSE),"")</f>
        <v/>
      </c>
      <c r="AE11" s="86">
        <f>IFERROR(VLOOKUP(BillDetail_List[LTM],LTM_List[],6,FALSE),0)</f>
        <v>0</v>
      </c>
      <c r="AF11" s="83" t="e">
        <f>VLOOKUP(BillDetail_List[Part ID],FundingList,7,FALSE)</f>
        <v>#N/A</v>
      </c>
      <c r="AG11" s="83" t="e">
        <f>IF(CounselBaseFees=0,VLOOKUP(BillDetail_List[Part ID],FundingList,3,FALSE),VLOOKUP(BillDetail_List[LTM],LTMList,8,FALSE))</f>
        <v>#N/A</v>
      </c>
      <c r="AH11" s="93" t="e">
        <f>VLOOKUP(BillDetail_List[Part ID],FundingList,4,FALSE)</f>
        <v>#N/A</v>
      </c>
      <c r="AI11" s="190">
        <f>IF(BillDetail_List[[#This Row],[Time]]="N/A",0, BillDetail_List[[#This Row],[Time]]*BillDetail_List[[#This Row],[LTM Rate]])</f>
        <v>0</v>
      </c>
      <c r="AJ11" s="86" t="e">
        <f>IF(BillDetail_List[Entry Alloc%]=0,(BillDetail_List[Time]*BillDetail_List[LTM Rate])*BillDetail_List[[#This Row],[Funding PerCent Allowed]],(BillDetail_List[Time]*BillDetail_List[LTM Rate])*BillDetail_List[[#This Row],[Funding PerCent Allowed]]*BillDetail_List[Entry Alloc%])</f>
        <v>#N/A</v>
      </c>
      <c r="AK11" s="86" t="e">
        <f>BillDetail_List[Base Profit Costs (including any indemnity cap)]*BillDetail_List[VAT Rate]</f>
        <v>#N/A</v>
      </c>
      <c r="AL11" s="86" t="e">
        <f>BillDetail_List[Base Profit Costs (including any indemnity cap)]*BillDetail_List[Success Fee %]</f>
        <v>#N/A</v>
      </c>
      <c r="AM11" s="86" t="e">
        <f>BillDetail_List[Success Fee on Base Profit costs]*BillDetail_List[VAT Rate]</f>
        <v>#N/A</v>
      </c>
      <c r="AN11" s="86" t="e">
        <f>SUM(BillDetail_List[[#This Row],[Base Profit Costs (including any indemnity cap)]:[VAT on Success Fee on Base Profit Costs]])</f>
        <v>#N/A</v>
      </c>
      <c r="AO11" s="86" t="e">
        <f>BillDetail_List[Counsel''s Base Fees]*BillDetail_List[VAT Rate]</f>
        <v>#N/A</v>
      </c>
      <c r="AP11" s="86" t="e">
        <f>BillDetail_List[Counsel''s Base Fees]*BillDetail_List[Success Fee %]</f>
        <v>#N/A</v>
      </c>
      <c r="AQ11" s="86" t="e">
        <f>BillDetail_List[Counsel''s Success Fee]*BillDetail_List[VAT Rate]</f>
        <v>#N/A</v>
      </c>
      <c r="AR11" s="86" t="e">
        <f>BillDetail_List[Counsel''s Base Fees]+BillDetail_List[VAT on Base Counsel Fees]+BillDetail_List[Counsel''s Success Fee]+BillDetail_List[VAT on Counsel''s Success Fee]</f>
        <v>#N/A</v>
      </c>
      <c r="AS11" s="86">
        <f>BillDetail_List[Other Disbursements]+BillDetail_List[VAT On Other Disbursements]</f>
        <v>0</v>
      </c>
      <c r="AT11" s="86">
        <f>BillDetail_List[Counsel''s Base Fees]+BillDetail_List[Other Disbursements]+BillDetail_List[ATEI Premium]</f>
        <v>0</v>
      </c>
      <c r="AU11" s="86" t="e">
        <f>BillDetail_List[Other Disbursements]+BillDetail_List[Counsel''s Base Fees]+BillDetail_List[Base Profit Costs (including any indemnity cap)]</f>
        <v>#N/A</v>
      </c>
      <c r="AV11" s="86" t="e">
        <f>BillDetail_List[Base Profit Costs (including any indemnity cap)]+BillDetail_List[Success Fee on Base Profit costs]</f>
        <v>#N/A</v>
      </c>
      <c r="AW11" s="86" t="e">
        <f>BillDetail_List[ATEI Premium]+BillDetail_List[Other Disbursements]+BillDetail_List[Counsel''s Success Fee]+BillDetail_List[Counsel''s Base Fees]</f>
        <v>#N/A</v>
      </c>
      <c r="AX11" s="86" t="e">
        <f>BillDetail_List[VAT On Other Disbursements]+BillDetail_List[VAT on Counsel''s Success Fee]+BillDetail_List[VAT on Base Counsel Fees]+BillDetail_List[VAT on Success Fee on Base Profit Costs]+BillDetail_List[VAT on Base Profit Costs]</f>
        <v>#N/A</v>
      </c>
      <c r="AY11" s="86" t="e">
        <f>SUM(BillDetail_List[[#This Row],[Total Profit Costs]:[Total VAT]])</f>
        <v>#N/A</v>
      </c>
      <c r="AZ11" s="280" t="e">
        <f>VLOOKUP(BillDetail_List[[#This Row],[Phase Code ]],phasetasklist,7,FALSE)</f>
        <v>#N/A</v>
      </c>
      <c r="BA11" s="280" t="e">
        <f>VLOOKUP(BillDetail_List[[#This Row],[Task Code]],tasklist,7,FALSE)</f>
        <v>#N/A</v>
      </c>
      <c r="BB11" s="280" t="str">
        <f>IFERROR(VLOOKUP(BillDetail_List[[#This Row],[Activity Code]],ActivityCodeList,4,FALSE),"")</f>
        <v/>
      </c>
      <c r="BC11" s="280" t="str">
        <f>IFERROR(VLOOKUP(BillDetail_List[[#This Row],[Expense Code]],expensenumbers,4,FALSE),"")</f>
        <v/>
      </c>
      <c r="BD11" s="218"/>
      <c r="BE11" s="94"/>
      <c r="BF11" s="94"/>
      <c r="BG11" s="218"/>
      <c r="BH11" s="94"/>
      <c r="BI11" s="218"/>
      <c r="BJ11" s="218"/>
      <c r="BK11" s="96"/>
      <c r="BL11" s="96"/>
      <c r="BQ11" s="96"/>
      <c r="BR11" s="96"/>
      <c r="BS11" s="96"/>
      <c r="BT11" s="96"/>
      <c r="BV11" s="96"/>
      <c r="BW11" s="96"/>
      <c r="BY11" s="96"/>
      <c r="BZ11" s="96"/>
      <c r="CA11" s="96"/>
      <c r="CB11" s="96"/>
      <c r="CC11" s="94"/>
      <c r="CD11" s="94"/>
      <c r="CE11" s="84"/>
      <c r="CF11" s="84"/>
    </row>
    <row r="12" spans="1:84" x14ac:dyDescent="0.2">
      <c r="A12" s="74"/>
      <c r="B12" s="74"/>
      <c r="C12" s="49"/>
      <c r="D12" s="172"/>
      <c r="E12" s="291"/>
      <c r="F12" s="76"/>
      <c r="G12" s="119"/>
      <c r="H12" s="87"/>
      <c r="I12" s="77"/>
      <c r="J12" s="77"/>
      <c r="K12" s="88"/>
      <c r="L12" s="79"/>
      <c r="M12" s="76"/>
      <c r="N12" s="256"/>
      <c r="O12" s="256"/>
      <c r="P12" s="256"/>
      <c r="Q12" s="256"/>
      <c r="R12" s="81"/>
      <c r="S12" s="89"/>
      <c r="T12" s="75"/>
      <c r="U12" s="75"/>
      <c r="V12" s="86" t="e">
        <f>IF(BillDetail_List[Entry Alloc%]=0,(BillDetail_List[Time]*BillDetail_List[LTM Rate])*BillDetail_List[[#This Row],[Funding PerCent Allowed]],(BillDetail_List[Time]*BillDetail_List[LTM Rate])*BillDetail_List[[#This Row],[Funding PerCent Allowed]]*BillDetail_List[Entry Alloc%])</f>
        <v>#N/A</v>
      </c>
      <c r="W12" s="86">
        <f>BillDetail_List[Counsel''s Base Fees]+BillDetail_List[Other Disbursements]+BillDetail_List[ATEI Premium]</f>
        <v>0</v>
      </c>
      <c r="X12" s="91" t="e">
        <f>VLOOKUP(BillDetail_List[Part ID],FundingList,2,FALSE)</f>
        <v>#N/A</v>
      </c>
      <c r="Y12" s="272" t="e">
        <f>VLOOKUP(BillDetail_List[[#This Row],[Phase Code ]],phasetasklist,3,FALSE)</f>
        <v>#N/A</v>
      </c>
      <c r="Z12" s="255" t="e">
        <f>VLOOKUP(BillDetail_List[[#This Row],[Task Code]],tasklist,4,FALSE)</f>
        <v>#N/A</v>
      </c>
      <c r="AA12" s="240" t="str">
        <f>IFERROR(VLOOKUP(BillDetail_List[[#This Row],[Activity Code]],ActivityCodeList,2,FALSE), " ")</f>
        <v xml:space="preserve"> </v>
      </c>
      <c r="AB12" s="240" t="str">
        <f>IFERROR(VLOOKUP(BillDetail_List[[#This Row],[Expense Code]],expensenumbers,2,FALSE), " ")</f>
        <v xml:space="preserve"> </v>
      </c>
      <c r="AC12" s="92" t="str">
        <f>IFERROR(VLOOKUP(BillDetail_List[LTM],LTMList,3,FALSE),"")</f>
        <v/>
      </c>
      <c r="AD12" s="92" t="str">
        <f>IFERROR(VLOOKUP(BillDetail_List[LTM],LTMList,4,FALSE),"")</f>
        <v/>
      </c>
      <c r="AE12" s="86">
        <f>IFERROR(VLOOKUP(BillDetail_List[LTM],LTM_List[],6,FALSE),0)</f>
        <v>0</v>
      </c>
      <c r="AF12" s="83" t="e">
        <f>VLOOKUP(BillDetail_List[Part ID],FundingList,7,FALSE)</f>
        <v>#N/A</v>
      </c>
      <c r="AG12" s="83" t="e">
        <f>IF(CounselBaseFees=0,VLOOKUP(BillDetail_List[Part ID],FundingList,3,FALSE),VLOOKUP(BillDetail_List[LTM],LTMList,8,FALSE))</f>
        <v>#N/A</v>
      </c>
      <c r="AH12" s="93" t="e">
        <f>VLOOKUP(BillDetail_List[Part ID],FundingList,4,FALSE)</f>
        <v>#N/A</v>
      </c>
      <c r="AI12" s="190">
        <f>IF(BillDetail_List[[#This Row],[Time]]="N/A",0, BillDetail_List[[#This Row],[Time]]*BillDetail_List[[#This Row],[LTM Rate]])</f>
        <v>0</v>
      </c>
      <c r="AJ12" s="86" t="e">
        <f>IF(BillDetail_List[Entry Alloc%]=0,(BillDetail_List[Time]*BillDetail_List[LTM Rate])*BillDetail_List[[#This Row],[Funding PerCent Allowed]],(BillDetail_List[Time]*BillDetail_List[LTM Rate])*BillDetail_List[[#This Row],[Funding PerCent Allowed]]*BillDetail_List[Entry Alloc%])</f>
        <v>#N/A</v>
      </c>
      <c r="AK12" s="86" t="e">
        <f>BillDetail_List[Base Profit Costs (including any indemnity cap)]*BillDetail_List[VAT Rate]</f>
        <v>#N/A</v>
      </c>
      <c r="AL12" s="86" t="e">
        <f>BillDetail_List[Base Profit Costs (including any indemnity cap)]*BillDetail_List[Success Fee %]</f>
        <v>#N/A</v>
      </c>
      <c r="AM12" s="86" t="e">
        <f>BillDetail_List[Success Fee on Base Profit costs]*BillDetail_List[VAT Rate]</f>
        <v>#N/A</v>
      </c>
      <c r="AN12" s="86" t="e">
        <f>SUM(BillDetail_List[[#This Row],[Base Profit Costs (including any indemnity cap)]:[VAT on Success Fee on Base Profit Costs]])</f>
        <v>#N/A</v>
      </c>
      <c r="AO12" s="86" t="e">
        <f>BillDetail_List[Counsel''s Base Fees]*BillDetail_List[VAT Rate]</f>
        <v>#N/A</v>
      </c>
      <c r="AP12" s="86" t="e">
        <f>BillDetail_List[Counsel''s Base Fees]*BillDetail_List[Success Fee %]</f>
        <v>#N/A</v>
      </c>
      <c r="AQ12" s="86" t="e">
        <f>BillDetail_List[Counsel''s Success Fee]*BillDetail_List[VAT Rate]</f>
        <v>#N/A</v>
      </c>
      <c r="AR12" s="86" t="e">
        <f>BillDetail_List[Counsel''s Base Fees]+BillDetail_List[VAT on Base Counsel Fees]+BillDetail_List[Counsel''s Success Fee]+BillDetail_List[VAT on Counsel''s Success Fee]</f>
        <v>#N/A</v>
      </c>
      <c r="AS12" s="86">
        <f>BillDetail_List[Other Disbursements]+BillDetail_List[VAT On Other Disbursements]</f>
        <v>0</v>
      </c>
      <c r="AT12" s="86">
        <f>BillDetail_List[Counsel''s Base Fees]+BillDetail_List[Other Disbursements]+BillDetail_List[ATEI Premium]</f>
        <v>0</v>
      </c>
      <c r="AU12" s="86" t="e">
        <f>BillDetail_List[Other Disbursements]+BillDetail_List[Counsel''s Base Fees]+BillDetail_List[Base Profit Costs (including any indemnity cap)]</f>
        <v>#N/A</v>
      </c>
      <c r="AV12" s="86" t="e">
        <f>BillDetail_List[Base Profit Costs (including any indemnity cap)]+BillDetail_List[Success Fee on Base Profit costs]</f>
        <v>#N/A</v>
      </c>
      <c r="AW12" s="86" t="e">
        <f>BillDetail_List[ATEI Premium]+BillDetail_List[Other Disbursements]+BillDetail_List[Counsel''s Success Fee]+BillDetail_List[Counsel''s Base Fees]</f>
        <v>#N/A</v>
      </c>
      <c r="AX12" s="86" t="e">
        <f>BillDetail_List[VAT On Other Disbursements]+BillDetail_List[VAT on Counsel''s Success Fee]+BillDetail_List[VAT on Base Counsel Fees]+BillDetail_List[VAT on Success Fee on Base Profit Costs]+BillDetail_List[VAT on Base Profit Costs]</f>
        <v>#N/A</v>
      </c>
      <c r="AY12" s="86" t="e">
        <f>SUM(BillDetail_List[[#This Row],[Total Profit Costs]:[Total VAT]])</f>
        <v>#N/A</v>
      </c>
      <c r="AZ12" s="280" t="e">
        <f>VLOOKUP(BillDetail_List[[#This Row],[Phase Code ]],phasetasklist,7,FALSE)</f>
        <v>#N/A</v>
      </c>
      <c r="BA12" s="280" t="e">
        <f>VLOOKUP(BillDetail_List[[#This Row],[Task Code]],tasklist,7,FALSE)</f>
        <v>#N/A</v>
      </c>
      <c r="BB12" s="280" t="str">
        <f>IFERROR(VLOOKUP(BillDetail_List[[#This Row],[Activity Code]],ActivityCodeList,4,FALSE),"")</f>
        <v/>
      </c>
      <c r="BC12" s="280" t="str">
        <f>IFERROR(VLOOKUP(BillDetail_List[[#This Row],[Expense Code]],expensenumbers,4,FALSE),"")</f>
        <v/>
      </c>
      <c r="BD12" s="218"/>
      <c r="BE12" s="94"/>
      <c r="BF12" s="94"/>
      <c r="BG12" s="218"/>
      <c r="BH12" s="94"/>
      <c r="BI12" s="218"/>
      <c r="BJ12" s="218"/>
      <c r="BK12" s="96"/>
      <c r="BL12" s="96"/>
      <c r="BQ12" s="96"/>
      <c r="BR12" s="96"/>
      <c r="BS12" s="96"/>
      <c r="BT12" s="96"/>
      <c r="BV12" s="96"/>
      <c r="BW12" s="96"/>
      <c r="BY12" s="96"/>
      <c r="BZ12" s="96"/>
      <c r="CA12" s="96"/>
      <c r="CB12" s="96"/>
      <c r="CC12" s="94"/>
      <c r="CD12" s="94"/>
      <c r="CE12" s="84"/>
      <c r="CF12" s="84"/>
    </row>
    <row r="13" spans="1:84" x14ac:dyDescent="0.2">
      <c r="A13" s="74"/>
      <c r="B13" s="74"/>
      <c r="C13" s="49"/>
      <c r="D13" s="172"/>
      <c r="E13" s="291"/>
      <c r="F13" s="76"/>
      <c r="G13" s="119"/>
      <c r="H13" s="87"/>
      <c r="I13" s="77"/>
      <c r="J13" s="77"/>
      <c r="K13" s="88"/>
      <c r="L13" s="79"/>
      <c r="M13" s="76"/>
      <c r="N13" s="256"/>
      <c r="O13" s="256"/>
      <c r="P13" s="256"/>
      <c r="Q13" s="256"/>
      <c r="R13" s="81"/>
      <c r="S13" s="89"/>
      <c r="T13" s="75"/>
      <c r="U13" s="76"/>
      <c r="V13" s="86" t="e">
        <f>IF(BillDetail_List[Entry Alloc%]=0,(BillDetail_List[Time]*BillDetail_List[LTM Rate])*BillDetail_List[[#This Row],[Funding PerCent Allowed]],(BillDetail_List[Time]*BillDetail_List[LTM Rate])*BillDetail_List[[#This Row],[Funding PerCent Allowed]]*BillDetail_List[Entry Alloc%])</f>
        <v>#N/A</v>
      </c>
      <c r="W13" s="86">
        <f>BillDetail_List[Counsel''s Base Fees]+BillDetail_List[Other Disbursements]+BillDetail_List[ATEI Premium]</f>
        <v>0</v>
      </c>
      <c r="X13" s="91" t="e">
        <f>VLOOKUP(BillDetail_List[Part ID],FundingList,2,FALSE)</f>
        <v>#N/A</v>
      </c>
      <c r="Y13" s="272" t="e">
        <f>VLOOKUP(BillDetail_List[[#This Row],[Phase Code ]],phasetasklist,3,FALSE)</f>
        <v>#N/A</v>
      </c>
      <c r="Z13" s="255" t="e">
        <f>VLOOKUP(BillDetail_List[[#This Row],[Task Code]],tasklist,4,FALSE)</f>
        <v>#N/A</v>
      </c>
      <c r="AA13" s="240" t="str">
        <f>IFERROR(VLOOKUP(BillDetail_List[[#This Row],[Activity Code]],ActivityCodeList,2,FALSE), " ")</f>
        <v xml:space="preserve"> </v>
      </c>
      <c r="AB13" s="240" t="str">
        <f>IFERROR(VLOOKUP(BillDetail_List[[#This Row],[Expense Code]],expensenumbers,2,FALSE), " ")</f>
        <v xml:space="preserve"> </v>
      </c>
      <c r="AC13" s="92" t="str">
        <f>IFERROR(VLOOKUP(BillDetail_List[LTM],LTMList,3,FALSE),"")</f>
        <v/>
      </c>
      <c r="AD13" s="92" t="str">
        <f>IFERROR(VLOOKUP(BillDetail_List[LTM],LTMList,4,FALSE),"")</f>
        <v/>
      </c>
      <c r="AE13" s="86">
        <f>IFERROR(VLOOKUP(BillDetail_List[LTM],LTM_List[],6,FALSE),0)</f>
        <v>0</v>
      </c>
      <c r="AF13" s="83" t="e">
        <f>VLOOKUP(BillDetail_List[Part ID],FundingList,7,FALSE)</f>
        <v>#N/A</v>
      </c>
      <c r="AG13" s="83" t="e">
        <f>IF(CounselBaseFees=0,VLOOKUP(BillDetail_List[Part ID],FundingList,3,FALSE),VLOOKUP(BillDetail_List[LTM],LTMList,8,FALSE))</f>
        <v>#N/A</v>
      </c>
      <c r="AH13" s="93" t="e">
        <f>VLOOKUP(BillDetail_List[Part ID],FundingList,4,FALSE)</f>
        <v>#N/A</v>
      </c>
      <c r="AI13" s="190">
        <f>IF(BillDetail_List[[#This Row],[Time]]="N/A",0, BillDetail_List[[#This Row],[Time]]*BillDetail_List[[#This Row],[LTM Rate]])</f>
        <v>0</v>
      </c>
      <c r="AJ13" s="86" t="e">
        <f>IF(BillDetail_List[Entry Alloc%]=0,(BillDetail_List[Time]*BillDetail_List[LTM Rate])*BillDetail_List[[#This Row],[Funding PerCent Allowed]],(BillDetail_List[Time]*BillDetail_List[LTM Rate])*BillDetail_List[[#This Row],[Funding PerCent Allowed]]*BillDetail_List[Entry Alloc%])</f>
        <v>#N/A</v>
      </c>
      <c r="AK13" s="86" t="e">
        <f>BillDetail_List[Base Profit Costs (including any indemnity cap)]*BillDetail_List[VAT Rate]</f>
        <v>#N/A</v>
      </c>
      <c r="AL13" s="86" t="e">
        <f>BillDetail_List[Base Profit Costs (including any indemnity cap)]*BillDetail_List[Success Fee %]</f>
        <v>#N/A</v>
      </c>
      <c r="AM13" s="86" t="e">
        <f>BillDetail_List[Success Fee on Base Profit costs]*BillDetail_List[VAT Rate]</f>
        <v>#N/A</v>
      </c>
      <c r="AN13" s="86" t="e">
        <f>SUM(BillDetail_List[[#This Row],[Base Profit Costs (including any indemnity cap)]:[VAT on Success Fee on Base Profit Costs]])</f>
        <v>#N/A</v>
      </c>
      <c r="AO13" s="86" t="e">
        <f>BillDetail_List[Counsel''s Base Fees]*BillDetail_List[VAT Rate]</f>
        <v>#N/A</v>
      </c>
      <c r="AP13" s="86" t="e">
        <f>BillDetail_List[Counsel''s Base Fees]*BillDetail_List[Success Fee %]</f>
        <v>#N/A</v>
      </c>
      <c r="AQ13" s="86" t="e">
        <f>BillDetail_List[Counsel''s Success Fee]*BillDetail_List[VAT Rate]</f>
        <v>#N/A</v>
      </c>
      <c r="AR13" s="86" t="e">
        <f>BillDetail_List[Counsel''s Base Fees]+BillDetail_List[VAT on Base Counsel Fees]+BillDetail_List[Counsel''s Success Fee]+BillDetail_List[VAT on Counsel''s Success Fee]</f>
        <v>#N/A</v>
      </c>
      <c r="AS13" s="86">
        <f>BillDetail_List[Other Disbursements]+BillDetail_List[VAT On Other Disbursements]</f>
        <v>0</v>
      </c>
      <c r="AT13" s="86">
        <f>BillDetail_List[Counsel''s Base Fees]+BillDetail_List[Other Disbursements]+BillDetail_List[ATEI Premium]</f>
        <v>0</v>
      </c>
      <c r="AU13" s="86" t="e">
        <f>BillDetail_List[Other Disbursements]+BillDetail_List[Counsel''s Base Fees]+BillDetail_List[Base Profit Costs (including any indemnity cap)]</f>
        <v>#N/A</v>
      </c>
      <c r="AV13" s="86" t="e">
        <f>BillDetail_List[Base Profit Costs (including any indemnity cap)]+BillDetail_List[Success Fee on Base Profit costs]</f>
        <v>#N/A</v>
      </c>
      <c r="AW13" s="86" t="e">
        <f>BillDetail_List[ATEI Premium]+BillDetail_List[Other Disbursements]+BillDetail_List[Counsel''s Success Fee]+BillDetail_List[Counsel''s Base Fees]</f>
        <v>#N/A</v>
      </c>
      <c r="AX13" s="86" t="e">
        <f>BillDetail_List[VAT On Other Disbursements]+BillDetail_List[VAT on Counsel''s Success Fee]+BillDetail_List[VAT on Base Counsel Fees]+BillDetail_List[VAT on Success Fee on Base Profit Costs]+BillDetail_List[VAT on Base Profit Costs]</f>
        <v>#N/A</v>
      </c>
      <c r="AY13" s="86" t="e">
        <f>SUM(BillDetail_List[[#This Row],[Total Profit Costs]:[Total VAT]])</f>
        <v>#N/A</v>
      </c>
      <c r="AZ13" s="280" t="e">
        <f>VLOOKUP(BillDetail_List[[#This Row],[Phase Code ]],phasetasklist,7,FALSE)</f>
        <v>#N/A</v>
      </c>
      <c r="BA13" s="280" t="e">
        <f>VLOOKUP(BillDetail_List[[#This Row],[Task Code]],tasklist,7,FALSE)</f>
        <v>#N/A</v>
      </c>
      <c r="BB13" s="280" t="str">
        <f>IFERROR(VLOOKUP(BillDetail_List[[#This Row],[Activity Code]],ActivityCodeList,4,FALSE),"")</f>
        <v/>
      </c>
      <c r="BC13" s="280" t="str">
        <f>IFERROR(VLOOKUP(BillDetail_List[[#This Row],[Expense Code]],expensenumbers,4,FALSE),"")</f>
        <v/>
      </c>
      <c r="BD13" s="218"/>
      <c r="BE13" s="94"/>
      <c r="BF13" s="94"/>
      <c r="BG13" s="218"/>
      <c r="BH13" s="94"/>
      <c r="BI13" s="218"/>
      <c r="BJ13" s="218"/>
      <c r="BK13" s="96"/>
      <c r="BL13" s="96"/>
      <c r="BQ13" s="96"/>
      <c r="BR13" s="96"/>
      <c r="BS13" s="96"/>
      <c r="BT13" s="96"/>
      <c r="BV13" s="96"/>
      <c r="BW13" s="96"/>
      <c r="BY13" s="96"/>
      <c r="BZ13" s="96"/>
      <c r="CA13" s="96"/>
      <c r="CB13" s="96"/>
      <c r="CC13" s="94"/>
      <c r="CD13" s="94"/>
      <c r="CE13" s="84"/>
      <c r="CF13" s="84"/>
    </row>
    <row r="14" spans="1:84" x14ac:dyDescent="0.2">
      <c r="A14" s="74"/>
      <c r="B14" s="74"/>
      <c r="C14" s="49"/>
      <c r="D14" s="172"/>
      <c r="E14" s="291"/>
      <c r="F14" s="76"/>
      <c r="G14" s="119"/>
      <c r="H14" s="87"/>
      <c r="I14" s="77"/>
      <c r="J14" s="77"/>
      <c r="K14" s="88"/>
      <c r="L14" s="79"/>
      <c r="M14" s="76"/>
      <c r="N14" s="256"/>
      <c r="O14" s="256"/>
      <c r="P14" s="256"/>
      <c r="Q14" s="256"/>
      <c r="R14" s="81"/>
      <c r="S14" s="89"/>
      <c r="T14" s="75"/>
      <c r="U14" s="76"/>
      <c r="V14" s="86" t="e">
        <f>IF(BillDetail_List[Entry Alloc%]=0,(BillDetail_List[Time]*BillDetail_List[LTM Rate])*BillDetail_List[[#This Row],[Funding PerCent Allowed]],(BillDetail_List[Time]*BillDetail_List[LTM Rate])*BillDetail_List[[#This Row],[Funding PerCent Allowed]]*BillDetail_List[Entry Alloc%])</f>
        <v>#N/A</v>
      </c>
      <c r="W14" s="86">
        <f>BillDetail_List[Counsel''s Base Fees]+BillDetail_List[Other Disbursements]+BillDetail_List[ATEI Premium]</f>
        <v>0</v>
      </c>
      <c r="X14" s="91" t="e">
        <f>VLOOKUP(BillDetail_List[Part ID],FundingList,2,FALSE)</f>
        <v>#N/A</v>
      </c>
      <c r="Y14" s="272" t="e">
        <f>VLOOKUP(BillDetail_List[[#This Row],[Phase Code ]],phasetasklist,3,FALSE)</f>
        <v>#N/A</v>
      </c>
      <c r="Z14" s="255" t="e">
        <f>VLOOKUP(BillDetail_List[[#This Row],[Task Code]],tasklist,4,FALSE)</f>
        <v>#N/A</v>
      </c>
      <c r="AA14" s="240" t="str">
        <f>IFERROR(VLOOKUP(BillDetail_List[[#This Row],[Activity Code]],ActivityCodeList,2,FALSE), " ")</f>
        <v xml:space="preserve"> </v>
      </c>
      <c r="AB14" s="240" t="str">
        <f>IFERROR(VLOOKUP(BillDetail_List[[#This Row],[Expense Code]],expensenumbers,2,FALSE), " ")</f>
        <v xml:space="preserve"> </v>
      </c>
      <c r="AC14" s="92" t="str">
        <f>IFERROR(VLOOKUP(BillDetail_List[LTM],LTMList,3,FALSE),"")</f>
        <v/>
      </c>
      <c r="AD14" s="92" t="str">
        <f>IFERROR(VLOOKUP(BillDetail_List[LTM],LTMList,4,FALSE),"")</f>
        <v/>
      </c>
      <c r="AE14" s="86">
        <f>IFERROR(VLOOKUP(BillDetail_List[LTM],LTM_List[],6,FALSE),0)</f>
        <v>0</v>
      </c>
      <c r="AF14" s="83" t="e">
        <f>VLOOKUP(BillDetail_List[Part ID],FundingList,7,FALSE)</f>
        <v>#N/A</v>
      </c>
      <c r="AG14" s="83" t="e">
        <f>IF(CounselBaseFees=0,VLOOKUP(BillDetail_List[Part ID],FundingList,3,FALSE),VLOOKUP(BillDetail_List[LTM],LTMList,8,FALSE))</f>
        <v>#N/A</v>
      </c>
      <c r="AH14" s="93" t="e">
        <f>VLOOKUP(BillDetail_List[Part ID],FundingList,4,FALSE)</f>
        <v>#N/A</v>
      </c>
      <c r="AI14" s="190">
        <f>IF(BillDetail_List[[#This Row],[Time]]="N/A",0, BillDetail_List[[#This Row],[Time]]*BillDetail_List[[#This Row],[LTM Rate]])</f>
        <v>0</v>
      </c>
      <c r="AJ14" s="86" t="e">
        <f>IF(BillDetail_List[Entry Alloc%]=0,(BillDetail_List[Time]*BillDetail_List[LTM Rate])*BillDetail_List[[#This Row],[Funding PerCent Allowed]],(BillDetail_List[Time]*BillDetail_List[LTM Rate])*BillDetail_List[[#This Row],[Funding PerCent Allowed]]*BillDetail_List[Entry Alloc%])</f>
        <v>#N/A</v>
      </c>
      <c r="AK14" s="86" t="e">
        <f>BillDetail_List[Base Profit Costs (including any indemnity cap)]*BillDetail_List[VAT Rate]</f>
        <v>#N/A</v>
      </c>
      <c r="AL14" s="86" t="e">
        <f>BillDetail_List[Base Profit Costs (including any indemnity cap)]*BillDetail_List[Success Fee %]</f>
        <v>#N/A</v>
      </c>
      <c r="AM14" s="86" t="e">
        <f>BillDetail_List[Success Fee on Base Profit costs]*BillDetail_List[VAT Rate]</f>
        <v>#N/A</v>
      </c>
      <c r="AN14" s="86" t="e">
        <f>SUM(BillDetail_List[[#This Row],[Base Profit Costs (including any indemnity cap)]:[VAT on Success Fee on Base Profit Costs]])</f>
        <v>#N/A</v>
      </c>
      <c r="AO14" s="86" t="e">
        <f>BillDetail_List[Counsel''s Base Fees]*BillDetail_List[VAT Rate]</f>
        <v>#N/A</v>
      </c>
      <c r="AP14" s="86" t="e">
        <f>BillDetail_List[Counsel''s Base Fees]*BillDetail_List[Success Fee %]</f>
        <v>#N/A</v>
      </c>
      <c r="AQ14" s="86" t="e">
        <f>BillDetail_List[Counsel''s Success Fee]*BillDetail_List[VAT Rate]</f>
        <v>#N/A</v>
      </c>
      <c r="AR14" s="86" t="e">
        <f>BillDetail_List[Counsel''s Base Fees]+BillDetail_List[VAT on Base Counsel Fees]+BillDetail_List[Counsel''s Success Fee]+BillDetail_List[VAT on Counsel''s Success Fee]</f>
        <v>#N/A</v>
      </c>
      <c r="AS14" s="86">
        <f>BillDetail_List[Other Disbursements]+BillDetail_List[VAT On Other Disbursements]</f>
        <v>0</v>
      </c>
      <c r="AT14" s="86">
        <f>BillDetail_List[Counsel''s Base Fees]+BillDetail_List[Other Disbursements]+BillDetail_List[ATEI Premium]</f>
        <v>0</v>
      </c>
      <c r="AU14" s="86" t="e">
        <f>BillDetail_List[Other Disbursements]+BillDetail_List[Counsel''s Base Fees]+BillDetail_List[Base Profit Costs (including any indemnity cap)]</f>
        <v>#N/A</v>
      </c>
      <c r="AV14" s="86" t="e">
        <f>BillDetail_List[Base Profit Costs (including any indemnity cap)]+BillDetail_List[Success Fee on Base Profit costs]</f>
        <v>#N/A</v>
      </c>
      <c r="AW14" s="86" t="e">
        <f>BillDetail_List[ATEI Premium]+BillDetail_List[Other Disbursements]+BillDetail_List[Counsel''s Success Fee]+BillDetail_List[Counsel''s Base Fees]</f>
        <v>#N/A</v>
      </c>
      <c r="AX14" s="86" t="e">
        <f>BillDetail_List[VAT On Other Disbursements]+BillDetail_List[VAT on Counsel''s Success Fee]+BillDetail_List[VAT on Base Counsel Fees]+BillDetail_List[VAT on Success Fee on Base Profit Costs]+BillDetail_List[VAT on Base Profit Costs]</f>
        <v>#N/A</v>
      </c>
      <c r="AY14" s="86" t="e">
        <f>SUM(BillDetail_List[[#This Row],[Total Profit Costs]:[Total VAT]])</f>
        <v>#N/A</v>
      </c>
      <c r="AZ14" s="280" t="e">
        <f>VLOOKUP(BillDetail_List[[#This Row],[Phase Code ]],phasetasklist,7,FALSE)</f>
        <v>#N/A</v>
      </c>
      <c r="BA14" s="280" t="e">
        <f>VLOOKUP(BillDetail_List[[#This Row],[Task Code]],tasklist,7,FALSE)</f>
        <v>#N/A</v>
      </c>
      <c r="BB14" s="280" t="str">
        <f>IFERROR(VLOOKUP(BillDetail_List[[#This Row],[Activity Code]],ActivityCodeList,4,FALSE),"")</f>
        <v/>
      </c>
      <c r="BC14" s="280" t="str">
        <f>IFERROR(VLOOKUP(BillDetail_List[[#This Row],[Expense Code]],expensenumbers,4,FALSE),"")</f>
        <v/>
      </c>
      <c r="BD14" s="218"/>
      <c r="BE14" s="94"/>
      <c r="BF14" s="94"/>
      <c r="BG14" s="218"/>
      <c r="BH14" s="94"/>
      <c r="BI14" s="218"/>
      <c r="BJ14" s="218"/>
      <c r="BK14" s="96"/>
      <c r="BL14" s="96"/>
      <c r="BQ14" s="96"/>
      <c r="BR14" s="96"/>
      <c r="BS14" s="96"/>
      <c r="BT14" s="96"/>
      <c r="BV14" s="96"/>
      <c r="BW14" s="96"/>
      <c r="BY14" s="96"/>
      <c r="BZ14" s="96"/>
      <c r="CA14" s="96"/>
      <c r="CB14" s="96"/>
      <c r="CC14" s="94"/>
      <c r="CD14" s="94"/>
      <c r="CE14" s="84"/>
      <c r="CF14" s="84"/>
    </row>
    <row r="15" spans="1:84" x14ac:dyDescent="0.2">
      <c r="A15" s="74"/>
      <c r="B15" s="74"/>
      <c r="C15" s="49"/>
      <c r="D15" s="172"/>
      <c r="E15" s="76"/>
      <c r="F15" s="76"/>
      <c r="G15" s="119"/>
      <c r="H15" s="87"/>
      <c r="I15" s="77"/>
      <c r="J15" s="77"/>
      <c r="K15" s="88"/>
      <c r="L15" s="79"/>
      <c r="M15" s="76"/>
      <c r="N15" s="256"/>
      <c r="O15" s="256"/>
      <c r="P15" s="256"/>
      <c r="Q15" s="256"/>
      <c r="R15" s="81"/>
      <c r="S15" s="89"/>
      <c r="T15" s="76"/>
      <c r="U15" s="76"/>
      <c r="V15" s="86" t="e">
        <f>IF(BillDetail_List[Entry Alloc%]=0,(BillDetail_List[Time]*BillDetail_List[LTM Rate])*BillDetail_List[[#This Row],[Funding PerCent Allowed]],(BillDetail_List[Time]*BillDetail_List[LTM Rate])*BillDetail_List[[#This Row],[Funding PerCent Allowed]]*BillDetail_List[Entry Alloc%])</f>
        <v>#N/A</v>
      </c>
      <c r="W15" s="86">
        <f>BillDetail_List[Counsel''s Base Fees]+BillDetail_List[Other Disbursements]+BillDetail_List[ATEI Premium]</f>
        <v>0</v>
      </c>
      <c r="X15" s="91" t="e">
        <f>VLOOKUP(BillDetail_List[Part ID],FundingList,2,FALSE)</f>
        <v>#N/A</v>
      </c>
      <c r="Y15" s="272" t="e">
        <f>VLOOKUP(BillDetail_List[[#This Row],[Phase Code ]],phasetasklist,3,FALSE)</f>
        <v>#N/A</v>
      </c>
      <c r="Z15" s="255" t="e">
        <f>VLOOKUP(BillDetail_List[[#This Row],[Task Code]],tasklist,4,FALSE)</f>
        <v>#N/A</v>
      </c>
      <c r="AA15" s="240" t="str">
        <f>IFERROR(VLOOKUP(BillDetail_List[[#This Row],[Activity Code]],ActivityCodeList,2,FALSE), " ")</f>
        <v xml:space="preserve"> </v>
      </c>
      <c r="AB15" s="240" t="str">
        <f>IFERROR(VLOOKUP(BillDetail_List[[#This Row],[Expense Code]],expensenumbers,2,FALSE), " ")</f>
        <v xml:space="preserve"> </v>
      </c>
      <c r="AC15" s="92" t="str">
        <f>IFERROR(VLOOKUP(BillDetail_List[LTM],LTMList,3,FALSE),"")</f>
        <v/>
      </c>
      <c r="AD15" s="92" t="str">
        <f>IFERROR(VLOOKUP(BillDetail_List[LTM],LTMList,4,FALSE),"")</f>
        <v/>
      </c>
      <c r="AE15" s="86">
        <f>IFERROR(VLOOKUP(BillDetail_List[LTM],LTM_List[],6,FALSE),0)</f>
        <v>0</v>
      </c>
      <c r="AF15" s="83" t="e">
        <f>VLOOKUP(BillDetail_List[Part ID],FundingList,7,FALSE)</f>
        <v>#N/A</v>
      </c>
      <c r="AG15" s="83" t="e">
        <f>IF(CounselBaseFees=0,VLOOKUP(BillDetail_List[Part ID],FundingList,3,FALSE),VLOOKUP(BillDetail_List[LTM],LTMList,8,FALSE))</f>
        <v>#N/A</v>
      </c>
      <c r="AH15" s="93" t="e">
        <f>VLOOKUP(BillDetail_List[Part ID],FundingList,4,FALSE)</f>
        <v>#N/A</v>
      </c>
      <c r="AI15" s="190">
        <f>IF(BillDetail_List[[#This Row],[Time]]="N/A",0, BillDetail_List[[#This Row],[Time]]*BillDetail_List[[#This Row],[LTM Rate]])</f>
        <v>0</v>
      </c>
      <c r="AJ15" s="86" t="e">
        <f>IF(BillDetail_List[Entry Alloc%]=0,(BillDetail_List[Time]*BillDetail_List[LTM Rate])*BillDetail_List[[#This Row],[Funding PerCent Allowed]],(BillDetail_List[Time]*BillDetail_List[LTM Rate])*BillDetail_List[[#This Row],[Funding PerCent Allowed]]*BillDetail_List[Entry Alloc%])</f>
        <v>#N/A</v>
      </c>
      <c r="AK15" s="86" t="e">
        <f>BillDetail_List[Base Profit Costs (including any indemnity cap)]*BillDetail_List[VAT Rate]</f>
        <v>#N/A</v>
      </c>
      <c r="AL15" s="86" t="e">
        <f>BillDetail_List[Base Profit Costs (including any indemnity cap)]*BillDetail_List[Success Fee %]</f>
        <v>#N/A</v>
      </c>
      <c r="AM15" s="86" t="e">
        <f>BillDetail_List[Success Fee on Base Profit costs]*BillDetail_List[VAT Rate]</f>
        <v>#N/A</v>
      </c>
      <c r="AN15" s="86" t="e">
        <f>SUM(BillDetail_List[[#This Row],[Base Profit Costs (including any indemnity cap)]:[VAT on Success Fee on Base Profit Costs]])</f>
        <v>#N/A</v>
      </c>
      <c r="AO15" s="86" t="e">
        <f>BillDetail_List[Counsel''s Base Fees]*BillDetail_List[VAT Rate]</f>
        <v>#N/A</v>
      </c>
      <c r="AP15" s="86" t="e">
        <f>BillDetail_List[Counsel''s Base Fees]*BillDetail_List[Success Fee %]</f>
        <v>#N/A</v>
      </c>
      <c r="AQ15" s="86" t="e">
        <f>BillDetail_List[Counsel''s Success Fee]*BillDetail_List[VAT Rate]</f>
        <v>#N/A</v>
      </c>
      <c r="AR15" s="86" t="e">
        <f>BillDetail_List[Counsel''s Base Fees]+BillDetail_List[VAT on Base Counsel Fees]+BillDetail_List[Counsel''s Success Fee]+BillDetail_List[VAT on Counsel''s Success Fee]</f>
        <v>#N/A</v>
      </c>
      <c r="AS15" s="86">
        <f>BillDetail_List[Other Disbursements]+BillDetail_List[VAT On Other Disbursements]</f>
        <v>0</v>
      </c>
      <c r="AT15" s="86">
        <f>BillDetail_List[Counsel''s Base Fees]+BillDetail_List[Other Disbursements]+BillDetail_List[ATEI Premium]</f>
        <v>0</v>
      </c>
      <c r="AU15" s="86" t="e">
        <f>BillDetail_List[Other Disbursements]+BillDetail_List[Counsel''s Base Fees]+BillDetail_List[Base Profit Costs (including any indemnity cap)]</f>
        <v>#N/A</v>
      </c>
      <c r="AV15" s="86" t="e">
        <f>BillDetail_List[Base Profit Costs (including any indemnity cap)]+BillDetail_List[Success Fee on Base Profit costs]</f>
        <v>#N/A</v>
      </c>
      <c r="AW15" s="86" t="e">
        <f>BillDetail_List[ATEI Premium]+BillDetail_List[Other Disbursements]+BillDetail_List[Counsel''s Success Fee]+BillDetail_List[Counsel''s Base Fees]</f>
        <v>#N/A</v>
      </c>
      <c r="AX15" s="86" t="e">
        <f>BillDetail_List[VAT On Other Disbursements]+BillDetail_List[VAT on Counsel''s Success Fee]+BillDetail_List[VAT on Base Counsel Fees]+BillDetail_List[VAT on Success Fee on Base Profit Costs]+BillDetail_List[VAT on Base Profit Costs]</f>
        <v>#N/A</v>
      </c>
      <c r="AY15" s="86" t="e">
        <f>SUM(BillDetail_List[[#This Row],[Total Profit Costs]:[Total VAT]])</f>
        <v>#N/A</v>
      </c>
      <c r="AZ15" s="280" t="e">
        <f>VLOOKUP(BillDetail_List[[#This Row],[Phase Code ]],phasetasklist,7,FALSE)</f>
        <v>#N/A</v>
      </c>
      <c r="BA15" s="280" t="e">
        <f>VLOOKUP(BillDetail_List[[#This Row],[Task Code]],tasklist,7,FALSE)</f>
        <v>#N/A</v>
      </c>
      <c r="BB15" s="280" t="str">
        <f>IFERROR(VLOOKUP(BillDetail_List[[#This Row],[Activity Code]],ActivityCodeList,4,FALSE),"")</f>
        <v/>
      </c>
      <c r="BC15" s="280" t="str">
        <f>IFERROR(VLOOKUP(BillDetail_List[[#This Row],[Expense Code]],expensenumbers,4,FALSE),"")</f>
        <v/>
      </c>
      <c r="BD15" s="218"/>
      <c r="BE15" s="94"/>
      <c r="BF15" s="94"/>
      <c r="BG15" s="218"/>
      <c r="BH15" s="94"/>
      <c r="BI15" s="218"/>
      <c r="BJ15" s="218"/>
      <c r="BK15" s="96"/>
      <c r="BL15" s="96"/>
      <c r="BQ15" s="96"/>
      <c r="BR15" s="96"/>
      <c r="BS15" s="96"/>
      <c r="BT15" s="96"/>
      <c r="BV15" s="96"/>
      <c r="BW15" s="96"/>
      <c r="BY15" s="96"/>
      <c r="BZ15" s="96"/>
      <c r="CA15" s="96"/>
      <c r="CB15" s="96"/>
      <c r="CC15" s="94"/>
      <c r="CD15" s="94"/>
      <c r="CE15" s="84"/>
      <c r="CF15" s="84"/>
    </row>
    <row r="16" spans="1:84" ht="14.45" customHeight="1" x14ac:dyDescent="0.2">
      <c r="A16" s="74"/>
      <c r="B16" s="74"/>
      <c r="C16" s="49"/>
      <c r="D16" s="172"/>
      <c r="E16" s="76"/>
      <c r="F16" s="76"/>
      <c r="G16" s="119"/>
      <c r="H16" s="87"/>
      <c r="I16" s="77"/>
      <c r="J16" s="77"/>
      <c r="K16" s="88"/>
      <c r="L16" s="79"/>
      <c r="M16" s="76"/>
      <c r="N16" s="256"/>
      <c r="O16" s="256"/>
      <c r="P16" s="256"/>
      <c r="Q16" s="256"/>
      <c r="R16" s="81"/>
      <c r="S16" s="89"/>
      <c r="T16" s="75"/>
      <c r="U16" s="75"/>
      <c r="V16" s="86" t="e">
        <f>IF(BillDetail_List[Entry Alloc%]=0,(BillDetail_List[Time]*BillDetail_List[LTM Rate])*BillDetail_List[[#This Row],[Funding PerCent Allowed]],(BillDetail_List[Time]*BillDetail_List[LTM Rate])*BillDetail_List[[#This Row],[Funding PerCent Allowed]]*BillDetail_List[Entry Alloc%])</f>
        <v>#N/A</v>
      </c>
      <c r="W16" s="86">
        <f>BillDetail_List[Counsel''s Base Fees]+BillDetail_List[Other Disbursements]+BillDetail_List[ATEI Premium]</f>
        <v>0</v>
      </c>
      <c r="X16" s="91" t="e">
        <f>VLOOKUP(BillDetail_List[Part ID],FundingList,2,FALSE)</f>
        <v>#N/A</v>
      </c>
      <c r="Y16" s="272" t="e">
        <f>VLOOKUP(BillDetail_List[[#This Row],[Phase Code ]],phasetasklist,3,FALSE)</f>
        <v>#N/A</v>
      </c>
      <c r="Z16" s="255" t="e">
        <f>VLOOKUP(BillDetail_List[[#This Row],[Task Code]],tasklist,4,FALSE)</f>
        <v>#N/A</v>
      </c>
      <c r="AA16" s="240" t="str">
        <f>IFERROR(VLOOKUP(BillDetail_List[[#This Row],[Activity Code]],ActivityCodeList,2,FALSE), " ")</f>
        <v xml:space="preserve"> </v>
      </c>
      <c r="AB16" s="240" t="str">
        <f>IFERROR(VLOOKUP(BillDetail_List[[#This Row],[Expense Code]],expensenumbers,2,FALSE), " ")</f>
        <v xml:space="preserve"> </v>
      </c>
      <c r="AC16" s="92" t="str">
        <f>IFERROR(VLOOKUP(BillDetail_List[LTM],LTMList,3,FALSE),"")</f>
        <v/>
      </c>
      <c r="AD16" s="92" t="str">
        <f>IFERROR(VLOOKUP(BillDetail_List[LTM],LTMList,4,FALSE),"")</f>
        <v/>
      </c>
      <c r="AE16" s="86">
        <f>IFERROR(VLOOKUP(BillDetail_List[LTM],LTM_List[],6,FALSE),0)</f>
        <v>0</v>
      </c>
      <c r="AF16" s="83" t="e">
        <f>VLOOKUP(BillDetail_List[Part ID],FundingList,7,FALSE)</f>
        <v>#N/A</v>
      </c>
      <c r="AG16" s="83" t="e">
        <f>IF(CounselBaseFees=0,VLOOKUP(BillDetail_List[Part ID],FundingList,3,FALSE),VLOOKUP(BillDetail_List[LTM],LTMList,8,FALSE))</f>
        <v>#N/A</v>
      </c>
      <c r="AH16" s="93" t="e">
        <f>VLOOKUP(BillDetail_List[Part ID],FundingList,4,FALSE)</f>
        <v>#N/A</v>
      </c>
      <c r="AI16" s="190">
        <f>IF(BillDetail_List[[#This Row],[Time]]="N/A",0, BillDetail_List[[#This Row],[Time]]*BillDetail_List[[#This Row],[LTM Rate]])</f>
        <v>0</v>
      </c>
      <c r="AJ16" s="86" t="e">
        <f>IF(BillDetail_List[Entry Alloc%]=0,(BillDetail_List[Time]*BillDetail_List[LTM Rate])*BillDetail_List[[#This Row],[Funding PerCent Allowed]],(BillDetail_List[Time]*BillDetail_List[LTM Rate])*BillDetail_List[[#This Row],[Funding PerCent Allowed]]*BillDetail_List[Entry Alloc%])</f>
        <v>#N/A</v>
      </c>
      <c r="AK16" s="86" t="e">
        <f>BillDetail_List[Base Profit Costs (including any indemnity cap)]*BillDetail_List[VAT Rate]</f>
        <v>#N/A</v>
      </c>
      <c r="AL16" s="86" t="e">
        <f>BillDetail_List[Base Profit Costs (including any indemnity cap)]*BillDetail_List[Success Fee %]</f>
        <v>#N/A</v>
      </c>
      <c r="AM16" s="86" t="e">
        <f>BillDetail_List[Success Fee on Base Profit costs]*BillDetail_List[VAT Rate]</f>
        <v>#N/A</v>
      </c>
      <c r="AN16" s="86" t="e">
        <f>SUM(BillDetail_List[[#This Row],[Base Profit Costs (including any indemnity cap)]:[VAT on Success Fee on Base Profit Costs]])</f>
        <v>#N/A</v>
      </c>
      <c r="AO16" s="86" t="e">
        <f>BillDetail_List[Counsel''s Base Fees]*BillDetail_List[VAT Rate]</f>
        <v>#N/A</v>
      </c>
      <c r="AP16" s="86" t="e">
        <f>BillDetail_List[Counsel''s Base Fees]*BillDetail_List[Success Fee %]</f>
        <v>#N/A</v>
      </c>
      <c r="AQ16" s="86" t="e">
        <f>BillDetail_List[Counsel''s Success Fee]*BillDetail_List[VAT Rate]</f>
        <v>#N/A</v>
      </c>
      <c r="AR16" s="86" t="e">
        <f>BillDetail_List[Counsel''s Base Fees]+BillDetail_List[VAT on Base Counsel Fees]+BillDetail_List[Counsel''s Success Fee]+BillDetail_List[VAT on Counsel''s Success Fee]</f>
        <v>#N/A</v>
      </c>
      <c r="AS16" s="86">
        <f>BillDetail_List[Other Disbursements]+BillDetail_List[VAT On Other Disbursements]</f>
        <v>0</v>
      </c>
      <c r="AT16" s="86">
        <f>BillDetail_List[Counsel''s Base Fees]+BillDetail_List[Other Disbursements]+BillDetail_List[ATEI Premium]</f>
        <v>0</v>
      </c>
      <c r="AU16" s="86" t="e">
        <f>BillDetail_List[Other Disbursements]+BillDetail_List[Counsel''s Base Fees]+BillDetail_List[Base Profit Costs (including any indemnity cap)]</f>
        <v>#N/A</v>
      </c>
      <c r="AV16" s="86" t="e">
        <f>BillDetail_List[Base Profit Costs (including any indemnity cap)]+BillDetail_List[Success Fee on Base Profit costs]</f>
        <v>#N/A</v>
      </c>
      <c r="AW16" s="86" t="e">
        <f>BillDetail_List[ATEI Premium]+BillDetail_List[Other Disbursements]+BillDetail_List[Counsel''s Success Fee]+BillDetail_List[Counsel''s Base Fees]</f>
        <v>#N/A</v>
      </c>
      <c r="AX16" s="86" t="e">
        <f>BillDetail_List[VAT On Other Disbursements]+BillDetail_List[VAT on Counsel''s Success Fee]+BillDetail_List[VAT on Base Counsel Fees]+BillDetail_List[VAT on Success Fee on Base Profit Costs]+BillDetail_List[VAT on Base Profit Costs]</f>
        <v>#N/A</v>
      </c>
      <c r="AY16" s="86" t="e">
        <f>SUM(BillDetail_List[[#This Row],[Total Profit Costs]:[Total VAT]])</f>
        <v>#N/A</v>
      </c>
      <c r="AZ16" s="280" t="e">
        <f>VLOOKUP(BillDetail_List[[#This Row],[Phase Code ]],phasetasklist,7,FALSE)</f>
        <v>#N/A</v>
      </c>
      <c r="BA16" s="280" t="e">
        <f>VLOOKUP(BillDetail_List[[#This Row],[Task Code]],tasklist,7,FALSE)</f>
        <v>#N/A</v>
      </c>
      <c r="BB16" s="280" t="str">
        <f>IFERROR(VLOOKUP(BillDetail_List[[#This Row],[Activity Code]],ActivityCodeList,4,FALSE),"")</f>
        <v/>
      </c>
      <c r="BC16" s="280" t="str">
        <f>IFERROR(VLOOKUP(BillDetail_List[[#This Row],[Expense Code]],expensenumbers,4,FALSE),"")</f>
        <v/>
      </c>
      <c r="BD16" s="218"/>
      <c r="BE16" s="94"/>
      <c r="BF16" s="94"/>
      <c r="BG16" s="218"/>
      <c r="BH16" s="94"/>
      <c r="BI16" s="218"/>
      <c r="BJ16" s="218"/>
      <c r="BK16" s="96"/>
      <c r="BL16" s="96"/>
      <c r="BQ16" s="96"/>
      <c r="BR16" s="96"/>
      <c r="BS16" s="96"/>
      <c r="BT16" s="96"/>
      <c r="BV16" s="96"/>
      <c r="BW16" s="96"/>
      <c r="BY16" s="96"/>
      <c r="BZ16" s="96"/>
      <c r="CA16" s="96"/>
      <c r="CB16" s="96"/>
      <c r="CC16" s="94"/>
      <c r="CD16" s="94"/>
      <c r="CE16" s="84"/>
      <c r="CF16" s="84"/>
    </row>
    <row r="17" spans="1:84" x14ac:dyDescent="0.2">
      <c r="A17" s="74"/>
      <c r="B17" s="74"/>
      <c r="C17" s="49"/>
      <c r="D17" s="172"/>
      <c r="E17" s="291"/>
      <c r="F17" s="76"/>
      <c r="G17" s="119"/>
      <c r="H17" s="87"/>
      <c r="I17" s="77"/>
      <c r="J17" s="77"/>
      <c r="K17" s="88"/>
      <c r="L17" s="79"/>
      <c r="M17" s="76"/>
      <c r="N17" s="256"/>
      <c r="O17" s="256"/>
      <c r="P17" s="256"/>
      <c r="Q17" s="256"/>
      <c r="R17" s="81"/>
      <c r="S17" s="89"/>
      <c r="T17" s="75"/>
      <c r="U17" s="75"/>
      <c r="V17" s="86" t="e">
        <f>IF(BillDetail_List[Entry Alloc%]=0,(BillDetail_List[Time]*BillDetail_List[LTM Rate])*BillDetail_List[[#This Row],[Funding PerCent Allowed]],(BillDetail_List[Time]*BillDetail_List[LTM Rate])*BillDetail_List[[#This Row],[Funding PerCent Allowed]]*BillDetail_List[Entry Alloc%])</f>
        <v>#N/A</v>
      </c>
      <c r="W17" s="86">
        <f>BillDetail_List[Counsel''s Base Fees]+BillDetail_List[Other Disbursements]+BillDetail_List[ATEI Premium]</f>
        <v>0</v>
      </c>
      <c r="X17" s="91" t="e">
        <f>VLOOKUP(BillDetail_List[Part ID],FundingList,2,FALSE)</f>
        <v>#N/A</v>
      </c>
      <c r="Y17" s="272" t="e">
        <f>VLOOKUP(BillDetail_List[[#This Row],[Phase Code ]],phasetasklist,3,FALSE)</f>
        <v>#N/A</v>
      </c>
      <c r="Z17" s="255" t="e">
        <f>VLOOKUP(BillDetail_List[[#This Row],[Task Code]],tasklist,4,FALSE)</f>
        <v>#N/A</v>
      </c>
      <c r="AA17" s="240" t="str">
        <f>IFERROR(VLOOKUP(BillDetail_List[[#This Row],[Activity Code]],ActivityCodeList,2,FALSE), " ")</f>
        <v xml:space="preserve"> </v>
      </c>
      <c r="AB17" s="240" t="str">
        <f>IFERROR(VLOOKUP(BillDetail_List[[#This Row],[Expense Code]],expensenumbers,2,FALSE), " ")</f>
        <v xml:space="preserve"> </v>
      </c>
      <c r="AC17" s="92" t="str">
        <f>IFERROR(VLOOKUP(BillDetail_List[LTM],LTMList,3,FALSE),"")</f>
        <v/>
      </c>
      <c r="AD17" s="92" t="str">
        <f>IFERROR(VLOOKUP(BillDetail_List[LTM],LTMList,4,FALSE),"")</f>
        <v/>
      </c>
      <c r="AE17" s="86">
        <f>IFERROR(VLOOKUP(BillDetail_List[LTM],LTM_List[],6,FALSE),0)</f>
        <v>0</v>
      </c>
      <c r="AF17" s="83" t="e">
        <f>VLOOKUP(BillDetail_List[Part ID],FundingList,7,FALSE)</f>
        <v>#N/A</v>
      </c>
      <c r="AG17" s="83" t="e">
        <f>IF(CounselBaseFees=0,VLOOKUP(BillDetail_List[Part ID],FundingList,3,FALSE),VLOOKUP(BillDetail_List[LTM],LTMList,8,FALSE))</f>
        <v>#N/A</v>
      </c>
      <c r="AH17" s="93" t="e">
        <f>VLOOKUP(BillDetail_List[Part ID],FundingList,4,FALSE)</f>
        <v>#N/A</v>
      </c>
      <c r="AI17" s="190">
        <f>IF(BillDetail_List[[#This Row],[Time]]="N/A",0, BillDetail_List[[#This Row],[Time]]*BillDetail_List[[#This Row],[LTM Rate]])</f>
        <v>0</v>
      </c>
      <c r="AJ17" s="86" t="e">
        <f>IF(BillDetail_List[Entry Alloc%]=0,(BillDetail_List[Time]*BillDetail_List[LTM Rate])*BillDetail_List[[#This Row],[Funding PerCent Allowed]],(BillDetail_List[Time]*BillDetail_List[LTM Rate])*BillDetail_List[[#This Row],[Funding PerCent Allowed]]*BillDetail_List[Entry Alloc%])</f>
        <v>#N/A</v>
      </c>
      <c r="AK17" s="86" t="e">
        <f>BillDetail_List[Base Profit Costs (including any indemnity cap)]*BillDetail_List[VAT Rate]</f>
        <v>#N/A</v>
      </c>
      <c r="AL17" s="86" t="e">
        <f>BillDetail_List[Base Profit Costs (including any indemnity cap)]*BillDetail_List[Success Fee %]</f>
        <v>#N/A</v>
      </c>
      <c r="AM17" s="86" t="e">
        <f>BillDetail_List[Success Fee on Base Profit costs]*BillDetail_List[VAT Rate]</f>
        <v>#N/A</v>
      </c>
      <c r="AN17" s="86" t="e">
        <f>SUM(BillDetail_List[[#This Row],[Base Profit Costs (including any indemnity cap)]:[VAT on Success Fee on Base Profit Costs]])</f>
        <v>#N/A</v>
      </c>
      <c r="AO17" s="86" t="e">
        <f>BillDetail_List[Counsel''s Base Fees]*BillDetail_List[VAT Rate]</f>
        <v>#N/A</v>
      </c>
      <c r="AP17" s="86" t="e">
        <f>BillDetail_List[Counsel''s Base Fees]*BillDetail_List[Success Fee %]</f>
        <v>#N/A</v>
      </c>
      <c r="AQ17" s="86" t="e">
        <f>BillDetail_List[Counsel''s Success Fee]*BillDetail_List[VAT Rate]</f>
        <v>#N/A</v>
      </c>
      <c r="AR17" s="86" t="e">
        <f>BillDetail_List[Counsel''s Base Fees]+BillDetail_List[VAT on Base Counsel Fees]+BillDetail_List[Counsel''s Success Fee]+BillDetail_List[VAT on Counsel''s Success Fee]</f>
        <v>#N/A</v>
      </c>
      <c r="AS17" s="86">
        <f>BillDetail_List[Other Disbursements]+BillDetail_List[VAT On Other Disbursements]</f>
        <v>0</v>
      </c>
      <c r="AT17" s="86">
        <f>BillDetail_List[Counsel''s Base Fees]+BillDetail_List[Other Disbursements]+BillDetail_List[ATEI Premium]</f>
        <v>0</v>
      </c>
      <c r="AU17" s="86" t="e">
        <f>BillDetail_List[Other Disbursements]+BillDetail_List[Counsel''s Base Fees]+BillDetail_List[Base Profit Costs (including any indemnity cap)]</f>
        <v>#N/A</v>
      </c>
      <c r="AV17" s="86" t="e">
        <f>BillDetail_List[Base Profit Costs (including any indemnity cap)]+BillDetail_List[Success Fee on Base Profit costs]</f>
        <v>#N/A</v>
      </c>
      <c r="AW17" s="86" t="e">
        <f>BillDetail_List[ATEI Premium]+BillDetail_List[Other Disbursements]+BillDetail_List[Counsel''s Success Fee]+BillDetail_List[Counsel''s Base Fees]</f>
        <v>#N/A</v>
      </c>
      <c r="AX17" s="86" t="e">
        <f>BillDetail_List[VAT On Other Disbursements]+BillDetail_List[VAT on Counsel''s Success Fee]+BillDetail_List[VAT on Base Counsel Fees]+BillDetail_List[VAT on Success Fee on Base Profit Costs]+BillDetail_List[VAT on Base Profit Costs]</f>
        <v>#N/A</v>
      </c>
      <c r="AY17" s="86" t="e">
        <f>SUM(BillDetail_List[[#This Row],[Total Profit Costs]:[Total VAT]])</f>
        <v>#N/A</v>
      </c>
      <c r="AZ17" s="280" t="e">
        <f>VLOOKUP(BillDetail_List[[#This Row],[Phase Code ]],phasetasklist,7,FALSE)</f>
        <v>#N/A</v>
      </c>
      <c r="BA17" s="280" t="e">
        <f>VLOOKUP(BillDetail_List[[#This Row],[Task Code]],tasklist,7,FALSE)</f>
        <v>#N/A</v>
      </c>
      <c r="BB17" s="280" t="str">
        <f>IFERROR(VLOOKUP(BillDetail_List[[#This Row],[Activity Code]],ActivityCodeList,4,FALSE),"")</f>
        <v/>
      </c>
      <c r="BC17" s="280" t="str">
        <f>IFERROR(VLOOKUP(BillDetail_List[[#This Row],[Expense Code]],expensenumbers,4,FALSE),"")</f>
        <v/>
      </c>
      <c r="BD17" s="218"/>
      <c r="BE17" s="94"/>
      <c r="BF17" s="94"/>
      <c r="BG17" s="218"/>
      <c r="BH17" s="94"/>
      <c r="BI17" s="218"/>
      <c r="BJ17" s="218"/>
      <c r="BK17" s="96"/>
      <c r="BL17" s="96"/>
      <c r="BQ17" s="96"/>
      <c r="BR17" s="96"/>
      <c r="BS17" s="96"/>
      <c r="BT17" s="96"/>
      <c r="BV17" s="96"/>
      <c r="BW17" s="96"/>
      <c r="BY17" s="96"/>
      <c r="BZ17" s="96"/>
      <c r="CA17" s="96"/>
      <c r="CB17" s="96"/>
      <c r="CC17" s="94"/>
      <c r="CD17" s="94"/>
      <c r="CE17" s="84"/>
      <c r="CF17" s="84"/>
    </row>
    <row r="18" spans="1:84" x14ac:dyDescent="0.2">
      <c r="A18" s="74"/>
      <c r="B18" s="74"/>
      <c r="C18" s="49"/>
      <c r="D18" s="172"/>
      <c r="E18" s="76"/>
      <c r="F18" s="76"/>
      <c r="G18" s="119"/>
      <c r="H18" s="87"/>
      <c r="I18" s="77"/>
      <c r="J18" s="77"/>
      <c r="K18" s="88"/>
      <c r="L18" s="79"/>
      <c r="M18" s="76"/>
      <c r="N18" s="256"/>
      <c r="O18" s="256"/>
      <c r="P18" s="256"/>
      <c r="Q18" s="256"/>
      <c r="R18" s="81"/>
      <c r="S18" s="89"/>
      <c r="T18" s="76"/>
      <c r="U18" s="76"/>
      <c r="V18" s="86" t="e">
        <f>IF(BillDetail_List[Entry Alloc%]=0,(BillDetail_List[Time]*BillDetail_List[LTM Rate])*BillDetail_List[[#This Row],[Funding PerCent Allowed]],(BillDetail_List[Time]*BillDetail_List[LTM Rate])*BillDetail_List[[#This Row],[Funding PerCent Allowed]]*BillDetail_List[Entry Alloc%])</f>
        <v>#N/A</v>
      </c>
      <c r="W18" s="86">
        <f>BillDetail_List[Counsel''s Base Fees]+BillDetail_List[Other Disbursements]+BillDetail_List[ATEI Premium]</f>
        <v>0</v>
      </c>
      <c r="X18" s="91" t="e">
        <f>VLOOKUP(BillDetail_List[Part ID],FundingList,2,FALSE)</f>
        <v>#N/A</v>
      </c>
      <c r="Y18" s="272" t="e">
        <f>VLOOKUP(BillDetail_List[[#This Row],[Phase Code ]],phasetasklist,3,FALSE)</f>
        <v>#N/A</v>
      </c>
      <c r="Z18" s="255" t="e">
        <f>VLOOKUP(BillDetail_List[[#This Row],[Task Code]],tasklist,4,FALSE)</f>
        <v>#N/A</v>
      </c>
      <c r="AA18" s="240" t="str">
        <f>IFERROR(VLOOKUP(BillDetail_List[[#This Row],[Activity Code]],ActivityCodeList,2,FALSE), " ")</f>
        <v xml:space="preserve"> </v>
      </c>
      <c r="AB18" s="240" t="str">
        <f>IFERROR(VLOOKUP(BillDetail_List[[#This Row],[Expense Code]],expensenumbers,2,FALSE), " ")</f>
        <v xml:space="preserve"> </v>
      </c>
      <c r="AC18" s="92" t="str">
        <f>IFERROR(VLOOKUP(BillDetail_List[LTM],LTMList,3,FALSE),"")</f>
        <v/>
      </c>
      <c r="AD18" s="92" t="str">
        <f>IFERROR(VLOOKUP(BillDetail_List[LTM],LTMList,4,FALSE),"")</f>
        <v/>
      </c>
      <c r="AE18" s="86">
        <f>IFERROR(VLOOKUP(BillDetail_List[LTM],LTM_List[],6,FALSE),0)</f>
        <v>0</v>
      </c>
      <c r="AF18" s="83" t="e">
        <f>VLOOKUP(BillDetail_List[Part ID],FundingList,7,FALSE)</f>
        <v>#N/A</v>
      </c>
      <c r="AG18" s="83" t="e">
        <f>IF(CounselBaseFees=0,VLOOKUP(BillDetail_List[Part ID],FundingList,3,FALSE),VLOOKUP(BillDetail_List[LTM],LTMList,8,FALSE))</f>
        <v>#N/A</v>
      </c>
      <c r="AH18" s="93" t="e">
        <f>VLOOKUP(BillDetail_List[Part ID],FundingList,4,FALSE)</f>
        <v>#N/A</v>
      </c>
      <c r="AI18" s="190">
        <f>IF(BillDetail_List[[#This Row],[Time]]="N/A",0, BillDetail_List[[#This Row],[Time]]*BillDetail_List[[#This Row],[LTM Rate]])</f>
        <v>0</v>
      </c>
      <c r="AJ18" s="86" t="e">
        <f>IF(BillDetail_List[Entry Alloc%]=0,(BillDetail_List[Time]*BillDetail_List[LTM Rate])*BillDetail_List[[#This Row],[Funding PerCent Allowed]],(BillDetail_List[Time]*BillDetail_List[LTM Rate])*BillDetail_List[[#This Row],[Funding PerCent Allowed]]*BillDetail_List[Entry Alloc%])</f>
        <v>#N/A</v>
      </c>
      <c r="AK18" s="86" t="e">
        <f>BillDetail_List[Base Profit Costs (including any indemnity cap)]*BillDetail_List[VAT Rate]</f>
        <v>#N/A</v>
      </c>
      <c r="AL18" s="86" t="e">
        <f>BillDetail_List[Base Profit Costs (including any indemnity cap)]*BillDetail_List[Success Fee %]</f>
        <v>#N/A</v>
      </c>
      <c r="AM18" s="86" t="e">
        <f>BillDetail_List[Success Fee on Base Profit costs]*BillDetail_List[VAT Rate]</f>
        <v>#N/A</v>
      </c>
      <c r="AN18" s="86" t="e">
        <f>SUM(BillDetail_List[[#This Row],[Base Profit Costs (including any indemnity cap)]:[VAT on Success Fee on Base Profit Costs]])</f>
        <v>#N/A</v>
      </c>
      <c r="AO18" s="86" t="e">
        <f>BillDetail_List[Counsel''s Base Fees]*BillDetail_List[VAT Rate]</f>
        <v>#N/A</v>
      </c>
      <c r="AP18" s="86" t="e">
        <f>BillDetail_List[Counsel''s Base Fees]*BillDetail_List[Success Fee %]</f>
        <v>#N/A</v>
      </c>
      <c r="AQ18" s="86" t="e">
        <f>BillDetail_List[Counsel''s Success Fee]*BillDetail_List[VAT Rate]</f>
        <v>#N/A</v>
      </c>
      <c r="AR18" s="86" t="e">
        <f>BillDetail_List[Counsel''s Base Fees]+BillDetail_List[VAT on Base Counsel Fees]+BillDetail_List[Counsel''s Success Fee]+BillDetail_List[VAT on Counsel''s Success Fee]</f>
        <v>#N/A</v>
      </c>
      <c r="AS18" s="86">
        <f>BillDetail_List[Other Disbursements]+BillDetail_List[VAT On Other Disbursements]</f>
        <v>0</v>
      </c>
      <c r="AT18" s="86">
        <f>BillDetail_List[Counsel''s Base Fees]+BillDetail_List[Other Disbursements]+BillDetail_List[ATEI Premium]</f>
        <v>0</v>
      </c>
      <c r="AU18" s="86" t="e">
        <f>BillDetail_List[Other Disbursements]+BillDetail_List[Counsel''s Base Fees]+BillDetail_List[Base Profit Costs (including any indemnity cap)]</f>
        <v>#N/A</v>
      </c>
      <c r="AV18" s="86" t="e">
        <f>BillDetail_List[Base Profit Costs (including any indemnity cap)]+BillDetail_List[Success Fee on Base Profit costs]</f>
        <v>#N/A</v>
      </c>
      <c r="AW18" s="86" t="e">
        <f>BillDetail_List[ATEI Premium]+BillDetail_List[Other Disbursements]+BillDetail_List[Counsel''s Success Fee]+BillDetail_List[Counsel''s Base Fees]</f>
        <v>#N/A</v>
      </c>
      <c r="AX18" s="86" t="e">
        <f>BillDetail_List[VAT On Other Disbursements]+BillDetail_List[VAT on Counsel''s Success Fee]+BillDetail_List[VAT on Base Counsel Fees]+BillDetail_List[VAT on Success Fee on Base Profit Costs]+BillDetail_List[VAT on Base Profit Costs]</f>
        <v>#N/A</v>
      </c>
      <c r="AY18" s="86" t="e">
        <f>SUM(BillDetail_List[[#This Row],[Total Profit Costs]:[Total VAT]])</f>
        <v>#N/A</v>
      </c>
      <c r="AZ18" s="280" t="e">
        <f>VLOOKUP(BillDetail_List[[#This Row],[Phase Code ]],phasetasklist,7,FALSE)</f>
        <v>#N/A</v>
      </c>
      <c r="BA18" s="280" t="e">
        <f>VLOOKUP(BillDetail_List[[#This Row],[Task Code]],tasklist,7,FALSE)</f>
        <v>#N/A</v>
      </c>
      <c r="BB18" s="280" t="str">
        <f>IFERROR(VLOOKUP(BillDetail_List[[#This Row],[Activity Code]],ActivityCodeList,4,FALSE),"")</f>
        <v/>
      </c>
      <c r="BC18" s="280" t="str">
        <f>IFERROR(VLOOKUP(BillDetail_List[[#This Row],[Expense Code]],expensenumbers,4,FALSE),"")</f>
        <v/>
      </c>
      <c r="BD18" s="218"/>
      <c r="BE18" s="94"/>
      <c r="BF18" s="94"/>
      <c r="BG18" s="218"/>
      <c r="BH18" s="94"/>
      <c r="BI18" s="218"/>
      <c r="BJ18" s="218"/>
      <c r="BK18" s="96"/>
      <c r="BL18" s="96"/>
      <c r="BQ18" s="96"/>
      <c r="BR18" s="96"/>
      <c r="BS18" s="96"/>
      <c r="BT18" s="96"/>
      <c r="BV18" s="96"/>
      <c r="BW18" s="96"/>
      <c r="BY18" s="96"/>
      <c r="BZ18" s="96"/>
      <c r="CA18" s="96"/>
      <c r="CB18" s="96"/>
      <c r="CC18" s="94"/>
      <c r="CD18" s="94"/>
      <c r="CE18" s="84"/>
      <c r="CF18" s="84"/>
    </row>
    <row r="19" spans="1:84" x14ac:dyDescent="0.2">
      <c r="A19" s="74"/>
      <c r="B19" s="74"/>
      <c r="C19" s="49"/>
      <c r="D19" s="172"/>
      <c r="E19" s="76"/>
      <c r="F19" s="76"/>
      <c r="G19" s="119"/>
      <c r="H19" s="87"/>
      <c r="I19" s="77"/>
      <c r="J19" s="77"/>
      <c r="K19" s="88"/>
      <c r="L19" s="79"/>
      <c r="M19" s="76"/>
      <c r="N19" s="256"/>
      <c r="O19" s="256"/>
      <c r="P19" s="256"/>
      <c r="Q19" s="256"/>
      <c r="R19" s="81"/>
      <c r="S19" s="89"/>
      <c r="T19" s="76"/>
      <c r="U19" s="76"/>
      <c r="V19" s="86" t="e">
        <f>IF(BillDetail_List[Entry Alloc%]=0,(BillDetail_List[Time]*BillDetail_List[LTM Rate])*BillDetail_List[[#This Row],[Funding PerCent Allowed]],(BillDetail_List[Time]*BillDetail_List[LTM Rate])*BillDetail_List[[#This Row],[Funding PerCent Allowed]]*BillDetail_List[Entry Alloc%])</f>
        <v>#N/A</v>
      </c>
      <c r="W19" s="86">
        <f>BillDetail_List[Counsel''s Base Fees]+BillDetail_List[Other Disbursements]+BillDetail_List[ATEI Premium]</f>
        <v>0</v>
      </c>
      <c r="X19" s="91" t="e">
        <f>VLOOKUP(BillDetail_List[Part ID],FundingList,2,FALSE)</f>
        <v>#N/A</v>
      </c>
      <c r="Y19" s="272" t="e">
        <f>VLOOKUP(BillDetail_List[[#This Row],[Phase Code ]],phasetasklist,3,FALSE)</f>
        <v>#N/A</v>
      </c>
      <c r="Z19" s="255" t="e">
        <f>VLOOKUP(BillDetail_List[[#This Row],[Task Code]],tasklist,4,FALSE)</f>
        <v>#N/A</v>
      </c>
      <c r="AA19" s="240" t="str">
        <f>IFERROR(VLOOKUP(BillDetail_List[[#This Row],[Activity Code]],ActivityCodeList,2,FALSE), " ")</f>
        <v xml:space="preserve"> </v>
      </c>
      <c r="AB19" s="240" t="str">
        <f>IFERROR(VLOOKUP(BillDetail_List[[#This Row],[Expense Code]],expensenumbers,2,FALSE), " ")</f>
        <v xml:space="preserve"> </v>
      </c>
      <c r="AC19" s="92" t="str">
        <f>IFERROR(VLOOKUP(BillDetail_List[LTM],LTMList,3,FALSE),"")</f>
        <v/>
      </c>
      <c r="AD19" s="92" t="str">
        <f>IFERROR(VLOOKUP(BillDetail_List[LTM],LTMList,4,FALSE),"")</f>
        <v/>
      </c>
      <c r="AE19" s="86">
        <f>IFERROR(VLOOKUP(BillDetail_List[LTM],LTM_List[],6,FALSE),0)</f>
        <v>0</v>
      </c>
      <c r="AF19" s="83" t="e">
        <f>VLOOKUP(BillDetail_List[Part ID],FundingList,7,FALSE)</f>
        <v>#N/A</v>
      </c>
      <c r="AG19" s="83" t="e">
        <f>IF(CounselBaseFees=0,VLOOKUP(BillDetail_List[Part ID],FundingList,3,FALSE),VLOOKUP(BillDetail_List[LTM],LTMList,8,FALSE))</f>
        <v>#N/A</v>
      </c>
      <c r="AH19" s="93" t="e">
        <f>VLOOKUP(BillDetail_List[Part ID],FundingList,4,FALSE)</f>
        <v>#N/A</v>
      </c>
      <c r="AI19" s="190">
        <f>IF(BillDetail_List[[#This Row],[Time]]="N/A",0, BillDetail_List[[#This Row],[Time]]*BillDetail_List[[#This Row],[LTM Rate]])</f>
        <v>0</v>
      </c>
      <c r="AJ19" s="86" t="e">
        <f>IF(BillDetail_List[Entry Alloc%]=0,(BillDetail_List[Time]*BillDetail_List[LTM Rate])*BillDetail_List[[#This Row],[Funding PerCent Allowed]],(BillDetail_List[Time]*BillDetail_List[LTM Rate])*BillDetail_List[[#This Row],[Funding PerCent Allowed]]*BillDetail_List[Entry Alloc%])</f>
        <v>#N/A</v>
      </c>
      <c r="AK19" s="86" t="e">
        <f>BillDetail_List[Base Profit Costs (including any indemnity cap)]*BillDetail_List[VAT Rate]</f>
        <v>#N/A</v>
      </c>
      <c r="AL19" s="86" t="e">
        <f>BillDetail_List[Base Profit Costs (including any indemnity cap)]*BillDetail_List[Success Fee %]</f>
        <v>#N/A</v>
      </c>
      <c r="AM19" s="86" t="e">
        <f>BillDetail_List[Success Fee on Base Profit costs]*BillDetail_List[VAT Rate]</f>
        <v>#N/A</v>
      </c>
      <c r="AN19" s="86" t="e">
        <f>SUM(BillDetail_List[[#This Row],[Base Profit Costs (including any indemnity cap)]:[VAT on Success Fee on Base Profit Costs]])</f>
        <v>#N/A</v>
      </c>
      <c r="AO19" s="86" t="e">
        <f>BillDetail_List[Counsel''s Base Fees]*BillDetail_List[VAT Rate]</f>
        <v>#N/A</v>
      </c>
      <c r="AP19" s="86" t="e">
        <f>BillDetail_List[Counsel''s Base Fees]*BillDetail_List[Success Fee %]</f>
        <v>#N/A</v>
      </c>
      <c r="AQ19" s="86" t="e">
        <f>BillDetail_List[Counsel''s Success Fee]*BillDetail_List[VAT Rate]</f>
        <v>#N/A</v>
      </c>
      <c r="AR19" s="86" t="e">
        <f>BillDetail_List[Counsel''s Base Fees]+BillDetail_List[VAT on Base Counsel Fees]+BillDetail_List[Counsel''s Success Fee]+BillDetail_List[VAT on Counsel''s Success Fee]</f>
        <v>#N/A</v>
      </c>
      <c r="AS19" s="86">
        <f>BillDetail_List[Other Disbursements]+BillDetail_List[VAT On Other Disbursements]</f>
        <v>0</v>
      </c>
      <c r="AT19" s="86">
        <f>BillDetail_List[Counsel''s Base Fees]+BillDetail_List[Other Disbursements]+BillDetail_List[ATEI Premium]</f>
        <v>0</v>
      </c>
      <c r="AU19" s="86" t="e">
        <f>BillDetail_List[Other Disbursements]+BillDetail_List[Counsel''s Base Fees]+BillDetail_List[Base Profit Costs (including any indemnity cap)]</f>
        <v>#N/A</v>
      </c>
      <c r="AV19" s="86" t="e">
        <f>BillDetail_List[Base Profit Costs (including any indemnity cap)]+BillDetail_List[Success Fee on Base Profit costs]</f>
        <v>#N/A</v>
      </c>
      <c r="AW19" s="86" t="e">
        <f>BillDetail_List[ATEI Premium]+BillDetail_List[Other Disbursements]+BillDetail_List[Counsel''s Success Fee]+BillDetail_List[Counsel''s Base Fees]</f>
        <v>#N/A</v>
      </c>
      <c r="AX19" s="86" t="e">
        <f>BillDetail_List[VAT On Other Disbursements]+BillDetail_List[VAT on Counsel''s Success Fee]+BillDetail_List[VAT on Base Counsel Fees]+BillDetail_List[VAT on Success Fee on Base Profit Costs]+BillDetail_List[VAT on Base Profit Costs]</f>
        <v>#N/A</v>
      </c>
      <c r="AY19" s="86" t="e">
        <f>SUM(BillDetail_List[[#This Row],[Total Profit Costs]:[Total VAT]])</f>
        <v>#N/A</v>
      </c>
      <c r="AZ19" s="280" t="e">
        <f>VLOOKUP(BillDetail_List[[#This Row],[Phase Code ]],phasetasklist,7,FALSE)</f>
        <v>#N/A</v>
      </c>
      <c r="BA19" s="280" t="e">
        <f>VLOOKUP(BillDetail_List[[#This Row],[Task Code]],tasklist,7,FALSE)</f>
        <v>#N/A</v>
      </c>
      <c r="BB19" s="280" t="str">
        <f>IFERROR(VLOOKUP(BillDetail_List[[#This Row],[Activity Code]],ActivityCodeList,4,FALSE),"")</f>
        <v/>
      </c>
      <c r="BC19" s="280" t="str">
        <f>IFERROR(VLOOKUP(BillDetail_List[[#This Row],[Expense Code]],expensenumbers,4,FALSE),"")</f>
        <v/>
      </c>
      <c r="BD19" s="218"/>
      <c r="BE19" s="94"/>
      <c r="BF19" s="94"/>
      <c r="BG19" s="218"/>
      <c r="BH19" s="94"/>
      <c r="BI19" s="218"/>
      <c r="BJ19" s="218"/>
      <c r="BK19" s="96"/>
      <c r="BL19" s="96"/>
      <c r="BQ19" s="96"/>
      <c r="BR19" s="96"/>
      <c r="BS19" s="96"/>
      <c r="BT19" s="96"/>
      <c r="BV19" s="96"/>
      <c r="BW19" s="96"/>
      <c r="BY19" s="96"/>
      <c r="BZ19" s="96"/>
      <c r="CA19" s="96"/>
      <c r="CB19" s="96"/>
      <c r="CC19" s="94"/>
      <c r="CD19" s="94"/>
      <c r="CE19" s="84"/>
      <c r="CF19" s="84"/>
    </row>
    <row r="20" spans="1:84" x14ac:dyDescent="0.2">
      <c r="A20" s="74"/>
      <c r="B20" s="74"/>
      <c r="C20" s="49"/>
      <c r="D20" s="172"/>
      <c r="E20" s="76"/>
      <c r="F20" s="76"/>
      <c r="G20" s="119"/>
      <c r="H20" s="87"/>
      <c r="I20" s="77"/>
      <c r="J20" s="77"/>
      <c r="K20" s="88"/>
      <c r="L20" s="79"/>
      <c r="M20" s="76"/>
      <c r="N20" s="256"/>
      <c r="O20" s="256"/>
      <c r="P20" s="256"/>
      <c r="Q20" s="256"/>
      <c r="R20" s="81"/>
      <c r="S20" s="89"/>
      <c r="T20" s="76"/>
      <c r="U20" s="76"/>
      <c r="V20" s="86" t="e">
        <f>IF(BillDetail_List[Entry Alloc%]=0,(BillDetail_List[Time]*BillDetail_List[LTM Rate])*BillDetail_List[[#This Row],[Funding PerCent Allowed]],(BillDetail_List[Time]*BillDetail_List[LTM Rate])*BillDetail_List[[#This Row],[Funding PerCent Allowed]]*BillDetail_List[Entry Alloc%])</f>
        <v>#N/A</v>
      </c>
      <c r="W20" s="86">
        <f>BillDetail_List[Counsel''s Base Fees]+BillDetail_List[Other Disbursements]+BillDetail_List[ATEI Premium]</f>
        <v>0</v>
      </c>
      <c r="X20" s="91" t="e">
        <f>VLOOKUP(BillDetail_List[Part ID],FundingList,2,FALSE)</f>
        <v>#N/A</v>
      </c>
      <c r="Y20" s="272" t="e">
        <f>VLOOKUP(BillDetail_List[[#This Row],[Phase Code ]],phasetasklist,3,FALSE)</f>
        <v>#N/A</v>
      </c>
      <c r="Z20" s="255" t="e">
        <f>VLOOKUP(BillDetail_List[[#This Row],[Task Code]],tasklist,4,FALSE)</f>
        <v>#N/A</v>
      </c>
      <c r="AA20" s="240" t="str">
        <f>IFERROR(VLOOKUP(BillDetail_List[[#This Row],[Activity Code]],ActivityCodeList,2,FALSE), " ")</f>
        <v xml:space="preserve"> </v>
      </c>
      <c r="AB20" s="240" t="str">
        <f>IFERROR(VLOOKUP(BillDetail_List[[#This Row],[Expense Code]],expensenumbers,2,FALSE), " ")</f>
        <v xml:space="preserve"> </v>
      </c>
      <c r="AC20" s="92" t="str">
        <f>IFERROR(VLOOKUP(BillDetail_List[LTM],LTMList,3,FALSE),"")</f>
        <v/>
      </c>
      <c r="AD20" s="92" t="str">
        <f>IFERROR(VLOOKUP(BillDetail_List[LTM],LTMList,4,FALSE),"")</f>
        <v/>
      </c>
      <c r="AE20" s="86">
        <f>IFERROR(VLOOKUP(BillDetail_List[LTM],LTM_List[],6,FALSE),0)</f>
        <v>0</v>
      </c>
      <c r="AF20" s="83" t="e">
        <f>VLOOKUP(BillDetail_List[Part ID],FundingList,7,FALSE)</f>
        <v>#N/A</v>
      </c>
      <c r="AG20" s="83" t="e">
        <f>IF(CounselBaseFees=0,VLOOKUP(BillDetail_List[Part ID],FundingList,3,FALSE),VLOOKUP(BillDetail_List[LTM],LTMList,8,FALSE))</f>
        <v>#N/A</v>
      </c>
      <c r="AH20" s="93" t="e">
        <f>VLOOKUP(BillDetail_List[Part ID],FundingList,4,FALSE)</f>
        <v>#N/A</v>
      </c>
      <c r="AI20" s="190">
        <f>IF(BillDetail_List[[#This Row],[Time]]="N/A",0, BillDetail_List[[#This Row],[Time]]*BillDetail_List[[#This Row],[LTM Rate]])</f>
        <v>0</v>
      </c>
      <c r="AJ20" s="86" t="e">
        <f>IF(BillDetail_List[Entry Alloc%]=0,(BillDetail_List[Time]*BillDetail_List[LTM Rate])*BillDetail_List[[#This Row],[Funding PerCent Allowed]],(BillDetail_List[Time]*BillDetail_List[LTM Rate])*BillDetail_List[[#This Row],[Funding PerCent Allowed]]*BillDetail_List[Entry Alloc%])</f>
        <v>#N/A</v>
      </c>
      <c r="AK20" s="86" t="e">
        <f>BillDetail_List[Base Profit Costs (including any indemnity cap)]*BillDetail_List[VAT Rate]</f>
        <v>#N/A</v>
      </c>
      <c r="AL20" s="86" t="e">
        <f>BillDetail_List[Base Profit Costs (including any indemnity cap)]*BillDetail_List[Success Fee %]</f>
        <v>#N/A</v>
      </c>
      <c r="AM20" s="86" t="e">
        <f>BillDetail_List[Success Fee on Base Profit costs]*BillDetail_List[VAT Rate]</f>
        <v>#N/A</v>
      </c>
      <c r="AN20" s="86" t="e">
        <f>SUM(BillDetail_List[[#This Row],[Base Profit Costs (including any indemnity cap)]:[VAT on Success Fee on Base Profit Costs]])</f>
        <v>#N/A</v>
      </c>
      <c r="AO20" s="86" t="e">
        <f>BillDetail_List[Counsel''s Base Fees]*BillDetail_List[VAT Rate]</f>
        <v>#N/A</v>
      </c>
      <c r="AP20" s="86" t="e">
        <f>BillDetail_List[Counsel''s Base Fees]*BillDetail_List[Success Fee %]</f>
        <v>#N/A</v>
      </c>
      <c r="AQ20" s="86" t="e">
        <f>BillDetail_List[Counsel''s Success Fee]*BillDetail_List[VAT Rate]</f>
        <v>#N/A</v>
      </c>
      <c r="AR20" s="86" t="e">
        <f>BillDetail_List[Counsel''s Base Fees]+BillDetail_List[VAT on Base Counsel Fees]+BillDetail_List[Counsel''s Success Fee]+BillDetail_List[VAT on Counsel''s Success Fee]</f>
        <v>#N/A</v>
      </c>
      <c r="AS20" s="86">
        <f>BillDetail_List[Other Disbursements]+BillDetail_List[VAT On Other Disbursements]</f>
        <v>0</v>
      </c>
      <c r="AT20" s="86">
        <f>BillDetail_List[Counsel''s Base Fees]+BillDetail_List[Other Disbursements]+BillDetail_List[ATEI Premium]</f>
        <v>0</v>
      </c>
      <c r="AU20" s="86" t="e">
        <f>BillDetail_List[Other Disbursements]+BillDetail_List[Counsel''s Base Fees]+BillDetail_List[Base Profit Costs (including any indemnity cap)]</f>
        <v>#N/A</v>
      </c>
      <c r="AV20" s="86" t="e">
        <f>BillDetail_List[Base Profit Costs (including any indemnity cap)]+BillDetail_List[Success Fee on Base Profit costs]</f>
        <v>#N/A</v>
      </c>
      <c r="AW20" s="86" t="e">
        <f>BillDetail_List[ATEI Premium]+BillDetail_List[Other Disbursements]+BillDetail_List[Counsel''s Success Fee]+BillDetail_List[Counsel''s Base Fees]</f>
        <v>#N/A</v>
      </c>
      <c r="AX20" s="86" t="e">
        <f>BillDetail_List[VAT On Other Disbursements]+BillDetail_List[VAT on Counsel''s Success Fee]+BillDetail_List[VAT on Base Counsel Fees]+BillDetail_List[VAT on Success Fee on Base Profit Costs]+BillDetail_List[VAT on Base Profit Costs]</f>
        <v>#N/A</v>
      </c>
      <c r="AY20" s="86" t="e">
        <f>SUM(BillDetail_List[[#This Row],[Total Profit Costs]:[Total VAT]])</f>
        <v>#N/A</v>
      </c>
      <c r="AZ20" s="280" t="e">
        <f>VLOOKUP(BillDetail_List[[#This Row],[Phase Code ]],phasetasklist,7,FALSE)</f>
        <v>#N/A</v>
      </c>
      <c r="BA20" s="280" t="e">
        <f>VLOOKUP(BillDetail_List[[#This Row],[Task Code]],tasklist,7,FALSE)</f>
        <v>#N/A</v>
      </c>
      <c r="BB20" s="280" t="str">
        <f>IFERROR(VLOOKUP(BillDetail_List[[#This Row],[Activity Code]],ActivityCodeList,4,FALSE),"")</f>
        <v/>
      </c>
      <c r="BC20" s="280" t="str">
        <f>IFERROR(VLOOKUP(BillDetail_List[[#This Row],[Expense Code]],expensenumbers,4,FALSE),"")</f>
        <v/>
      </c>
      <c r="BD20" s="218"/>
      <c r="BE20" s="94"/>
      <c r="BF20" s="94"/>
      <c r="BG20" s="218"/>
      <c r="BH20" s="94"/>
      <c r="BI20" s="218"/>
      <c r="BJ20" s="218"/>
      <c r="BK20" s="96"/>
      <c r="BL20" s="96"/>
      <c r="BQ20" s="96"/>
      <c r="BR20" s="96"/>
      <c r="BS20" s="96"/>
      <c r="BT20" s="96"/>
      <c r="BV20" s="96"/>
      <c r="BW20" s="96"/>
      <c r="BY20" s="96"/>
      <c r="BZ20" s="96"/>
      <c r="CA20" s="96"/>
      <c r="CB20" s="96"/>
      <c r="CC20" s="94"/>
      <c r="CD20" s="94"/>
      <c r="CE20" s="84"/>
      <c r="CF20" s="84"/>
    </row>
    <row r="21" spans="1:84" x14ac:dyDescent="0.2">
      <c r="A21" s="74"/>
      <c r="B21" s="74"/>
      <c r="C21" s="49"/>
      <c r="D21" s="172"/>
      <c r="E21" s="76"/>
      <c r="F21" s="76"/>
      <c r="G21" s="119"/>
      <c r="H21" s="87"/>
      <c r="I21" s="77"/>
      <c r="J21" s="77"/>
      <c r="K21" s="88"/>
      <c r="L21" s="79"/>
      <c r="M21" s="76"/>
      <c r="N21" s="256"/>
      <c r="O21" s="256"/>
      <c r="P21" s="256"/>
      <c r="Q21" s="256"/>
      <c r="R21" s="81"/>
      <c r="S21" s="89"/>
      <c r="T21" s="76"/>
      <c r="U21" s="76"/>
      <c r="V21" s="86" t="e">
        <f>IF(BillDetail_List[Entry Alloc%]=0,(BillDetail_List[Time]*BillDetail_List[LTM Rate])*BillDetail_List[[#This Row],[Funding PerCent Allowed]],(BillDetail_List[Time]*BillDetail_List[LTM Rate])*BillDetail_List[[#This Row],[Funding PerCent Allowed]]*BillDetail_List[Entry Alloc%])</f>
        <v>#N/A</v>
      </c>
      <c r="W21" s="86">
        <f>BillDetail_List[Counsel''s Base Fees]+BillDetail_List[Other Disbursements]+BillDetail_List[ATEI Premium]</f>
        <v>0</v>
      </c>
      <c r="X21" s="91" t="e">
        <f>VLOOKUP(BillDetail_List[Part ID],FundingList,2,FALSE)</f>
        <v>#N/A</v>
      </c>
      <c r="Y21" s="272" t="e">
        <f>VLOOKUP(BillDetail_List[[#This Row],[Phase Code ]],phasetasklist,3,FALSE)</f>
        <v>#N/A</v>
      </c>
      <c r="Z21" s="255" t="e">
        <f>VLOOKUP(BillDetail_List[[#This Row],[Task Code]],tasklist,4,FALSE)</f>
        <v>#N/A</v>
      </c>
      <c r="AA21" s="240" t="str">
        <f>IFERROR(VLOOKUP(BillDetail_List[[#This Row],[Activity Code]],ActivityCodeList,2,FALSE), " ")</f>
        <v xml:space="preserve"> </v>
      </c>
      <c r="AB21" s="240" t="str">
        <f>IFERROR(VLOOKUP(BillDetail_List[[#This Row],[Expense Code]],expensenumbers,2,FALSE), " ")</f>
        <v xml:space="preserve"> </v>
      </c>
      <c r="AC21" s="92" t="str">
        <f>IFERROR(VLOOKUP(BillDetail_List[LTM],LTMList,3,FALSE),"")</f>
        <v/>
      </c>
      <c r="AD21" s="92" t="str">
        <f>IFERROR(VLOOKUP(BillDetail_List[LTM],LTMList,4,FALSE),"")</f>
        <v/>
      </c>
      <c r="AE21" s="86">
        <f>IFERROR(VLOOKUP(BillDetail_List[LTM],LTM_List[],6,FALSE),0)</f>
        <v>0</v>
      </c>
      <c r="AF21" s="83" t="e">
        <f>VLOOKUP(BillDetail_List[Part ID],FundingList,7,FALSE)</f>
        <v>#N/A</v>
      </c>
      <c r="AG21" s="83" t="e">
        <f>IF(CounselBaseFees=0,VLOOKUP(BillDetail_List[Part ID],FundingList,3,FALSE),VLOOKUP(BillDetail_List[LTM],LTMList,8,FALSE))</f>
        <v>#N/A</v>
      </c>
      <c r="AH21" s="93" t="e">
        <f>VLOOKUP(BillDetail_List[Part ID],FundingList,4,FALSE)</f>
        <v>#N/A</v>
      </c>
      <c r="AI21" s="190">
        <f>IF(BillDetail_List[[#This Row],[Time]]="N/A",0, BillDetail_List[[#This Row],[Time]]*BillDetail_List[[#This Row],[LTM Rate]])</f>
        <v>0</v>
      </c>
      <c r="AJ21" s="86" t="e">
        <f>IF(BillDetail_List[Entry Alloc%]=0,(BillDetail_List[Time]*BillDetail_List[LTM Rate])*BillDetail_List[[#This Row],[Funding PerCent Allowed]],(BillDetail_List[Time]*BillDetail_List[LTM Rate])*BillDetail_List[[#This Row],[Funding PerCent Allowed]]*BillDetail_List[Entry Alloc%])</f>
        <v>#N/A</v>
      </c>
      <c r="AK21" s="86" t="e">
        <f>BillDetail_List[Base Profit Costs (including any indemnity cap)]*BillDetail_List[VAT Rate]</f>
        <v>#N/A</v>
      </c>
      <c r="AL21" s="86" t="e">
        <f>BillDetail_List[Base Profit Costs (including any indemnity cap)]*BillDetail_List[Success Fee %]</f>
        <v>#N/A</v>
      </c>
      <c r="AM21" s="86" t="e">
        <f>BillDetail_List[Success Fee on Base Profit costs]*BillDetail_List[VAT Rate]</f>
        <v>#N/A</v>
      </c>
      <c r="AN21" s="86" t="e">
        <f>SUM(BillDetail_List[[#This Row],[Base Profit Costs (including any indemnity cap)]:[VAT on Success Fee on Base Profit Costs]])</f>
        <v>#N/A</v>
      </c>
      <c r="AO21" s="86" t="e">
        <f>BillDetail_List[Counsel''s Base Fees]*BillDetail_List[VAT Rate]</f>
        <v>#N/A</v>
      </c>
      <c r="AP21" s="86" t="e">
        <f>BillDetail_List[Counsel''s Base Fees]*BillDetail_List[Success Fee %]</f>
        <v>#N/A</v>
      </c>
      <c r="AQ21" s="86" t="e">
        <f>BillDetail_List[Counsel''s Success Fee]*BillDetail_List[VAT Rate]</f>
        <v>#N/A</v>
      </c>
      <c r="AR21" s="86" t="e">
        <f>BillDetail_List[Counsel''s Base Fees]+BillDetail_List[VAT on Base Counsel Fees]+BillDetail_List[Counsel''s Success Fee]+BillDetail_List[VAT on Counsel''s Success Fee]</f>
        <v>#N/A</v>
      </c>
      <c r="AS21" s="86">
        <f>BillDetail_List[Other Disbursements]+BillDetail_List[VAT On Other Disbursements]</f>
        <v>0</v>
      </c>
      <c r="AT21" s="86">
        <f>BillDetail_List[Counsel''s Base Fees]+BillDetail_List[Other Disbursements]+BillDetail_List[ATEI Premium]</f>
        <v>0</v>
      </c>
      <c r="AU21" s="86" t="e">
        <f>BillDetail_List[Other Disbursements]+BillDetail_List[Counsel''s Base Fees]+BillDetail_List[Base Profit Costs (including any indemnity cap)]</f>
        <v>#N/A</v>
      </c>
      <c r="AV21" s="86" t="e">
        <f>BillDetail_List[Base Profit Costs (including any indemnity cap)]+BillDetail_List[Success Fee on Base Profit costs]</f>
        <v>#N/A</v>
      </c>
      <c r="AW21" s="86" t="e">
        <f>BillDetail_List[ATEI Premium]+BillDetail_List[Other Disbursements]+BillDetail_List[Counsel''s Success Fee]+BillDetail_List[Counsel''s Base Fees]</f>
        <v>#N/A</v>
      </c>
      <c r="AX21" s="86" t="e">
        <f>BillDetail_List[VAT On Other Disbursements]+BillDetail_List[VAT on Counsel''s Success Fee]+BillDetail_List[VAT on Base Counsel Fees]+BillDetail_List[VAT on Success Fee on Base Profit Costs]+BillDetail_List[VAT on Base Profit Costs]</f>
        <v>#N/A</v>
      </c>
      <c r="AY21" s="86" t="e">
        <f>SUM(BillDetail_List[[#This Row],[Total Profit Costs]:[Total VAT]])</f>
        <v>#N/A</v>
      </c>
      <c r="AZ21" s="280" t="e">
        <f>VLOOKUP(BillDetail_List[[#This Row],[Phase Code ]],phasetasklist,7,FALSE)</f>
        <v>#N/A</v>
      </c>
      <c r="BA21" s="280" t="e">
        <f>VLOOKUP(BillDetail_List[[#This Row],[Task Code]],tasklist,7,FALSE)</f>
        <v>#N/A</v>
      </c>
      <c r="BB21" s="280" t="str">
        <f>IFERROR(VLOOKUP(BillDetail_List[[#This Row],[Activity Code]],ActivityCodeList,4,FALSE),"")</f>
        <v/>
      </c>
      <c r="BC21" s="280" t="str">
        <f>IFERROR(VLOOKUP(BillDetail_List[[#This Row],[Expense Code]],expensenumbers,4,FALSE),"")</f>
        <v/>
      </c>
      <c r="BD21" s="218"/>
      <c r="BE21" s="94"/>
      <c r="BF21" s="94"/>
      <c r="BG21" s="218"/>
      <c r="BH21" s="94"/>
      <c r="BI21" s="218"/>
      <c r="BJ21" s="218"/>
      <c r="BK21" s="96"/>
      <c r="BL21" s="96"/>
      <c r="BQ21" s="96"/>
      <c r="BR21" s="96"/>
      <c r="BS21" s="96"/>
      <c r="BT21" s="96"/>
      <c r="BV21" s="96"/>
      <c r="BW21" s="96"/>
      <c r="BY21" s="96"/>
      <c r="BZ21" s="96"/>
      <c r="CA21" s="96"/>
      <c r="CB21" s="96"/>
      <c r="CC21" s="94"/>
      <c r="CD21" s="94"/>
      <c r="CE21" s="84"/>
      <c r="CF21" s="84"/>
    </row>
    <row r="22" spans="1:84" x14ac:dyDescent="0.2">
      <c r="A22" s="74"/>
      <c r="B22" s="74"/>
      <c r="C22" s="49"/>
      <c r="D22" s="172"/>
      <c r="E22" s="76"/>
      <c r="F22" s="76"/>
      <c r="G22" s="119"/>
      <c r="H22" s="87"/>
      <c r="I22" s="77"/>
      <c r="J22" s="77"/>
      <c r="K22" s="88"/>
      <c r="L22" s="79"/>
      <c r="M22" s="76"/>
      <c r="N22" s="256"/>
      <c r="O22" s="256"/>
      <c r="P22" s="256"/>
      <c r="Q22" s="256"/>
      <c r="R22" s="81"/>
      <c r="S22" s="89"/>
      <c r="T22" s="76"/>
      <c r="U22" s="76"/>
      <c r="V22" s="86" t="e">
        <f>IF(BillDetail_List[Entry Alloc%]=0,(BillDetail_List[Time]*BillDetail_List[LTM Rate])*BillDetail_List[[#This Row],[Funding PerCent Allowed]],(BillDetail_List[Time]*BillDetail_List[LTM Rate])*BillDetail_List[[#This Row],[Funding PerCent Allowed]]*BillDetail_List[Entry Alloc%])</f>
        <v>#N/A</v>
      </c>
      <c r="W22" s="86">
        <f>BillDetail_List[Counsel''s Base Fees]+BillDetail_List[Other Disbursements]+BillDetail_List[ATEI Premium]</f>
        <v>0</v>
      </c>
      <c r="X22" s="91" t="e">
        <f>VLOOKUP(BillDetail_List[Part ID],FundingList,2,FALSE)</f>
        <v>#N/A</v>
      </c>
      <c r="Y22" s="272" t="e">
        <f>VLOOKUP(BillDetail_List[[#This Row],[Phase Code ]],phasetasklist,3,FALSE)</f>
        <v>#N/A</v>
      </c>
      <c r="Z22" s="255" t="e">
        <f>VLOOKUP(BillDetail_List[[#This Row],[Task Code]],tasklist,4,FALSE)</f>
        <v>#N/A</v>
      </c>
      <c r="AA22" s="240" t="str">
        <f>IFERROR(VLOOKUP(BillDetail_List[[#This Row],[Activity Code]],ActivityCodeList,2,FALSE), " ")</f>
        <v xml:space="preserve"> </v>
      </c>
      <c r="AB22" s="240" t="str">
        <f>IFERROR(VLOOKUP(BillDetail_List[[#This Row],[Expense Code]],expensenumbers,2,FALSE), " ")</f>
        <v xml:space="preserve"> </v>
      </c>
      <c r="AC22" s="92" t="str">
        <f>IFERROR(VLOOKUP(BillDetail_List[LTM],LTMList,3,FALSE),"")</f>
        <v/>
      </c>
      <c r="AD22" s="92" t="str">
        <f>IFERROR(VLOOKUP(BillDetail_List[LTM],LTMList,4,FALSE),"")</f>
        <v/>
      </c>
      <c r="AE22" s="86">
        <f>IFERROR(VLOOKUP(BillDetail_List[LTM],LTM_List[],6,FALSE),0)</f>
        <v>0</v>
      </c>
      <c r="AF22" s="83" t="e">
        <f>VLOOKUP(BillDetail_List[Part ID],FundingList,7,FALSE)</f>
        <v>#N/A</v>
      </c>
      <c r="AG22" s="83" t="e">
        <f>IF(CounselBaseFees=0,VLOOKUP(BillDetail_List[Part ID],FundingList,3,FALSE),VLOOKUP(BillDetail_List[LTM],LTMList,8,FALSE))</f>
        <v>#N/A</v>
      </c>
      <c r="AH22" s="93" t="e">
        <f>VLOOKUP(BillDetail_List[Part ID],FundingList,4,FALSE)</f>
        <v>#N/A</v>
      </c>
      <c r="AI22" s="190">
        <f>IF(BillDetail_List[[#This Row],[Time]]="N/A",0, BillDetail_List[[#This Row],[Time]]*BillDetail_List[[#This Row],[LTM Rate]])</f>
        <v>0</v>
      </c>
      <c r="AJ22" s="86" t="e">
        <f>IF(BillDetail_List[Entry Alloc%]=0,(BillDetail_List[Time]*BillDetail_List[LTM Rate])*BillDetail_List[[#This Row],[Funding PerCent Allowed]],(BillDetail_List[Time]*BillDetail_List[LTM Rate])*BillDetail_List[[#This Row],[Funding PerCent Allowed]]*BillDetail_List[Entry Alloc%])</f>
        <v>#N/A</v>
      </c>
      <c r="AK22" s="86" t="e">
        <f>BillDetail_List[Base Profit Costs (including any indemnity cap)]*BillDetail_List[VAT Rate]</f>
        <v>#N/A</v>
      </c>
      <c r="AL22" s="86" t="e">
        <f>BillDetail_List[Base Profit Costs (including any indemnity cap)]*BillDetail_List[Success Fee %]</f>
        <v>#N/A</v>
      </c>
      <c r="AM22" s="86" t="e">
        <f>BillDetail_List[Success Fee on Base Profit costs]*BillDetail_List[VAT Rate]</f>
        <v>#N/A</v>
      </c>
      <c r="AN22" s="86" t="e">
        <f>SUM(BillDetail_List[[#This Row],[Base Profit Costs (including any indemnity cap)]:[VAT on Success Fee on Base Profit Costs]])</f>
        <v>#N/A</v>
      </c>
      <c r="AO22" s="86" t="e">
        <f>BillDetail_List[Counsel''s Base Fees]*BillDetail_List[VAT Rate]</f>
        <v>#N/A</v>
      </c>
      <c r="AP22" s="86" t="e">
        <f>BillDetail_List[Counsel''s Base Fees]*BillDetail_List[Success Fee %]</f>
        <v>#N/A</v>
      </c>
      <c r="AQ22" s="86" t="e">
        <f>BillDetail_List[Counsel''s Success Fee]*BillDetail_List[VAT Rate]</f>
        <v>#N/A</v>
      </c>
      <c r="AR22" s="86" t="e">
        <f>BillDetail_List[Counsel''s Base Fees]+BillDetail_List[VAT on Base Counsel Fees]+BillDetail_List[Counsel''s Success Fee]+BillDetail_List[VAT on Counsel''s Success Fee]</f>
        <v>#N/A</v>
      </c>
      <c r="AS22" s="86">
        <f>BillDetail_List[Other Disbursements]+BillDetail_List[VAT On Other Disbursements]</f>
        <v>0</v>
      </c>
      <c r="AT22" s="86">
        <f>BillDetail_List[Counsel''s Base Fees]+BillDetail_List[Other Disbursements]+BillDetail_List[ATEI Premium]</f>
        <v>0</v>
      </c>
      <c r="AU22" s="86" t="e">
        <f>BillDetail_List[Other Disbursements]+BillDetail_List[Counsel''s Base Fees]+BillDetail_List[Base Profit Costs (including any indemnity cap)]</f>
        <v>#N/A</v>
      </c>
      <c r="AV22" s="86" t="e">
        <f>BillDetail_List[Base Profit Costs (including any indemnity cap)]+BillDetail_List[Success Fee on Base Profit costs]</f>
        <v>#N/A</v>
      </c>
      <c r="AW22" s="86" t="e">
        <f>BillDetail_List[ATEI Premium]+BillDetail_List[Other Disbursements]+BillDetail_List[Counsel''s Success Fee]+BillDetail_List[Counsel''s Base Fees]</f>
        <v>#N/A</v>
      </c>
      <c r="AX22" s="86" t="e">
        <f>BillDetail_List[VAT On Other Disbursements]+BillDetail_List[VAT on Counsel''s Success Fee]+BillDetail_List[VAT on Base Counsel Fees]+BillDetail_List[VAT on Success Fee on Base Profit Costs]+BillDetail_List[VAT on Base Profit Costs]</f>
        <v>#N/A</v>
      </c>
      <c r="AY22" s="86" t="e">
        <f>SUM(BillDetail_List[[#This Row],[Total Profit Costs]:[Total VAT]])</f>
        <v>#N/A</v>
      </c>
      <c r="AZ22" s="280" t="e">
        <f>VLOOKUP(BillDetail_List[[#This Row],[Phase Code ]],phasetasklist,7,FALSE)</f>
        <v>#N/A</v>
      </c>
      <c r="BA22" s="280" t="e">
        <f>VLOOKUP(BillDetail_List[[#This Row],[Task Code]],tasklist,7,FALSE)</f>
        <v>#N/A</v>
      </c>
      <c r="BB22" s="280" t="str">
        <f>IFERROR(VLOOKUP(BillDetail_List[[#This Row],[Activity Code]],ActivityCodeList,4,FALSE),"")</f>
        <v/>
      </c>
      <c r="BC22" s="280" t="str">
        <f>IFERROR(VLOOKUP(BillDetail_List[[#This Row],[Expense Code]],expensenumbers,4,FALSE),"")</f>
        <v/>
      </c>
      <c r="BD22" s="218"/>
      <c r="BE22" s="94"/>
      <c r="BF22" s="94"/>
      <c r="BG22" s="218"/>
      <c r="BH22" s="94"/>
      <c r="BI22" s="218"/>
      <c r="BJ22" s="218"/>
      <c r="BK22" s="96"/>
      <c r="BL22" s="96"/>
      <c r="BQ22" s="96"/>
      <c r="BR22" s="96"/>
      <c r="BS22" s="96"/>
      <c r="BT22" s="96"/>
      <c r="BV22" s="96"/>
      <c r="BW22" s="96"/>
      <c r="BY22" s="96"/>
      <c r="BZ22" s="96"/>
      <c r="CA22" s="96"/>
      <c r="CB22" s="96"/>
      <c r="CC22" s="94"/>
      <c r="CD22" s="94"/>
      <c r="CE22" s="84"/>
      <c r="CF22" s="84"/>
    </row>
    <row r="23" spans="1:84" x14ac:dyDescent="0.2">
      <c r="A23" s="74"/>
      <c r="B23" s="74"/>
      <c r="C23" s="49"/>
      <c r="D23" s="172"/>
      <c r="E23" s="76"/>
      <c r="F23" s="76"/>
      <c r="G23" s="119"/>
      <c r="H23" s="87"/>
      <c r="I23" s="77"/>
      <c r="J23" s="77"/>
      <c r="K23" s="88"/>
      <c r="L23" s="79"/>
      <c r="M23" s="76"/>
      <c r="N23" s="256"/>
      <c r="O23" s="256"/>
      <c r="P23" s="256"/>
      <c r="Q23" s="256"/>
      <c r="R23" s="81"/>
      <c r="S23" s="89"/>
      <c r="T23" s="75"/>
      <c r="U23" s="75"/>
      <c r="V23" s="86" t="e">
        <f>IF(BillDetail_List[Entry Alloc%]=0,(BillDetail_List[Time]*BillDetail_List[LTM Rate])*BillDetail_List[[#This Row],[Funding PerCent Allowed]],(BillDetail_List[Time]*BillDetail_List[LTM Rate])*BillDetail_List[[#This Row],[Funding PerCent Allowed]]*BillDetail_List[Entry Alloc%])</f>
        <v>#N/A</v>
      </c>
      <c r="W23" s="86">
        <f>BillDetail_List[Counsel''s Base Fees]+BillDetail_List[Other Disbursements]+BillDetail_List[ATEI Premium]</f>
        <v>0</v>
      </c>
      <c r="X23" s="91" t="e">
        <f>VLOOKUP(BillDetail_List[Part ID],FundingList,2,FALSE)</f>
        <v>#N/A</v>
      </c>
      <c r="Y23" s="272" t="e">
        <f>VLOOKUP(BillDetail_List[[#This Row],[Phase Code ]],phasetasklist,3,FALSE)</f>
        <v>#N/A</v>
      </c>
      <c r="Z23" s="255" t="e">
        <f>VLOOKUP(BillDetail_List[[#This Row],[Task Code]],tasklist,4,FALSE)</f>
        <v>#N/A</v>
      </c>
      <c r="AA23" s="240" t="str">
        <f>IFERROR(VLOOKUP(BillDetail_List[[#This Row],[Activity Code]],ActivityCodeList,2,FALSE), " ")</f>
        <v xml:space="preserve"> </v>
      </c>
      <c r="AB23" s="240" t="str">
        <f>IFERROR(VLOOKUP(BillDetail_List[[#This Row],[Expense Code]],expensenumbers,2,FALSE), " ")</f>
        <v xml:space="preserve"> </v>
      </c>
      <c r="AC23" s="92" t="str">
        <f>IFERROR(VLOOKUP(BillDetail_List[LTM],LTMList,3,FALSE),"")</f>
        <v/>
      </c>
      <c r="AD23" s="92" t="str">
        <f>IFERROR(VLOOKUP(BillDetail_List[LTM],LTMList,4,FALSE),"")</f>
        <v/>
      </c>
      <c r="AE23" s="86">
        <f>IFERROR(VLOOKUP(BillDetail_List[LTM],LTM_List[],6,FALSE),0)</f>
        <v>0</v>
      </c>
      <c r="AF23" s="83" t="e">
        <f>VLOOKUP(BillDetail_List[Part ID],FundingList,7,FALSE)</f>
        <v>#N/A</v>
      </c>
      <c r="AG23" s="83" t="e">
        <f>IF(CounselBaseFees=0,VLOOKUP(BillDetail_List[Part ID],FundingList,3,FALSE),VLOOKUP(BillDetail_List[LTM],LTMList,8,FALSE))</f>
        <v>#N/A</v>
      </c>
      <c r="AH23" s="93" t="e">
        <f>VLOOKUP(BillDetail_List[Part ID],FundingList,4,FALSE)</f>
        <v>#N/A</v>
      </c>
      <c r="AI23" s="190">
        <f>IF(BillDetail_List[[#This Row],[Time]]="N/A",0, BillDetail_List[[#This Row],[Time]]*BillDetail_List[[#This Row],[LTM Rate]])</f>
        <v>0</v>
      </c>
      <c r="AJ23" s="86" t="e">
        <f>IF(BillDetail_List[Entry Alloc%]=0,(BillDetail_List[Time]*BillDetail_List[LTM Rate])*BillDetail_List[[#This Row],[Funding PerCent Allowed]],(BillDetail_List[Time]*BillDetail_List[LTM Rate])*BillDetail_List[[#This Row],[Funding PerCent Allowed]]*BillDetail_List[Entry Alloc%])</f>
        <v>#N/A</v>
      </c>
      <c r="AK23" s="86" t="e">
        <f>BillDetail_List[Base Profit Costs (including any indemnity cap)]*BillDetail_List[VAT Rate]</f>
        <v>#N/A</v>
      </c>
      <c r="AL23" s="86" t="e">
        <f>BillDetail_List[Base Profit Costs (including any indemnity cap)]*BillDetail_List[Success Fee %]</f>
        <v>#N/A</v>
      </c>
      <c r="AM23" s="86" t="e">
        <f>BillDetail_List[Success Fee on Base Profit costs]*BillDetail_List[VAT Rate]</f>
        <v>#N/A</v>
      </c>
      <c r="AN23" s="86" t="e">
        <f>SUM(BillDetail_List[[#This Row],[Base Profit Costs (including any indemnity cap)]:[VAT on Success Fee on Base Profit Costs]])</f>
        <v>#N/A</v>
      </c>
      <c r="AO23" s="86" t="e">
        <f>BillDetail_List[Counsel''s Base Fees]*BillDetail_List[VAT Rate]</f>
        <v>#N/A</v>
      </c>
      <c r="AP23" s="86" t="e">
        <f>BillDetail_List[Counsel''s Base Fees]*BillDetail_List[Success Fee %]</f>
        <v>#N/A</v>
      </c>
      <c r="AQ23" s="86" t="e">
        <f>BillDetail_List[Counsel''s Success Fee]*BillDetail_List[VAT Rate]</f>
        <v>#N/A</v>
      </c>
      <c r="AR23" s="86" t="e">
        <f>BillDetail_List[Counsel''s Base Fees]+BillDetail_List[VAT on Base Counsel Fees]+BillDetail_List[Counsel''s Success Fee]+BillDetail_List[VAT on Counsel''s Success Fee]</f>
        <v>#N/A</v>
      </c>
      <c r="AS23" s="86">
        <f>BillDetail_List[Other Disbursements]+BillDetail_List[VAT On Other Disbursements]</f>
        <v>0</v>
      </c>
      <c r="AT23" s="86">
        <f>BillDetail_List[Counsel''s Base Fees]+BillDetail_List[Other Disbursements]+BillDetail_List[ATEI Premium]</f>
        <v>0</v>
      </c>
      <c r="AU23" s="86" t="e">
        <f>BillDetail_List[Other Disbursements]+BillDetail_List[Counsel''s Base Fees]+BillDetail_List[Base Profit Costs (including any indemnity cap)]</f>
        <v>#N/A</v>
      </c>
      <c r="AV23" s="86" t="e">
        <f>BillDetail_List[Base Profit Costs (including any indemnity cap)]+BillDetail_List[Success Fee on Base Profit costs]</f>
        <v>#N/A</v>
      </c>
      <c r="AW23" s="86" t="e">
        <f>BillDetail_List[ATEI Premium]+BillDetail_List[Other Disbursements]+BillDetail_List[Counsel''s Success Fee]+BillDetail_List[Counsel''s Base Fees]</f>
        <v>#N/A</v>
      </c>
      <c r="AX23" s="86" t="e">
        <f>BillDetail_List[VAT On Other Disbursements]+BillDetail_List[VAT on Counsel''s Success Fee]+BillDetail_List[VAT on Base Counsel Fees]+BillDetail_List[VAT on Success Fee on Base Profit Costs]+BillDetail_List[VAT on Base Profit Costs]</f>
        <v>#N/A</v>
      </c>
      <c r="AY23" s="86" t="e">
        <f>SUM(BillDetail_List[[#This Row],[Total Profit Costs]:[Total VAT]])</f>
        <v>#N/A</v>
      </c>
      <c r="AZ23" s="280" t="e">
        <f>VLOOKUP(BillDetail_List[[#This Row],[Phase Code ]],phasetasklist,7,FALSE)</f>
        <v>#N/A</v>
      </c>
      <c r="BA23" s="280" t="e">
        <f>VLOOKUP(BillDetail_List[[#This Row],[Task Code]],tasklist,7,FALSE)</f>
        <v>#N/A</v>
      </c>
      <c r="BB23" s="280" t="str">
        <f>IFERROR(VLOOKUP(BillDetail_List[[#This Row],[Activity Code]],ActivityCodeList,4,FALSE),"")</f>
        <v/>
      </c>
      <c r="BC23" s="280" t="str">
        <f>IFERROR(VLOOKUP(BillDetail_List[[#This Row],[Expense Code]],expensenumbers,4,FALSE),"")</f>
        <v/>
      </c>
      <c r="BD23" s="218"/>
      <c r="BE23" s="94"/>
      <c r="BF23" s="94"/>
      <c r="BG23" s="218"/>
      <c r="BH23" s="94"/>
      <c r="BI23" s="218"/>
      <c r="BJ23" s="218"/>
      <c r="BK23" s="96"/>
      <c r="BL23" s="96"/>
      <c r="BQ23" s="96"/>
      <c r="BR23" s="96"/>
      <c r="BS23" s="96"/>
      <c r="BT23" s="96"/>
      <c r="BV23" s="96"/>
      <c r="BW23" s="96"/>
      <c r="BY23" s="96"/>
      <c r="BZ23" s="96"/>
      <c r="CA23" s="96"/>
      <c r="CB23" s="96"/>
      <c r="CC23" s="94"/>
      <c r="CD23" s="94"/>
      <c r="CE23" s="84"/>
      <c r="CF23" s="84"/>
    </row>
    <row r="24" spans="1:84" x14ac:dyDescent="0.2">
      <c r="A24" s="74"/>
      <c r="B24" s="74"/>
      <c r="C24" s="49"/>
      <c r="D24" s="172"/>
      <c r="E24" s="76"/>
      <c r="F24" s="76"/>
      <c r="G24" s="119"/>
      <c r="H24" s="87"/>
      <c r="I24" s="77"/>
      <c r="J24" s="77"/>
      <c r="K24" s="88"/>
      <c r="L24" s="79"/>
      <c r="M24" s="76"/>
      <c r="N24" s="256"/>
      <c r="O24" s="256"/>
      <c r="P24" s="256"/>
      <c r="Q24" s="256"/>
      <c r="R24" s="81"/>
      <c r="S24" s="89"/>
      <c r="T24" s="76"/>
      <c r="U24" s="76"/>
      <c r="V24" s="86" t="e">
        <f>IF(BillDetail_List[Entry Alloc%]=0,(BillDetail_List[Time]*BillDetail_List[LTM Rate])*BillDetail_List[[#This Row],[Funding PerCent Allowed]],(BillDetail_List[Time]*BillDetail_List[LTM Rate])*BillDetail_List[[#This Row],[Funding PerCent Allowed]]*BillDetail_List[Entry Alloc%])</f>
        <v>#N/A</v>
      </c>
      <c r="W24" s="86">
        <f>BillDetail_List[Counsel''s Base Fees]+BillDetail_List[Other Disbursements]+BillDetail_List[ATEI Premium]</f>
        <v>0</v>
      </c>
      <c r="X24" s="91" t="e">
        <f>VLOOKUP(BillDetail_List[Part ID],FundingList,2,FALSE)</f>
        <v>#N/A</v>
      </c>
      <c r="Y24" s="272" t="e">
        <f>VLOOKUP(BillDetail_List[[#This Row],[Phase Code ]],phasetasklist,3,FALSE)</f>
        <v>#N/A</v>
      </c>
      <c r="Z24" s="255" t="e">
        <f>VLOOKUP(BillDetail_List[[#This Row],[Task Code]],tasklist,4,FALSE)</f>
        <v>#N/A</v>
      </c>
      <c r="AA24" s="240" t="str">
        <f>IFERROR(VLOOKUP(BillDetail_List[[#This Row],[Activity Code]],ActivityCodeList,2,FALSE), " ")</f>
        <v xml:space="preserve"> </v>
      </c>
      <c r="AB24" s="240" t="str">
        <f>IFERROR(VLOOKUP(BillDetail_List[[#This Row],[Expense Code]],expensenumbers,2,FALSE), " ")</f>
        <v xml:space="preserve"> </v>
      </c>
      <c r="AC24" s="92" t="str">
        <f>IFERROR(VLOOKUP(BillDetail_List[LTM],LTMList,3,FALSE),"")</f>
        <v/>
      </c>
      <c r="AD24" s="92" t="str">
        <f>IFERROR(VLOOKUP(BillDetail_List[LTM],LTMList,4,FALSE),"")</f>
        <v/>
      </c>
      <c r="AE24" s="86">
        <f>IFERROR(VLOOKUP(BillDetail_List[LTM],LTM_List[],6,FALSE),0)</f>
        <v>0</v>
      </c>
      <c r="AF24" s="83" t="e">
        <f>VLOOKUP(BillDetail_List[Part ID],FundingList,7,FALSE)</f>
        <v>#N/A</v>
      </c>
      <c r="AG24" s="83" t="e">
        <f>IF(CounselBaseFees=0,VLOOKUP(BillDetail_List[Part ID],FundingList,3,FALSE),VLOOKUP(BillDetail_List[LTM],LTMList,8,FALSE))</f>
        <v>#N/A</v>
      </c>
      <c r="AH24" s="93" t="e">
        <f>VLOOKUP(BillDetail_List[Part ID],FundingList,4,FALSE)</f>
        <v>#N/A</v>
      </c>
      <c r="AI24" s="190">
        <f>IF(BillDetail_List[[#This Row],[Time]]="N/A",0, BillDetail_List[[#This Row],[Time]]*BillDetail_List[[#This Row],[LTM Rate]])</f>
        <v>0</v>
      </c>
      <c r="AJ24" s="86" t="e">
        <f>IF(BillDetail_List[Entry Alloc%]=0,(BillDetail_List[Time]*BillDetail_List[LTM Rate])*BillDetail_List[[#This Row],[Funding PerCent Allowed]],(BillDetail_List[Time]*BillDetail_List[LTM Rate])*BillDetail_List[[#This Row],[Funding PerCent Allowed]]*BillDetail_List[Entry Alloc%])</f>
        <v>#N/A</v>
      </c>
      <c r="AK24" s="86" t="e">
        <f>BillDetail_List[Base Profit Costs (including any indemnity cap)]*BillDetail_List[VAT Rate]</f>
        <v>#N/A</v>
      </c>
      <c r="AL24" s="86" t="e">
        <f>BillDetail_List[Base Profit Costs (including any indemnity cap)]*BillDetail_List[Success Fee %]</f>
        <v>#N/A</v>
      </c>
      <c r="AM24" s="86" t="e">
        <f>BillDetail_List[Success Fee on Base Profit costs]*BillDetail_List[VAT Rate]</f>
        <v>#N/A</v>
      </c>
      <c r="AN24" s="86" t="e">
        <f>SUM(BillDetail_List[[#This Row],[Base Profit Costs (including any indemnity cap)]:[VAT on Success Fee on Base Profit Costs]])</f>
        <v>#N/A</v>
      </c>
      <c r="AO24" s="86" t="e">
        <f>BillDetail_List[Counsel''s Base Fees]*BillDetail_List[VAT Rate]</f>
        <v>#N/A</v>
      </c>
      <c r="AP24" s="86" t="e">
        <f>BillDetail_List[Counsel''s Base Fees]*BillDetail_List[Success Fee %]</f>
        <v>#N/A</v>
      </c>
      <c r="AQ24" s="86" t="e">
        <f>BillDetail_List[Counsel''s Success Fee]*BillDetail_List[VAT Rate]</f>
        <v>#N/A</v>
      </c>
      <c r="AR24" s="86" t="e">
        <f>BillDetail_List[Counsel''s Base Fees]+BillDetail_List[VAT on Base Counsel Fees]+BillDetail_List[Counsel''s Success Fee]+BillDetail_List[VAT on Counsel''s Success Fee]</f>
        <v>#N/A</v>
      </c>
      <c r="AS24" s="86">
        <f>BillDetail_List[Other Disbursements]+BillDetail_List[VAT On Other Disbursements]</f>
        <v>0</v>
      </c>
      <c r="AT24" s="86">
        <f>BillDetail_List[Counsel''s Base Fees]+BillDetail_List[Other Disbursements]+BillDetail_List[ATEI Premium]</f>
        <v>0</v>
      </c>
      <c r="AU24" s="86" t="e">
        <f>BillDetail_List[Other Disbursements]+BillDetail_List[Counsel''s Base Fees]+BillDetail_List[Base Profit Costs (including any indemnity cap)]</f>
        <v>#N/A</v>
      </c>
      <c r="AV24" s="86" t="e">
        <f>BillDetail_List[Base Profit Costs (including any indemnity cap)]+BillDetail_List[Success Fee on Base Profit costs]</f>
        <v>#N/A</v>
      </c>
      <c r="AW24" s="86" t="e">
        <f>BillDetail_List[ATEI Premium]+BillDetail_List[Other Disbursements]+BillDetail_List[Counsel''s Success Fee]+BillDetail_List[Counsel''s Base Fees]</f>
        <v>#N/A</v>
      </c>
      <c r="AX24" s="86" t="e">
        <f>BillDetail_List[VAT On Other Disbursements]+BillDetail_List[VAT on Counsel''s Success Fee]+BillDetail_List[VAT on Base Counsel Fees]+BillDetail_List[VAT on Success Fee on Base Profit Costs]+BillDetail_List[VAT on Base Profit Costs]</f>
        <v>#N/A</v>
      </c>
      <c r="AY24" s="86" t="e">
        <f>SUM(BillDetail_List[[#This Row],[Total Profit Costs]:[Total VAT]])</f>
        <v>#N/A</v>
      </c>
      <c r="AZ24" s="280" t="e">
        <f>VLOOKUP(BillDetail_List[[#This Row],[Phase Code ]],phasetasklist,7,FALSE)</f>
        <v>#N/A</v>
      </c>
      <c r="BA24" s="280" t="e">
        <f>VLOOKUP(BillDetail_List[[#This Row],[Task Code]],tasklist,7,FALSE)</f>
        <v>#N/A</v>
      </c>
      <c r="BB24" s="280" t="str">
        <f>IFERROR(VLOOKUP(BillDetail_List[[#This Row],[Activity Code]],ActivityCodeList,4,FALSE),"")</f>
        <v/>
      </c>
      <c r="BC24" s="280" t="str">
        <f>IFERROR(VLOOKUP(BillDetail_List[[#This Row],[Expense Code]],expensenumbers,4,FALSE),"")</f>
        <v/>
      </c>
      <c r="BD24" s="218"/>
      <c r="BE24" s="94"/>
      <c r="BF24" s="94"/>
      <c r="BG24" s="218"/>
      <c r="BH24" s="94"/>
      <c r="BI24" s="218"/>
      <c r="BJ24" s="218"/>
      <c r="BK24" s="96"/>
      <c r="BL24" s="96"/>
      <c r="BQ24" s="96"/>
      <c r="BR24" s="96"/>
      <c r="BS24" s="96"/>
      <c r="BT24" s="96"/>
      <c r="BV24" s="96"/>
      <c r="BW24" s="96"/>
      <c r="BY24" s="96"/>
      <c r="BZ24" s="96"/>
      <c r="CA24" s="96"/>
      <c r="CB24" s="96"/>
      <c r="CC24" s="94"/>
      <c r="CD24" s="94"/>
      <c r="CE24" s="84"/>
      <c r="CF24" s="84"/>
    </row>
    <row r="25" spans="1:84" x14ac:dyDescent="0.2">
      <c r="A25" s="74"/>
      <c r="B25" s="74"/>
      <c r="C25" s="49"/>
      <c r="D25" s="172"/>
      <c r="E25" s="76"/>
      <c r="F25" s="76"/>
      <c r="G25" s="119"/>
      <c r="H25" s="87"/>
      <c r="I25" s="77"/>
      <c r="J25" s="77"/>
      <c r="K25" s="88"/>
      <c r="L25" s="79"/>
      <c r="M25" s="76"/>
      <c r="N25" s="256"/>
      <c r="O25" s="256"/>
      <c r="P25" s="256"/>
      <c r="Q25" s="256"/>
      <c r="R25" s="81"/>
      <c r="S25" s="89"/>
      <c r="T25" s="75"/>
      <c r="U25" s="76"/>
      <c r="V25" s="86" t="e">
        <f>IF(BillDetail_List[Entry Alloc%]=0,(BillDetail_List[Time]*BillDetail_List[LTM Rate])*BillDetail_List[[#This Row],[Funding PerCent Allowed]],(BillDetail_List[Time]*BillDetail_List[LTM Rate])*BillDetail_List[[#This Row],[Funding PerCent Allowed]]*BillDetail_List[Entry Alloc%])</f>
        <v>#N/A</v>
      </c>
      <c r="W25" s="86">
        <f>BillDetail_List[Counsel''s Base Fees]+BillDetail_List[Other Disbursements]+BillDetail_List[ATEI Premium]</f>
        <v>0</v>
      </c>
      <c r="X25" s="91" t="e">
        <f>VLOOKUP(BillDetail_List[Part ID],FundingList,2,FALSE)</f>
        <v>#N/A</v>
      </c>
      <c r="Y25" s="272" t="e">
        <f>VLOOKUP(BillDetail_List[[#This Row],[Phase Code ]],phasetasklist,3,FALSE)</f>
        <v>#N/A</v>
      </c>
      <c r="Z25" s="255" t="e">
        <f>VLOOKUP(BillDetail_List[[#This Row],[Task Code]],tasklist,4,FALSE)</f>
        <v>#N/A</v>
      </c>
      <c r="AA25" s="240" t="str">
        <f>IFERROR(VLOOKUP(BillDetail_List[[#This Row],[Activity Code]],ActivityCodeList,2,FALSE), " ")</f>
        <v xml:space="preserve"> </v>
      </c>
      <c r="AB25" s="240" t="str">
        <f>IFERROR(VLOOKUP(BillDetail_List[[#This Row],[Expense Code]],expensenumbers,2,FALSE), " ")</f>
        <v xml:space="preserve"> </v>
      </c>
      <c r="AC25" s="92" t="str">
        <f>IFERROR(VLOOKUP(BillDetail_List[LTM],LTMList,3,FALSE),"")</f>
        <v/>
      </c>
      <c r="AD25" s="92" t="str">
        <f>IFERROR(VLOOKUP(BillDetail_List[LTM],LTMList,4,FALSE),"")</f>
        <v/>
      </c>
      <c r="AE25" s="86">
        <f>IFERROR(VLOOKUP(BillDetail_List[LTM],LTM_List[],6,FALSE),0)</f>
        <v>0</v>
      </c>
      <c r="AF25" s="83" t="e">
        <f>VLOOKUP(BillDetail_List[Part ID],FundingList,7,FALSE)</f>
        <v>#N/A</v>
      </c>
      <c r="AG25" s="83" t="e">
        <f>IF(CounselBaseFees=0,VLOOKUP(BillDetail_List[Part ID],FundingList,3,FALSE),VLOOKUP(BillDetail_List[LTM],LTMList,8,FALSE))</f>
        <v>#N/A</v>
      </c>
      <c r="AH25" s="93" t="e">
        <f>VLOOKUP(BillDetail_List[Part ID],FundingList,4,FALSE)</f>
        <v>#N/A</v>
      </c>
      <c r="AI25" s="190">
        <f>IF(BillDetail_List[[#This Row],[Time]]="N/A",0, BillDetail_List[[#This Row],[Time]]*BillDetail_List[[#This Row],[LTM Rate]])</f>
        <v>0</v>
      </c>
      <c r="AJ25" s="86" t="e">
        <f>IF(BillDetail_List[Entry Alloc%]=0,(BillDetail_List[Time]*BillDetail_List[LTM Rate])*BillDetail_List[[#This Row],[Funding PerCent Allowed]],(BillDetail_List[Time]*BillDetail_List[LTM Rate])*BillDetail_List[[#This Row],[Funding PerCent Allowed]]*BillDetail_List[Entry Alloc%])</f>
        <v>#N/A</v>
      </c>
      <c r="AK25" s="86" t="e">
        <f>BillDetail_List[Base Profit Costs (including any indemnity cap)]*BillDetail_List[VAT Rate]</f>
        <v>#N/A</v>
      </c>
      <c r="AL25" s="86" t="e">
        <f>BillDetail_List[Base Profit Costs (including any indemnity cap)]*BillDetail_List[Success Fee %]</f>
        <v>#N/A</v>
      </c>
      <c r="AM25" s="86" t="e">
        <f>BillDetail_List[Success Fee on Base Profit costs]*BillDetail_List[VAT Rate]</f>
        <v>#N/A</v>
      </c>
      <c r="AN25" s="86" t="e">
        <f>SUM(BillDetail_List[[#This Row],[Base Profit Costs (including any indemnity cap)]:[VAT on Success Fee on Base Profit Costs]])</f>
        <v>#N/A</v>
      </c>
      <c r="AO25" s="86" t="e">
        <f>BillDetail_List[Counsel''s Base Fees]*BillDetail_List[VAT Rate]</f>
        <v>#N/A</v>
      </c>
      <c r="AP25" s="86" t="e">
        <f>BillDetail_List[Counsel''s Base Fees]*BillDetail_List[Success Fee %]</f>
        <v>#N/A</v>
      </c>
      <c r="AQ25" s="86" t="e">
        <f>BillDetail_List[Counsel''s Success Fee]*BillDetail_List[VAT Rate]</f>
        <v>#N/A</v>
      </c>
      <c r="AR25" s="86" t="e">
        <f>BillDetail_List[Counsel''s Base Fees]+BillDetail_List[VAT on Base Counsel Fees]+BillDetail_List[Counsel''s Success Fee]+BillDetail_List[VAT on Counsel''s Success Fee]</f>
        <v>#N/A</v>
      </c>
      <c r="AS25" s="86">
        <f>BillDetail_List[Other Disbursements]+BillDetail_List[VAT On Other Disbursements]</f>
        <v>0</v>
      </c>
      <c r="AT25" s="86">
        <f>BillDetail_List[Counsel''s Base Fees]+BillDetail_List[Other Disbursements]+BillDetail_List[ATEI Premium]</f>
        <v>0</v>
      </c>
      <c r="AU25" s="86" t="e">
        <f>BillDetail_List[Other Disbursements]+BillDetail_List[Counsel''s Base Fees]+BillDetail_List[Base Profit Costs (including any indemnity cap)]</f>
        <v>#N/A</v>
      </c>
      <c r="AV25" s="86" t="e">
        <f>BillDetail_List[Base Profit Costs (including any indemnity cap)]+BillDetail_List[Success Fee on Base Profit costs]</f>
        <v>#N/A</v>
      </c>
      <c r="AW25" s="86" t="e">
        <f>BillDetail_List[ATEI Premium]+BillDetail_List[Other Disbursements]+BillDetail_List[Counsel''s Success Fee]+BillDetail_List[Counsel''s Base Fees]</f>
        <v>#N/A</v>
      </c>
      <c r="AX25" s="86" t="e">
        <f>BillDetail_List[VAT On Other Disbursements]+BillDetail_List[VAT on Counsel''s Success Fee]+BillDetail_List[VAT on Base Counsel Fees]+BillDetail_List[VAT on Success Fee on Base Profit Costs]+BillDetail_List[VAT on Base Profit Costs]</f>
        <v>#N/A</v>
      </c>
      <c r="AY25" s="86" t="e">
        <f>SUM(BillDetail_List[[#This Row],[Total Profit Costs]:[Total VAT]])</f>
        <v>#N/A</v>
      </c>
      <c r="AZ25" s="280" t="e">
        <f>VLOOKUP(BillDetail_List[[#This Row],[Phase Code ]],phasetasklist,7,FALSE)</f>
        <v>#N/A</v>
      </c>
      <c r="BA25" s="280" t="e">
        <f>VLOOKUP(BillDetail_List[[#This Row],[Task Code]],tasklist,7,FALSE)</f>
        <v>#N/A</v>
      </c>
      <c r="BB25" s="280" t="str">
        <f>IFERROR(VLOOKUP(BillDetail_List[[#This Row],[Activity Code]],ActivityCodeList,4,FALSE),"")</f>
        <v/>
      </c>
      <c r="BC25" s="280" t="str">
        <f>IFERROR(VLOOKUP(BillDetail_List[[#This Row],[Expense Code]],expensenumbers,4,FALSE),"")</f>
        <v/>
      </c>
      <c r="BD25" s="218"/>
      <c r="BE25" s="94"/>
      <c r="BF25" s="94"/>
      <c r="BG25" s="218"/>
      <c r="BH25" s="94"/>
      <c r="BI25" s="218"/>
      <c r="BJ25" s="218"/>
      <c r="BK25" s="96"/>
      <c r="BL25" s="96"/>
      <c r="BQ25" s="96"/>
      <c r="BR25" s="96"/>
      <c r="BS25" s="96"/>
      <c r="BT25" s="96"/>
      <c r="BV25" s="96"/>
      <c r="BW25" s="96"/>
      <c r="BY25" s="96"/>
      <c r="BZ25" s="96"/>
      <c r="CA25" s="96"/>
      <c r="CB25" s="96"/>
      <c r="CC25" s="94"/>
      <c r="CD25" s="94"/>
      <c r="CE25" s="84"/>
      <c r="CF25" s="84"/>
    </row>
    <row r="26" spans="1:84" x14ac:dyDescent="0.2">
      <c r="A26" s="74"/>
      <c r="B26" s="74"/>
      <c r="C26" s="49"/>
      <c r="D26" s="172"/>
      <c r="E26" s="291"/>
      <c r="F26" s="76"/>
      <c r="G26" s="119"/>
      <c r="H26" s="87"/>
      <c r="I26" s="77"/>
      <c r="J26" s="77"/>
      <c r="K26" s="88"/>
      <c r="L26" s="79"/>
      <c r="M26" s="76"/>
      <c r="N26" s="256"/>
      <c r="O26" s="256"/>
      <c r="P26" s="256"/>
      <c r="Q26" s="256"/>
      <c r="R26" s="81"/>
      <c r="S26" s="89"/>
      <c r="T26" s="75"/>
      <c r="U26" s="76"/>
      <c r="V26" s="86" t="e">
        <f>IF(BillDetail_List[Entry Alloc%]=0,(BillDetail_List[Time]*BillDetail_List[LTM Rate])*BillDetail_List[[#This Row],[Funding PerCent Allowed]],(BillDetail_List[Time]*BillDetail_List[LTM Rate])*BillDetail_List[[#This Row],[Funding PerCent Allowed]]*BillDetail_List[Entry Alloc%])</f>
        <v>#N/A</v>
      </c>
      <c r="W26" s="86">
        <f>BillDetail_List[Counsel''s Base Fees]+BillDetail_List[Other Disbursements]+BillDetail_List[ATEI Premium]</f>
        <v>0</v>
      </c>
      <c r="X26" s="91" t="e">
        <f>VLOOKUP(BillDetail_List[Part ID],FundingList,2,FALSE)</f>
        <v>#N/A</v>
      </c>
      <c r="Y26" s="272" t="e">
        <f>VLOOKUP(BillDetail_List[[#This Row],[Phase Code ]],phasetasklist,3,FALSE)</f>
        <v>#N/A</v>
      </c>
      <c r="Z26" s="255" t="e">
        <f>VLOOKUP(BillDetail_List[[#This Row],[Task Code]],tasklist,4,FALSE)</f>
        <v>#N/A</v>
      </c>
      <c r="AA26" s="240" t="str">
        <f>IFERROR(VLOOKUP(BillDetail_List[[#This Row],[Activity Code]],ActivityCodeList,2,FALSE), " ")</f>
        <v xml:space="preserve"> </v>
      </c>
      <c r="AB26" s="240" t="str">
        <f>IFERROR(VLOOKUP(BillDetail_List[[#This Row],[Expense Code]],expensenumbers,2,FALSE), " ")</f>
        <v xml:space="preserve"> </v>
      </c>
      <c r="AC26" s="92" t="str">
        <f>IFERROR(VLOOKUP(BillDetail_List[LTM],LTMList,3,FALSE),"")</f>
        <v/>
      </c>
      <c r="AD26" s="92" t="str">
        <f>IFERROR(VLOOKUP(BillDetail_List[LTM],LTMList,4,FALSE),"")</f>
        <v/>
      </c>
      <c r="AE26" s="86">
        <f>IFERROR(VLOOKUP(BillDetail_List[LTM],LTM_List[],6,FALSE),0)</f>
        <v>0</v>
      </c>
      <c r="AF26" s="83" t="e">
        <f>VLOOKUP(BillDetail_List[Part ID],FundingList,7,FALSE)</f>
        <v>#N/A</v>
      </c>
      <c r="AG26" s="83" t="e">
        <f>IF(CounselBaseFees=0,VLOOKUP(BillDetail_List[Part ID],FundingList,3,FALSE),VLOOKUP(BillDetail_List[LTM],LTMList,8,FALSE))</f>
        <v>#N/A</v>
      </c>
      <c r="AH26" s="93" t="e">
        <f>VLOOKUP(BillDetail_List[Part ID],FundingList,4,FALSE)</f>
        <v>#N/A</v>
      </c>
      <c r="AI26" s="190">
        <f>IF(BillDetail_List[[#This Row],[Time]]="N/A",0, BillDetail_List[[#This Row],[Time]]*BillDetail_List[[#This Row],[LTM Rate]])</f>
        <v>0</v>
      </c>
      <c r="AJ26" s="86" t="e">
        <f>IF(BillDetail_List[Entry Alloc%]=0,(BillDetail_List[Time]*BillDetail_List[LTM Rate])*BillDetail_List[[#This Row],[Funding PerCent Allowed]],(BillDetail_List[Time]*BillDetail_List[LTM Rate])*BillDetail_List[[#This Row],[Funding PerCent Allowed]]*BillDetail_List[Entry Alloc%])</f>
        <v>#N/A</v>
      </c>
      <c r="AK26" s="86" t="e">
        <f>BillDetail_List[Base Profit Costs (including any indemnity cap)]*BillDetail_List[VAT Rate]</f>
        <v>#N/A</v>
      </c>
      <c r="AL26" s="86" t="e">
        <f>BillDetail_List[Base Profit Costs (including any indemnity cap)]*BillDetail_List[Success Fee %]</f>
        <v>#N/A</v>
      </c>
      <c r="AM26" s="86" t="e">
        <f>BillDetail_List[Success Fee on Base Profit costs]*BillDetail_List[VAT Rate]</f>
        <v>#N/A</v>
      </c>
      <c r="AN26" s="86" t="e">
        <f>SUM(BillDetail_List[[#This Row],[Base Profit Costs (including any indemnity cap)]:[VAT on Success Fee on Base Profit Costs]])</f>
        <v>#N/A</v>
      </c>
      <c r="AO26" s="86" t="e">
        <f>BillDetail_List[Counsel''s Base Fees]*BillDetail_List[VAT Rate]</f>
        <v>#N/A</v>
      </c>
      <c r="AP26" s="86" t="e">
        <f>BillDetail_List[Counsel''s Base Fees]*BillDetail_List[Success Fee %]</f>
        <v>#N/A</v>
      </c>
      <c r="AQ26" s="86" t="e">
        <f>BillDetail_List[Counsel''s Success Fee]*BillDetail_List[VAT Rate]</f>
        <v>#N/A</v>
      </c>
      <c r="AR26" s="86" t="e">
        <f>BillDetail_List[Counsel''s Base Fees]+BillDetail_List[VAT on Base Counsel Fees]+BillDetail_List[Counsel''s Success Fee]+BillDetail_List[VAT on Counsel''s Success Fee]</f>
        <v>#N/A</v>
      </c>
      <c r="AS26" s="86">
        <f>BillDetail_List[Other Disbursements]+BillDetail_List[VAT On Other Disbursements]</f>
        <v>0</v>
      </c>
      <c r="AT26" s="86">
        <f>BillDetail_List[Counsel''s Base Fees]+BillDetail_List[Other Disbursements]+BillDetail_List[ATEI Premium]</f>
        <v>0</v>
      </c>
      <c r="AU26" s="86" t="e">
        <f>BillDetail_List[Other Disbursements]+BillDetail_List[Counsel''s Base Fees]+BillDetail_List[Base Profit Costs (including any indemnity cap)]</f>
        <v>#N/A</v>
      </c>
      <c r="AV26" s="86" t="e">
        <f>BillDetail_List[Base Profit Costs (including any indemnity cap)]+BillDetail_List[Success Fee on Base Profit costs]</f>
        <v>#N/A</v>
      </c>
      <c r="AW26" s="86" t="e">
        <f>BillDetail_List[ATEI Premium]+BillDetail_List[Other Disbursements]+BillDetail_List[Counsel''s Success Fee]+BillDetail_List[Counsel''s Base Fees]</f>
        <v>#N/A</v>
      </c>
      <c r="AX26" s="86" t="e">
        <f>BillDetail_List[VAT On Other Disbursements]+BillDetail_List[VAT on Counsel''s Success Fee]+BillDetail_List[VAT on Base Counsel Fees]+BillDetail_List[VAT on Success Fee on Base Profit Costs]+BillDetail_List[VAT on Base Profit Costs]</f>
        <v>#N/A</v>
      </c>
      <c r="AY26" s="86" t="e">
        <f>SUM(BillDetail_List[[#This Row],[Total Profit Costs]:[Total VAT]])</f>
        <v>#N/A</v>
      </c>
      <c r="AZ26" s="280" t="e">
        <f>VLOOKUP(BillDetail_List[[#This Row],[Phase Code ]],phasetasklist,7,FALSE)</f>
        <v>#N/A</v>
      </c>
      <c r="BA26" s="280" t="e">
        <f>VLOOKUP(BillDetail_List[[#This Row],[Task Code]],tasklist,7,FALSE)</f>
        <v>#N/A</v>
      </c>
      <c r="BB26" s="280" t="str">
        <f>IFERROR(VLOOKUP(BillDetail_List[[#This Row],[Activity Code]],ActivityCodeList,4,FALSE),"")</f>
        <v/>
      </c>
      <c r="BC26" s="280" t="str">
        <f>IFERROR(VLOOKUP(BillDetail_List[[#This Row],[Expense Code]],expensenumbers,4,FALSE),"")</f>
        <v/>
      </c>
      <c r="BD26" s="218"/>
      <c r="BE26" s="94"/>
      <c r="BF26" s="94"/>
      <c r="BG26" s="218"/>
      <c r="BH26" s="94"/>
      <c r="BI26" s="218"/>
      <c r="BJ26" s="218"/>
      <c r="BK26" s="96"/>
      <c r="BL26" s="96"/>
      <c r="BQ26" s="96"/>
      <c r="BR26" s="96"/>
      <c r="BS26" s="96"/>
      <c r="BT26" s="96"/>
      <c r="BV26" s="96"/>
      <c r="BW26" s="96"/>
      <c r="BY26" s="96"/>
      <c r="BZ26" s="96"/>
      <c r="CA26" s="96"/>
      <c r="CB26" s="96"/>
      <c r="CC26" s="94"/>
      <c r="CD26" s="94"/>
      <c r="CE26" s="84"/>
      <c r="CF26" s="84"/>
    </row>
    <row r="27" spans="1:84" x14ac:dyDescent="0.2">
      <c r="A27" s="74"/>
      <c r="B27" s="74"/>
      <c r="C27" s="49"/>
      <c r="D27" s="172"/>
      <c r="E27" s="76"/>
      <c r="F27" s="76"/>
      <c r="G27" s="119"/>
      <c r="H27" s="87"/>
      <c r="I27" s="77"/>
      <c r="J27" s="77"/>
      <c r="K27" s="88"/>
      <c r="L27" s="79"/>
      <c r="M27" s="76"/>
      <c r="N27" s="256"/>
      <c r="O27" s="256"/>
      <c r="P27" s="256"/>
      <c r="Q27" s="256"/>
      <c r="R27" s="81"/>
      <c r="S27" s="89"/>
      <c r="T27" s="75"/>
      <c r="U27" s="76"/>
      <c r="V27" s="86" t="e">
        <f>IF(BillDetail_List[Entry Alloc%]=0,(BillDetail_List[Time]*BillDetail_List[LTM Rate])*BillDetail_List[[#This Row],[Funding PerCent Allowed]],(BillDetail_List[Time]*BillDetail_List[LTM Rate])*BillDetail_List[[#This Row],[Funding PerCent Allowed]]*BillDetail_List[Entry Alloc%])</f>
        <v>#N/A</v>
      </c>
      <c r="W27" s="86">
        <f>BillDetail_List[Counsel''s Base Fees]+BillDetail_List[Other Disbursements]+BillDetail_List[ATEI Premium]</f>
        <v>0</v>
      </c>
      <c r="X27" s="91" t="e">
        <f>VLOOKUP(BillDetail_List[Part ID],FundingList,2,FALSE)</f>
        <v>#N/A</v>
      </c>
      <c r="Y27" s="272" t="e">
        <f>VLOOKUP(BillDetail_List[[#This Row],[Phase Code ]],phasetasklist,3,FALSE)</f>
        <v>#N/A</v>
      </c>
      <c r="Z27" s="255" t="e">
        <f>VLOOKUP(BillDetail_List[[#This Row],[Task Code]],tasklist,4,FALSE)</f>
        <v>#N/A</v>
      </c>
      <c r="AA27" s="240" t="str">
        <f>IFERROR(VLOOKUP(BillDetail_List[[#This Row],[Activity Code]],ActivityCodeList,2,FALSE), " ")</f>
        <v xml:space="preserve"> </v>
      </c>
      <c r="AB27" s="240" t="str">
        <f>IFERROR(VLOOKUP(BillDetail_List[[#This Row],[Expense Code]],expensenumbers,2,FALSE), " ")</f>
        <v xml:space="preserve"> </v>
      </c>
      <c r="AC27" s="92" t="str">
        <f>IFERROR(VLOOKUP(BillDetail_List[LTM],LTMList,3,FALSE),"")</f>
        <v/>
      </c>
      <c r="AD27" s="92" t="str">
        <f>IFERROR(VLOOKUP(BillDetail_List[LTM],LTMList,4,FALSE),"")</f>
        <v/>
      </c>
      <c r="AE27" s="86">
        <f>IFERROR(VLOOKUP(BillDetail_List[LTM],LTM_List[],6,FALSE),0)</f>
        <v>0</v>
      </c>
      <c r="AF27" s="83" t="e">
        <f>VLOOKUP(BillDetail_List[Part ID],FundingList,7,FALSE)</f>
        <v>#N/A</v>
      </c>
      <c r="AG27" s="83" t="e">
        <f>IF(CounselBaseFees=0,VLOOKUP(BillDetail_List[Part ID],FundingList,3,FALSE),VLOOKUP(BillDetail_List[LTM],LTMList,8,FALSE))</f>
        <v>#N/A</v>
      </c>
      <c r="AH27" s="93" t="e">
        <f>VLOOKUP(BillDetail_List[Part ID],FundingList,4,FALSE)</f>
        <v>#N/A</v>
      </c>
      <c r="AI27" s="190">
        <f>IF(BillDetail_List[[#This Row],[Time]]="N/A",0, BillDetail_List[[#This Row],[Time]]*BillDetail_List[[#This Row],[LTM Rate]])</f>
        <v>0</v>
      </c>
      <c r="AJ27" s="86" t="e">
        <f>IF(BillDetail_List[Entry Alloc%]=0,(BillDetail_List[Time]*BillDetail_List[LTM Rate])*BillDetail_List[[#This Row],[Funding PerCent Allowed]],(BillDetail_List[Time]*BillDetail_List[LTM Rate])*BillDetail_List[[#This Row],[Funding PerCent Allowed]]*BillDetail_List[Entry Alloc%])</f>
        <v>#N/A</v>
      </c>
      <c r="AK27" s="86" t="e">
        <f>BillDetail_List[Base Profit Costs (including any indemnity cap)]*BillDetail_List[VAT Rate]</f>
        <v>#N/A</v>
      </c>
      <c r="AL27" s="86" t="e">
        <f>BillDetail_List[Base Profit Costs (including any indemnity cap)]*BillDetail_List[Success Fee %]</f>
        <v>#N/A</v>
      </c>
      <c r="AM27" s="86" t="e">
        <f>BillDetail_List[Success Fee on Base Profit costs]*BillDetail_List[VAT Rate]</f>
        <v>#N/A</v>
      </c>
      <c r="AN27" s="86" t="e">
        <f>SUM(BillDetail_List[[#This Row],[Base Profit Costs (including any indemnity cap)]:[VAT on Success Fee on Base Profit Costs]])</f>
        <v>#N/A</v>
      </c>
      <c r="AO27" s="86" t="e">
        <f>BillDetail_List[Counsel''s Base Fees]*BillDetail_List[VAT Rate]</f>
        <v>#N/A</v>
      </c>
      <c r="AP27" s="86" t="e">
        <f>BillDetail_List[Counsel''s Base Fees]*BillDetail_List[Success Fee %]</f>
        <v>#N/A</v>
      </c>
      <c r="AQ27" s="86" t="e">
        <f>BillDetail_List[Counsel''s Success Fee]*BillDetail_List[VAT Rate]</f>
        <v>#N/A</v>
      </c>
      <c r="AR27" s="86" t="e">
        <f>BillDetail_List[Counsel''s Base Fees]+BillDetail_List[VAT on Base Counsel Fees]+BillDetail_List[Counsel''s Success Fee]+BillDetail_List[VAT on Counsel''s Success Fee]</f>
        <v>#N/A</v>
      </c>
      <c r="AS27" s="86">
        <f>BillDetail_List[Other Disbursements]+BillDetail_List[VAT On Other Disbursements]</f>
        <v>0</v>
      </c>
      <c r="AT27" s="86">
        <f>BillDetail_List[Counsel''s Base Fees]+BillDetail_List[Other Disbursements]+BillDetail_List[ATEI Premium]</f>
        <v>0</v>
      </c>
      <c r="AU27" s="86" t="e">
        <f>BillDetail_List[Other Disbursements]+BillDetail_List[Counsel''s Base Fees]+BillDetail_List[Base Profit Costs (including any indemnity cap)]</f>
        <v>#N/A</v>
      </c>
      <c r="AV27" s="86" t="e">
        <f>BillDetail_List[Base Profit Costs (including any indemnity cap)]+BillDetail_List[Success Fee on Base Profit costs]</f>
        <v>#N/A</v>
      </c>
      <c r="AW27" s="86" t="e">
        <f>BillDetail_List[ATEI Premium]+BillDetail_List[Other Disbursements]+BillDetail_List[Counsel''s Success Fee]+BillDetail_List[Counsel''s Base Fees]</f>
        <v>#N/A</v>
      </c>
      <c r="AX27" s="86" t="e">
        <f>BillDetail_List[VAT On Other Disbursements]+BillDetail_List[VAT on Counsel''s Success Fee]+BillDetail_List[VAT on Base Counsel Fees]+BillDetail_List[VAT on Success Fee on Base Profit Costs]+BillDetail_List[VAT on Base Profit Costs]</f>
        <v>#N/A</v>
      </c>
      <c r="AY27" s="86" t="e">
        <f>SUM(BillDetail_List[[#This Row],[Total Profit Costs]:[Total VAT]])</f>
        <v>#N/A</v>
      </c>
      <c r="AZ27" s="280" t="e">
        <f>VLOOKUP(BillDetail_List[[#This Row],[Phase Code ]],phasetasklist,7,FALSE)</f>
        <v>#N/A</v>
      </c>
      <c r="BA27" s="280" t="e">
        <f>VLOOKUP(BillDetail_List[[#This Row],[Task Code]],tasklist,7,FALSE)</f>
        <v>#N/A</v>
      </c>
      <c r="BB27" s="280" t="str">
        <f>IFERROR(VLOOKUP(BillDetail_List[[#This Row],[Activity Code]],ActivityCodeList,4,FALSE),"")</f>
        <v/>
      </c>
      <c r="BC27" s="280" t="str">
        <f>IFERROR(VLOOKUP(BillDetail_List[[#This Row],[Expense Code]],expensenumbers,4,FALSE),"")</f>
        <v/>
      </c>
      <c r="BD27" s="218"/>
      <c r="BE27" s="94"/>
      <c r="BF27" s="94"/>
      <c r="BG27" s="218"/>
      <c r="BH27" s="94"/>
      <c r="BI27" s="218"/>
      <c r="BJ27" s="218"/>
      <c r="BK27" s="96"/>
      <c r="BL27" s="96"/>
      <c r="BQ27" s="96"/>
      <c r="BR27" s="96"/>
      <c r="BS27" s="96"/>
      <c r="BT27" s="96"/>
      <c r="BV27" s="96"/>
      <c r="BW27" s="96"/>
      <c r="BY27" s="96"/>
      <c r="BZ27" s="96"/>
      <c r="CA27" s="96"/>
      <c r="CB27" s="96"/>
      <c r="CC27" s="94"/>
      <c r="CD27" s="94"/>
      <c r="CE27" s="84"/>
      <c r="CF27" s="84"/>
    </row>
    <row r="28" spans="1:84" x14ac:dyDescent="0.2">
      <c r="A28" s="74"/>
      <c r="B28" s="74"/>
      <c r="C28" s="49"/>
      <c r="D28" s="172"/>
      <c r="E28" s="76"/>
      <c r="F28" s="76"/>
      <c r="G28" s="119"/>
      <c r="H28" s="87"/>
      <c r="I28" s="77"/>
      <c r="J28" s="77"/>
      <c r="K28" s="88"/>
      <c r="L28" s="79"/>
      <c r="M28" s="76"/>
      <c r="N28" s="256"/>
      <c r="O28" s="256"/>
      <c r="P28" s="256"/>
      <c r="Q28" s="256"/>
      <c r="R28" s="81"/>
      <c r="S28" s="89"/>
      <c r="T28" s="76"/>
      <c r="U28" s="76"/>
      <c r="V28" s="86" t="e">
        <f>IF(BillDetail_List[Entry Alloc%]=0,(BillDetail_List[Time]*BillDetail_List[LTM Rate])*BillDetail_List[[#This Row],[Funding PerCent Allowed]],(BillDetail_List[Time]*BillDetail_List[LTM Rate])*BillDetail_List[[#This Row],[Funding PerCent Allowed]]*BillDetail_List[Entry Alloc%])</f>
        <v>#N/A</v>
      </c>
      <c r="W28" s="86">
        <f>BillDetail_List[Counsel''s Base Fees]+BillDetail_List[Other Disbursements]+BillDetail_List[ATEI Premium]</f>
        <v>0</v>
      </c>
      <c r="X28" s="91" t="e">
        <f>VLOOKUP(BillDetail_List[Part ID],FundingList,2,FALSE)</f>
        <v>#N/A</v>
      </c>
      <c r="Y28" s="272" t="e">
        <f>VLOOKUP(BillDetail_List[[#This Row],[Phase Code ]],phasetasklist,3,FALSE)</f>
        <v>#N/A</v>
      </c>
      <c r="Z28" s="255" t="e">
        <f>VLOOKUP(BillDetail_List[[#This Row],[Task Code]],tasklist,4,FALSE)</f>
        <v>#N/A</v>
      </c>
      <c r="AA28" s="240" t="str">
        <f>IFERROR(VLOOKUP(BillDetail_List[[#This Row],[Activity Code]],ActivityCodeList,2,FALSE), " ")</f>
        <v xml:space="preserve"> </v>
      </c>
      <c r="AB28" s="240" t="str">
        <f>IFERROR(VLOOKUP(BillDetail_List[[#This Row],[Expense Code]],expensenumbers,2,FALSE), " ")</f>
        <v xml:space="preserve"> </v>
      </c>
      <c r="AC28" s="92" t="str">
        <f>IFERROR(VLOOKUP(BillDetail_List[LTM],LTMList,3,FALSE),"")</f>
        <v/>
      </c>
      <c r="AD28" s="92" t="str">
        <f>IFERROR(VLOOKUP(BillDetail_List[LTM],LTMList,4,FALSE),"")</f>
        <v/>
      </c>
      <c r="AE28" s="86">
        <f>IFERROR(VLOOKUP(BillDetail_List[LTM],LTM_List[],6,FALSE),0)</f>
        <v>0</v>
      </c>
      <c r="AF28" s="83" t="e">
        <f>VLOOKUP(BillDetail_List[Part ID],FundingList,7,FALSE)</f>
        <v>#N/A</v>
      </c>
      <c r="AG28" s="83" t="e">
        <f>IF(CounselBaseFees=0,VLOOKUP(BillDetail_List[Part ID],FundingList,3,FALSE),VLOOKUP(BillDetail_List[LTM],LTMList,8,FALSE))</f>
        <v>#N/A</v>
      </c>
      <c r="AH28" s="93" t="e">
        <f>VLOOKUP(BillDetail_List[Part ID],FundingList,4,FALSE)</f>
        <v>#N/A</v>
      </c>
      <c r="AI28" s="190">
        <f>IF(BillDetail_List[[#This Row],[Time]]="N/A",0, BillDetail_List[[#This Row],[Time]]*BillDetail_List[[#This Row],[LTM Rate]])</f>
        <v>0</v>
      </c>
      <c r="AJ28" s="86" t="e">
        <f>IF(BillDetail_List[Entry Alloc%]=0,(BillDetail_List[Time]*BillDetail_List[LTM Rate])*BillDetail_List[[#This Row],[Funding PerCent Allowed]],(BillDetail_List[Time]*BillDetail_List[LTM Rate])*BillDetail_List[[#This Row],[Funding PerCent Allowed]]*BillDetail_List[Entry Alloc%])</f>
        <v>#N/A</v>
      </c>
      <c r="AK28" s="86" t="e">
        <f>BillDetail_List[Base Profit Costs (including any indemnity cap)]*BillDetail_List[VAT Rate]</f>
        <v>#N/A</v>
      </c>
      <c r="AL28" s="86" t="e">
        <f>BillDetail_List[Base Profit Costs (including any indemnity cap)]*BillDetail_List[Success Fee %]</f>
        <v>#N/A</v>
      </c>
      <c r="AM28" s="86" t="e">
        <f>BillDetail_List[Success Fee on Base Profit costs]*BillDetail_List[VAT Rate]</f>
        <v>#N/A</v>
      </c>
      <c r="AN28" s="86" t="e">
        <f>SUM(BillDetail_List[[#This Row],[Base Profit Costs (including any indemnity cap)]:[VAT on Success Fee on Base Profit Costs]])</f>
        <v>#N/A</v>
      </c>
      <c r="AO28" s="86" t="e">
        <f>BillDetail_List[Counsel''s Base Fees]*BillDetail_List[VAT Rate]</f>
        <v>#N/A</v>
      </c>
      <c r="AP28" s="86" t="e">
        <f>BillDetail_List[Counsel''s Base Fees]*BillDetail_List[Success Fee %]</f>
        <v>#N/A</v>
      </c>
      <c r="AQ28" s="86" t="e">
        <f>BillDetail_List[Counsel''s Success Fee]*BillDetail_List[VAT Rate]</f>
        <v>#N/A</v>
      </c>
      <c r="AR28" s="86" t="e">
        <f>BillDetail_List[Counsel''s Base Fees]+BillDetail_List[VAT on Base Counsel Fees]+BillDetail_List[Counsel''s Success Fee]+BillDetail_List[VAT on Counsel''s Success Fee]</f>
        <v>#N/A</v>
      </c>
      <c r="AS28" s="86">
        <f>BillDetail_List[Other Disbursements]+BillDetail_List[VAT On Other Disbursements]</f>
        <v>0</v>
      </c>
      <c r="AT28" s="86">
        <f>BillDetail_List[Counsel''s Base Fees]+BillDetail_List[Other Disbursements]+BillDetail_List[ATEI Premium]</f>
        <v>0</v>
      </c>
      <c r="AU28" s="86" t="e">
        <f>BillDetail_List[Other Disbursements]+BillDetail_List[Counsel''s Base Fees]+BillDetail_List[Base Profit Costs (including any indemnity cap)]</f>
        <v>#N/A</v>
      </c>
      <c r="AV28" s="86" t="e">
        <f>BillDetail_List[Base Profit Costs (including any indemnity cap)]+BillDetail_List[Success Fee on Base Profit costs]</f>
        <v>#N/A</v>
      </c>
      <c r="AW28" s="86" t="e">
        <f>BillDetail_List[ATEI Premium]+BillDetail_List[Other Disbursements]+BillDetail_List[Counsel''s Success Fee]+BillDetail_List[Counsel''s Base Fees]</f>
        <v>#N/A</v>
      </c>
      <c r="AX28" s="86" t="e">
        <f>BillDetail_List[VAT On Other Disbursements]+BillDetail_List[VAT on Counsel''s Success Fee]+BillDetail_List[VAT on Base Counsel Fees]+BillDetail_List[VAT on Success Fee on Base Profit Costs]+BillDetail_List[VAT on Base Profit Costs]</f>
        <v>#N/A</v>
      </c>
      <c r="AY28" s="86" t="e">
        <f>SUM(BillDetail_List[[#This Row],[Total Profit Costs]:[Total VAT]])</f>
        <v>#N/A</v>
      </c>
      <c r="AZ28" s="280" t="e">
        <f>VLOOKUP(BillDetail_List[[#This Row],[Phase Code ]],phasetasklist,7,FALSE)</f>
        <v>#N/A</v>
      </c>
      <c r="BA28" s="280" t="e">
        <f>VLOOKUP(BillDetail_List[[#This Row],[Task Code]],tasklist,7,FALSE)</f>
        <v>#N/A</v>
      </c>
      <c r="BB28" s="280" t="str">
        <f>IFERROR(VLOOKUP(BillDetail_List[[#This Row],[Activity Code]],ActivityCodeList,4,FALSE),"")</f>
        <v/>
      </c>
      <c r="BC28" s="280" t="str">
        <f>IFERROR(VLOOKUP(BillDetail_List[[#This Row],[Expense Code]],expensenumbers,4,FALSE),"")</f>
        <v/>
      </c>
      <c r="BD28" s="218"/>
      <c r="BE28" s="94"/>
      <c r="BF28" s="94"/>
      <c r="BG28" s="218"/>
      <c r="BH28" s="94"/>
      <c r="BI28" s="218"/>
      <c r="BJ28" s="218"/>
      <c r="BK28" s="96"/>
      <c r="BL28" s="96"/>
      <c r="BQ28" s="96"/>
      <c r="BR28" s="96"/>
      <c r="BS28" s="96"/>
      <c r="BT28" s="96"/>
      <c r="BV28" s="96"/>
      <c r="BW28" s="96"/>
      <c r="BY28" s="96"/>
      <c r="BZ28" s="96"/>
      <c r="CA28" s="96"/>
      <c r="CB28" s="96"/>
      <c r="CC28" s="94"/>
      <c r="CD28" s="94"/>
      <c r="CE28" s="84"/>
      <c r="CF28" s="84"/>
    </row>
    <row r="29" spans="1:84" x14ac:dyDescent="0.2">
      <c r="A29" s="74"/>
      <c r="B29" s="74"/>
      <c r="C29" s="49"/>
      <c r="D29" s="172"/>
      <c r="E29" s="76"/>
      <c r="F29" s="76"/>
      <c r="G29" s="119"/>
      <c r="H29" s="87"/>
      <c r="I29" s="77"/>
      <c r="J29" s="77"/>
      <c r="K29" s="88"/>
      <c r="L29" s="79"/>
      <c r="M29" s="76"/>
      <c r="N29" s="256"/>
      <c r="O29" s="256"/>
      <c r="P29" s="256"/>
      <c r="Q29" s="256"/>
      <c r="R29" s="81"/>
      <c r="S29" s="89"/>
      <c r="T29" s="76"/>
      <c r="U29" s="76"/>
      <c r="V29" s="86" t="e">
        <f>IF(BillDetail_List[Entry Alloc%]=0,(BillDetail_List[Time]*BillDetail_List[LTM Rate])*BillDetail_List[[#This Row],[Funding PerCent Allowed]],(BillDetail_List[Time]*BillDetail_List[LTM Rate])*BillDetail_List[[#This Row],[Funding PerCent Allowed]]*BillDetail_List[Entry Alloc%])</f>
        <v>#N/A</v>
      </c>
      <c r="W29" s="86">
        <f>BillDetail_List[Counsel''s Base Fees]+BillDetail_List[Other Disbursements]+BillDetail_List[ATEI Premium]</f>
        <v>0</v>
      </c>
      <c r="X29" s="91" t="e">
        <f>VLOOKUP(BillDetail_List[Part ID],FundingList,2,FALSE)</f>
        <v>#N/A</v>
      </c>
      <c r="Y29" s="272" t="e">
        <f>VLOOKUP(BillDetail_List[[#This Row],[Phase Code ]],phasetasklist,3,FALSE)</f>
        <v>#N/A</v>
      </c>
      <c r="Z29" s="255" t="e">
        <f>VLOOKUP(BillDetail_List[[#This Row],[Task Code]],tasklist,4,FALSE)</f>
        <v>#N/A</v>
      </c>
      <c r="AA29" s="240" t="str">
        <f>IFERROR(VLOOKUP(BillDetail_List[[#This Row],[Activity Code]],ActivityCodeList,2,FALSE), " ")</f>
        <v xml:space="preserve"> </v>
      </c>
      <c r="AB29" s="240" t="str">
        <f>IFERROR(VLOOKUP(BillDetail_List[[#This Row],[Expense Code]],expensenumbers,2,FALSE), " ")</f>
        <v xml:space="preserve"> </v>
      </c>
      <c r="AC29" s="92" t="str">
        <f>IFERROR(VLOOKUP(BillDetail_List[LTM],LTMList,3,FALSE),"")</f>
        <v/>
      </c>
      <c r="AD29" s="92" t="str">
        <f>IFERROR(VLOOKUP(BillDetail_List[LTM],LTMList,4,FALSE),"")</f>
        <v/>
      </c>
      <c r="AE29" s="86">
        <f>IFERROR(VLOOKUP(BillDetail_List[LTM],LTM_List[],6,FALSE),0)</f>
        <v>0</v>
      </c>
      <c r="AF29" s="83" t="e">
        <f>VLOOKUP(BillDetail_List[Part ID],FundingList,7,FALSE)</f>
        <v>#N/A</v>
      </c>
      <c r="AG29" s="83" t="e">
        <f>IF(CounselBaseFees=0,VLOOKUP(BillDetail_List[Part ID],FundingList,3,FALSE),VLOOKUP(BillDetail_List[LTM],LTMList,8,FALSE))</f>
        <v>#N/A</v>
      </c>
      <c r="AH29" s="93" t="e">
        <f>VLOOKUP(BillDetail_List[Part ID],FundingList,4,FALSE)</f>
        <v>#N/A</v>
      </c>
      <c r="AI29" s="190">
        <f>IF(BillDetail_List[[#This Row],[Time]]="N/A",0, BillDetail_List[[#This Row],[Time]]*BillDetail_List[[#This Row],[LTM Rate]])</f>
        <v>0</v>
      </c>
      <c r="AJ29" s="86" t="e">
        <f>IF(BillDetail_List[Entry Alloc%]=0,(BillDetail_List[Time]*BillDetail_List[LTM Rate])*BillDetail_List[[#This Row],[Funding PerCent Allowed]],(BillDetail_List[Time]*BillDetail_List[LTM Rate])*BillDetail_List[[#This Row],[Funding PerCent Allowed]]*BillDetail_List[Entry Alloc%])</f>
        <v>#N/A</v>
      </c>
      <c r="AK29" s="86" t="e">
        <f>BillDetail_List[Base Profit Costs (including any indemnity cap)]*BillDetail_List[VAT Rate]</f>
        <v>#N/A</v>
      </c>
      <c r="AL29" s="86" t="e">
        <f>BillDetail_List[Base Profit Costs (including any indemnity cap)]*BillDetail_List[Success Fee %]</f>
        <v>#N/A</v>
      </c>
      <c r="AM29" s="86" t="e">
        <f>BillDetail_List[Success Fee on Base Profit costs]*BillDetail_List[VAT Rate]</f>
        <v>#N/A</v>
      </c>
      <c r="AN29" s="86" t="e">
        <f>SUM(BillDetail_List[[#This Row],[Base Profit Costs (including any indemnity cap)]:[VAT on Success Fee on Base Profit Costs]])</f>
        <v>#N/A</v>
      </c>
      <c r="AO29" s="86" t="e">
        <f>BillDetail_List[Counsel''s Base Fees]*BillDetail_List[VAT Rate]</f>
        <v>#N/A</v>
      </c>
      <c r="AP29" s="86" t="e">
        <f>BillDetail_List[Counsel''s Base Fees]*BillDetail_List[Success Fee %]</f>
        <v>#N/A</v>
      </c>
      <c r="AQ29" s="86" t="e">
        <f>BillDetail_List[Counsel''s Success Fee]*BillDetail_List[VAT Rate]</f>
        <v>#N/A</v>
      </c>
      <c r="AR29" s="86" t="e">
        <f>BillDetail_List[Counsel''s Base Fees]+BillDetail_List[VAT on Base Counsel Fees]+BillDetail_List[Counsel''s Success Fee]+BillDetail_List[VAT on Counsel''s Success Fee]</f>
        <v>#N/A</v>
      </c>
      <c r="AS29" s="86">
        <f>BillDetail_List[Other Disbursements]+BillDetail_List[VAT On Other Disbursements]</f>
        <v>0</v>
      </c>
      <c r="AT29" s="86">
        <f>BillDetail_List[Counsel''s Base Fees]+BillDetail_List[Other Disbursements]+BillDetail_List[ATEI Premium]</f>
        <v>0</v>
      </c>
      <c r="AU29" s="86" t="e">
        <f>BillDetail_List[Other Disbursements]+BillDetail_List[Counsel''s Base Fees]+BillDetail_List[Base Profit Costs (including any indemnity cap)]</f>
        <v>#N/A</v>
      </c>
      <c r="AV29" s="86" t="e">
        <f>BillDetail_List[Base Profit Costs (including any indemnity cap)]+BillDetail_List[Success Fee on Base Profit costs]</f>
        <v>#N/A</v>
      </c>
      <c r="AW29" s="86" t="e">
        <f>BillDetail_List[ATEI Premium]+BillDetail_List[Other Disbursements]+BillDetail_List[Counsel''s Success Fee]+BillDetail_List[Counsel''s Base Fees]</f>
        <v>#N/A</v>
      </c>
      <c r="AX29" s="86" t="e">
        <f>BillDetail_List[VAT On Other Disbursements]+BillDetail_List[VAT on Counsel''s Success Fee]+BillDetail_List[VAT on Base Counsel Fees]+BillDetail_List[VAT on Success Fee on Base Profit Costs]+BillDetail_List[VAT on Base Profit Costs]</f>
        <v>#N/A</v>
      </c>
      <c r="AY29" s="86" t="e">
        <f>SUM(BillDetail_List[[#This Row],[Total Profit Costs]:[Total VAT]])</f>
        <v>#N/A</v>
      </c>
      <c r="AZ29" s="280" t="e">
        <f>VLOOKUP(BillDetail_List[[#This Row],[Phase Code ]],phasetasklist,7,FALSE)</f>
        <v>#N/A</v>
      </c>
      <c r="BA29" s="280" t="e">
        <f>VLOOKUP(BillDetail_List[[#This Row],[Task Code]],tasklist,7,FALSE)</f>
        <v>#N/A</v>
      </c>
      <c r="BB29" s="280" t="str">
        <f>IFERROR(VLOOKUP(BillDetail_List[[#This Row],[Activity Code]],ActivityCodeList,4,FALSE),"")</f>
        <v/>
      </c>
      <c r="BC29" s="280" t="str">
        <f>IFERROR(VLOOKUP(BillDetail_List[[#This Row],[Expense Code]],expensenumbers,4,FALSE),"")</f>
        <v/>
      </c>
      <c r="BD29" s="218"/>
      <c r="BE29" s="94"/>
      <c r="BF29" s="94"/>
      <c r="BG29" s="218"/>
      <c r="BH29" s="94"/>
      <c r="BI29" s="218"/>
      <c r="BJ29" s="218"/>
      <c r="BK29" s="96"/>
      <c r="BL29" s="96"/>
      <c r="BQ29" s="96"/>
      <c r="BR29" s="96"/>
      <c r="BS29" s="96"/>
      <c r="BT29" s="96"/>
      <c r="BV29" s="96"/>
      <c r="BW29" s="96"/>
      <c r="BY29" s="96"/>
      <c r="BZ29" s="96"/>
      <c r="CA29" s="96"/>
      <c r="CB29" s="96"/>
      <c r="CC29" s="94"/>
      <c r="CD29" s="94"/>
      <c r="CE29" s="84"/>
      <c r="CF29" s="84"/>
    </row>
    <row r="30" spans="1:84" ht="14.45" customHeight="1" x14ac:dyDescent="0.2">
      <c r="A30" s="74"/>
      <c r="B30" s="74"/>
      <c r="C30" s="49"/>
      <c r="D30" s="172"/>
      <c r="E30" s="76"/>
      <c r="F30" s="76"/>
      <c r="G30" s="119"/>
      <c r="H30" s="87"/>
      <c r="I30" s="77"/>
      <c r="J30" s="77"/>
      <c r="K30" s="88"/>
      <c r="L30" s="79"/>
      <c r="M30" s="76"/>
      <c r="N30" s="256"/>
      <c r="O30" s="256"/>
      <c r="P30" s="256"/>
      <c r="Q30" s="256"/>
      <c r="R30" s="81"/>
      <c r="S30" s="89"/>
      <c r="T30" s="76"/>
      <c r="U30" s="76"/>
      <c r="V30" s="86" t="e">
        <f>IF(BillDetail_List[Entry Alloc%]=0,(BillDetail_List[Time]*BillDetail_List[LTM Rate])*BillDetail_List[[#This Row],[Funding PerCent Allowed]],(BillDetail_List[Time]*BillDetail_List[LTM Rate])*BillDetail_List[[#This Row],[Funding PerCent Allowed]]*BillDetail_List[Entry Alloc%])</f>
        <v>#N/A</v>
      </c>
      <c r="W30" s="86">
        <f>BillDetail_List[Counsel''s Base Fees]+BillDetail_List[Other Disbursements]+BillDetail_List[ATEI Premium]</f>
        <v>0</v>
      </c>
      <c r="X30" s="91" t="e">
        <f>VLOOKUP(BillDetail_List[Part ID],FundingList,2,FALSE)</f>
        <v>#N/A</v>
      </c>
      <c r="Y30" s="272" t="e">
        <f>VLOOKUP(BillDetail_List[[#This Row],[Phase Code ]],phasetasklist,3,FALSE)</f>
        <v>#N/A</v>
      </c>
      <c r="Z30" s="255" t="e">
        <f>VLOOKUP(BillDetail_List[[#This Row],[Task Code]],tasklist,4,FALSE)</f>
        <v>#N/A</v>
      </c>
      <c r="AA30" s="240" t="str">
        <f>IFERROR(VLOOKUP(BillDetail_List[[#This Row],[Activity Code]],ActivityCodeList,2,FALSE), " ")</f>
        <v xml:space="preserve"> </v>
      </c>
      <c r="AB30" s="240" t="str">
        <f>IFERROR(VLOOKUP(BillDetail_List[[#This Row],[Expense Code]],expensenumbers,2,FALSE), " ")</f>
        <v xml:space="preserve"> </v>
      </c>
      <c r="AC30" s="92" t="str">
        <f>IFERROR(VLOOKUP(BillDetail_List[LTM],LTMList,3,FALSE),"")</f>
        <v/>
      </c>
      <c r="AD30" s="92" t="str">
        <f>IFERROR(VLOOKUP(BillDetail_List[LTM],LTMList,4,FALSE),"")</f>
        <v/>
      </c>
      <c r="AE30" s="86">
        <f>IFERROR(VLOOKUP(BillDetail_List[LTM],LTM_List[],6,FALSE),0)</f>
        <v>0</v>
      </c>
      <c r="AF30" s="83" t="e">
        <f>VLOOKUP(BillDetail_List[Part ID],FundingList,7,FALSE)</f>
        <v>#N/A</v>
      </c>
      <c r="AG30" s="83" t="e">
        <f>IF(CounselBaseFees=0,VLOOKUP(BillDetail_List[Part ID],FundingList,3,FALSE),VLOOKUP(BillDetail_List[LTM],LTMList,8,FALSE))</f>
        <v>#N/A</v>
      </c>
      <c r="AH30" s="93" t="e">
        <f>VLOOKUP(BillDetail_List[Part ID],FundingList,4,FALSE)</f>
        <v>#N/A</v>
      </c>
      <c r="AI30" s="190">
        <f>IF(BillDetail_List[[#This Row],[Time]]="N/A",0, BillDetail_List[[#This Row],[Time]]*BillDetail_List[[#This Row],[LTM Rate]])</f>
        <v>0</v>
      </c>
      <c r="AJ30" s="86" t="e">
        <f>IF(BillDetail_List[Entry Alloc%]=0,(BillDetail_List[Time]*BillDetail_List[LTM Rate])*BillDetail_List[[#This Row],[Funding PerCent Allowed]],(BillDetail_List[Time]*BillDetail_List[LTM Rate])*BillDetail_List[[#This Row],[Funding PerCent Allowed]]*BillDetail_List[Entry Alloc%])</f>
        <v>#N/A</v>
      </c>
      <c r="AK30" s="86" t="e">
        <f>BillDetail_List[Base Profit Costs (including any indemnity cap)]*BillDetail_List[VAT Rate]</f>
        <v>#N/A</v>
      </c>
      <c r="AL30" s="86" t="e">
        <f>BillDetail_List[Base Profit Costs (including any indemnity cap)]*BillDetail_List[Success Fee %]</f>
        <v>#N/A</v>
      </c>
      <c r="AM30" s="86" t="e">
        <f>BillDetail_List[Success Fee on Base Profit costs]*BillDetail_List[VAT Rate]</f>
        <v>#N/A</v>
      </c>
      <c r="AN30" s="86" t="e">
        <f>SUM(BillDetail_List[[#This Row],[Base Profit Costs (including any indemnity cap)]:[VAT on Success Fee on Base Profit Costs]])</f>
        <v>#N/A</v>
      </c>
      <c r="AO30" s="86" t="e">
        <f>BillDetail_List[Counsel''s Base Fees]*BillDetail_List[VAT Rate]</f>
        <v>#N/A</v>
      </c>
      <c r="AP30" s="86" t="e">
        <f>BillDetail_List[Counsel''s Base Fees]*BillDetail_List[Success Fee %]</f>
        <v>#N/A</v>
      </c>
      <c r="AQ30" s="86" t="e">
        <f>BillDetail_List[Counsel''s Success Fee]*BillDetail_List[VAT Rate]</f>
        <v>#N/A</v>
      </c>
      <c r="AR30" s="86" t="e">
        <f>BillDetail_List[Counsel''s Base Fees]+BillDetail_List[VAT on Base Counsel Fees]+BillDetail_List[Counsel''s Success Fee]+BillDetail_List[VAT on Counsel''s Success Fee]</f>
        <v>#N/A</v>
      </c>
      <c r="AS30" s="86">
        <f>BillDetail_List[Other Disbursements]+BillDetail_List[VAT On Other Disbursements]</f>
        <v>0</v>
      </c>
      <c r="AT30" s="86">
        <f>BillDetail_List[Counsel''s Base Fees]+BillDetail_List[Other Disbursements]+BillDetail_List[ATEI Premium]</f>
        <v>0</v>
      </c>
      <c r="AU30" s="86" t="e">
        <f>BillDetail_List[Other Disbursements]+BillDetail_List[Counsel''s Base Fees]+BillDetail_List[Base Profit Costs (including any indemnity cap)]</f>
        <v>#N/A</v>
      </c>
      <c r="AV30" s="86" t="e">
        <f>BillDetail_List[Base Profit Costs (including any indemnity cap)]+BillDetail_List[Success Fee on Base Profit costs]</f>
        <v>#N/A</v>
      </c>
      <c r="AW30" s="86" t="e">
        <f>BillDetail_List[ATEI Premium]+BillDetail_List[Other Disbursements]+BillDetail_List[Counsel''s Success Fee]+BillDetail_List[Counsel''s Base Fees]</f>
        <v>#N/A</v>
      </c>
      <c r="AX30" s="86" t="e">
        <f>BillDetail_List[VAT On Other Disbursements]+BillDetail_List[VAT on Counsel''s Success Fee]+BillDetail_List[VAT on Base Counsel Fees]+BillDetail_List[VAT on Success Fee on Base Profit Costs]+BillDetail_List[VAT on Base Profit Costs]</f>
        <v>#N/A</v>
      </c>
      <c r="AY30" s="86" t="e">
        <f>SUM(BillDetail_List[[#This Row],[Total Profit Costs]:[Total VAT]])</f>
        <v>#N/A</v>
      </c>
      <c r="AZ30" s="280" t="e">
        <f>VLOOKUP(BillDetail_List[[#This Row],[Phase Code ]],phasetasklist,7,FALSE)</f>
        <v>#N/A</v>
      </c>
      <c r="BA30" s="280" t="e">
        <f>VLOOKUP(BillDetail_List[[#This Row],[Task Code]],tasklist,7,FALSE)</f>
        <v>#N/A</v>
      </c>
      <c r="BB30" s="280" t="str">
        <f>IFERROR(VLOOKUP(BillDetail_List[[#This Row],[Activity Code]],ActivityCodeList,4,FALSE),"")</f>
        <v/>
      </c>
      <c r="BC30" s="280" t="str">
        <f>IFERROR(VLOOKUP(BillDetail_List[[#This Row],[Expense Code]],expensenumbers,4,FALSE),"")</f>
        <v/>
      </c>
      <c r="BD30" s="218"/>
      <c r="BE30" s="94"/>
      <c r="BF30" s="94"/>
      <c r="BG30" s="218"/>
      <c r="BH30" s="94"/>
      <c r="BI30" s="218"/>
      <c r="BJ30" s="218"/>
      <c r="BK30" s="96"/>
      <c r="BL30" s="96"/>
      <c r="BQ30" s="96"/>
      <c r="BR30" s="96"/>
      <c r="BS30" s="96"/>
      <c r="BT30" s="96"/>
      <c r="BV30" s="96"/>
      <c r="BW30" s="96"/>
      <c r="BY30" s="96"/>
      <c r="BZ30" s="96"/>
      <c r="CA30" s="96"/>
      <c r="CB30" s="96"/>
      <c r="CC30" s="94"/>
      <c r="CD30" s="94"/>
      <c r="CE30" s="84"/>
      <c r="CF30" s="84"/>
    </row>
    <row r="31" spans="1:84" x14ac:dyDescent="0.2">
      <c r="A31" s="74"/>
      <c r="B31" s="74"/>
      <c r="C31" s="49"/>
      <c r="D31" s="172"/>
      <c r="E31" s="76"/>
      <c r="F31" s="76"/>
      <c r="G31" s="119"/>
      <c r="H31" s="87"/>
      <c r="I31" s="77"/>
      <c r="J31" s="77"/>
      <c r="K31" s="88"/>
      <c r="L31" s="79"/>
      <c r="M31" s="76"/>
      <c r="N31" s="256"/>
      <c r="O31" s="256"/>
      <c r="P31" s="256"/>
      <c r="Q31" s="256"/>
      <c r="R31" s="81"/>
      <c r="S31" s="89"/>
      <c r="T31" s="76"/>
      <c r="U31" s="76"/>
      <c r="V31" s="86" t="e">
        <f>IF(BillDetail_List[Entry Alloc%]=0,(BillDetail_List[Time]*BillDetail_List[LTM Rate])*BillDetail_List[[#This Row],[Funding PerCent Allowed]],(BillDetail_List[Time]*BillDetail_List[LTM Rate])*BillDetail_List[[#This Row],[Funding PerCent Allowed]]*BillDetail_List[Entry Alloc%])</f>
        <v>#N/A</v>
      </c>
      <c r="W31" s="86">
        <f>BillDetail_List[Counsel''s Base Fees]+BillDetail_List[Other Disbursements]+BillDetail_List[ATEI Premium]</f>
        <v>0</v>
      </c>
      <c r="X31" s="91" t="e">
        <f>VLOOKUP(BillDetail_List[Part ID],FundingList,2,FALSE)</f>
        <v>#N/A</v>
      </c>
      <c r="Y31" s="272" t="e">
        <f>VLOOKUP(BillDetail_List[[#This Row],[Phase Code ]],phasetasklist,3,FALSE)</f>
        <v>#N/A</v>
      </c>
      <c r="Z31" s="255" t="e">
        <f>VLOOKUP(BillDetail_List[[#This Row],[Task Code]],tasklist,4,FALSE)</f>
        <v>#N/A</v>
      </c>
      <c r="AA31" s="240" t="str">
        <f>IFERROR(VLOOKUP(BillDetail_List[[#This Row],[Activity Code]],ActivityCodeList,2,FALSE), " ")</f>
        <v xml:space="preserve"> </v>
      </c>
      <c r="AB31" s="240" t="str">
        <f>IFERROR(VLOOKUP(BillDetail_List[[#This Row],[Expense Code]],expensenumbers,2,FALSE), " ")</f>
        <v xml:space="preserve"> </v>
      </c>
      <c r="AC31" s="92" t="str">
        <f>IFERROR(VLOOKUP(BillDetail_List[LTM],LTMList,3,FALSE),"")</f>
        <v/>
      </c>
      <c r="AD31" s="92" t="str">
        <f>IFERROR(VLOOKUP(BillDetail_List[LTM],LTMList,4,FALSE),"")</f>
        <v/>
      </c>
      <c r="AE31" s="86">
        <f>IFERROR(VLOOKUP(BillDetail_List[LTM],LTM_List[],6,FALSE),0)</f>
        <v>0</v>
      </c>
      <c r="AF31" s="83" t="e">
        <f>VLOOKUP(BillDetail_List[Part ID],FundingList,7,FALSE)</f>
        <v>#N/A</v>
      </c>
      <c r="AG31" s="83" t="e">
        <f>IF(CounselBaseFees=0,VLOOKUP(BillDetail_List[Part ID],FundingList,3,FALSE),VLOOKUP(BillDetail_List[LTM],LTMList,8,FALSE))</f>
        <v>#N/A</v>
      </c>
      <c r="AH31" s="93" t="e">
        <f>VLOOKUP(BillDetail_List[Part ID],FundingList,4,FALSE)</f>
        <v>#N/A</v>
      </c>
      <c r="AI31" s="190">
        <f>IF(BillDetail_List[[#This Row],[Time]]="N/A",0, BillDetail_List[[#This Row],[Time]]*BillDetail_List[[#This Row],[LTM Rate]])</f>
        <v>0</v>
      </c>
      <c r="AJ31" s="86" t="e">
        <f>IF(BillDetail_List[Entry Alloc%]=0,(BillDetail_List[Time]*BillDetail_List[LTM Rate])*BillDetail_List[[#This Row],[Funding PerCent Allowed]],(BillDetail_List[Time]*BillDetail_List[LTM Rate])*BillDetail_List[[#This Row],[Funding PerCent Allowed]]*BillDetail_List[Entry Alloc%])</f>
        <v>#N/A</v>
      </c>
      <c r="AK31" s="86" t="e">
        <f>BillDetail_List[Base Profit Costs (including any indemnity cap)]*BillDetail_List[VAT Rate]</f>
        <v>#N/A</v>
      </c>
      <c r="AL31" s="86" t="e">
        <f>BillDetail_List[Base Profit Costs (including any indemnity cap)]*BillDetail_List[Success Fee %]</f>
        <v>#N/A</v>
      </c>
      <c r="AM31" s="86" t="e">
        <f>BillDetail_List[Success Fee on Base Profit costs]*BillDetail_List[VAT Rate]</f>
        <v>#N/A</v>
      </c>
      <c r="AN31" s="86" t="e">
        <f>SUM(BillDetail_List[[#This Row],[Base Profit Costs (including any indemnity cap)]:[VAT on Success Fee on Base Profit Costs]])</f>
        <v>#N/A</v>
      </c>
      <c r="AO31" s="86" t="e">
        <f>BillDetail_List[Counsel''s Base Fees]*BillDetail_List[VAT Rate]</f>
        <v>#N/A</v>
      </c>
      <c r="AP31" s="86" t="e">
        <f>BillDetail_List[Counsel''s Base Fees]*BillDetail_List[Success Fee %]</f>
        <v>#N/A</v>
      </c>
      <c r="AQ31" s="86" t="e">
        <f>BillDetail_List[Counsel''s Success Fee]*BillDetail_List[VAT Rate]</f>
        <v>#N/A</v>
      </c>
      <c r="AR31" s="86" t="e">
        <f>BillDetail_List[Counsel''s Base Fees]+BillDetail_List[VAT on Base Counsel Fees]+BillDetail_List[Counsel''s Success Fee]+BillDetail_List[VAT on Counsel''s Success Fee]</f>
        <v>#N/A</v>
      </c>
      <c r="AS31" s="86">
        <f>BillDetail_List[Other Disbursements]+BillDetail_List[VAT On Other Disbursements]</f>
        <v>0</v>
      </c>
      <c r="AT31" s="86">
        <f>BillDetail_List[Counsel''s Base Fees]+BillDetail_List[Other Disbursements]+BillDetail_List[ATEI Premium]</f>
        <v>0</v>
      </c>
      <c r="AU31" s="86" t="e">
        <f>BillDetail_List[Other Disbursements]+BillDetail_List[Counsel''s Base Fees]+BillDetail_List[Base Profit Costs (including any indemnity cap)]</f>
        <v>#N/A</v>
      </c>
      <c r="AV31" s="86" t="e">
        <f>BillDetail_List[Base Profit Costs (including any indemnity cap)]+BillDetail_List[Success Fee on Base Profit costs]</f>
        <v>#N/A</v>
      </c>
      <c r="AW31" s="86" t="e">
        <f>BillDetail_List[ATEI Premium]+BillDetail_List[Other Disbursements]+BillDetail_List[Counsel''s Success Fee]+BillDetail_List[Counsel''s Base Fees]</f>
        <v>#N/A</v>
      </c>
      <c r="AX31" s="86" t="e">
        <f>BillDetail_List[VAT On Other Disbursements]+BillDetail_List[VAT on Counsel''s Success Fee]+BillDetail_List[VAT on Base Counsel Fees]+BillDetail_List[VAT on Success Fee on Base Profit Costs]+BillDetail_List[VAT on Base Profit Costs]</f>
        <v>#N/A</v>
      </c>
      <c r="AY31" s="86" t="e">
        <f>SUM(BillDetail_List[[#This Row],[Total Profit Costs]:[Total VAT]])</f>
        <v>#N/A</v>
      </c>
      <c r="AZ31" s="280" t="e">
        <f>VLOOKUP(BillDetail_List[[#This Row],[Phase Code ]],phasetasklist,7,FALSE)</f>
        <v>#N/A</v>
      </c>
      <c r="BA31" s="280" t="e">
        <f>VLOOKUP(BillDetail_List[[#This Row],[Task Code]],tasklist,7,FALSE)</f>
        <v>#N/A</v>
      </c>
      <c r="BB31" s="280" t="str">
        <f>IFERROR(VLOOKUP(BillDetail_List[[#This Row],[Activity Code]],ActivityCodeList,4,FALSE),"")</f>
        <v/>
      </c>
      <c r="BC31" s="280" t="str">
        <f>IFERROR(VLOOKUP(BillDetail_List[[#This Row],[Expense Code]],expensenumbers,4,FALSE),"")</f>
        <v/>
      </c>
      <c r="BD31" s="218"/>
      <c r="BE31" s="94"/>
      <c r="BF31" s="94"/>
      <c r="BG31" s="218"/>
      <c r="BH31" s="94"/>
      <c r="BI31" s="218"/>
      <c r="BJ31" s="218"/>
      <c r="BK31" s="96"/>
      <c r="BL31" s="96"/>
      <c r="BQ31" s="96"/>
      <c r="BR31" s="96"/>
      <c r="BS31" s="96"/>
      <c r="BT31" s="96"/>
      <c r="BV31" s="96"/>
      <c r="BW31" s="96"/>
      <c r="BY31" s="96"/>
      <c r="BZ31" s="96"/>
      <c r="CA31" s="96"/>
      <c r="CB31" s="96"/>
      <c r="CC31" s="94"/>
      <c r="CD31" s="94"/>
      <c r="CE31" s="84"/>
      <c r="CF31" s="84"/>
    </row>
    <row r="32" spans="1:84" x14ac:dyDescent="0.2">
      <c r="A32" s="74"/>
      <c r="B32" s="74"/>
      <c r="C32" s="49"/>
      <c r="D32" s="172"/>
      <c r="E32" s="76"/>
      <c r="F32" s="76"/>
      <c r="G32" s="119"/>
      <c r="H32" s="87"/>
      <c r="I32" s="77"/>
      <c r="J32" s="77"/>
      <c r="K32" s="88"/>
      <c r="L32" s="79"/>
      <c r="M32" s="76"/>
      <c r="N32" s="256"/>
      <c r="O32" s="256"/>
      <c r="P32" s="256"/>
      <c r="Q32" s="256"/>
      <c r="R32" s="81"/>
      <c r="S32" s="89"/>
      <c r="T32" s="76"/>
      <c r="U32" s="76"/>
      <c r="V32" s="86" t="e">
        <f>IF(BillDetail_List[Entry Alloc%]=0,(BillDetail_List[Time]*BillDetail_List[LTM Rate])*BillDetail_List[[#This Row],[Funding PerCent Allowed]],(BillDetail_List[Time]*BillDetail_List[LTM Rate])*BillDetail_List[[#This Row],[Funding PerCent Allowed]]*BillDetail_List[Entry Alloc%])</f>
        <v>#N/A</v>
      </c>
      <c r="W32" s="86">
        <f>BillDetail_List[Counsel''s Base Fees]+BillDetail_List[Other Disbursements]+BillDetail_List[ATEI Premium]</f>
        <v>0</v>
      </c>
      <c r="X32" s="91" t="e">
        <f>VLOOKUP(BillDetail_List[Part ID],FundingList,2,FALSE)</f>
        <v>#N/A</v>
      </c>
      <c r="Y32" s="272" t="e">
        <f>VLOOKUP(BillDetail_List[[#This Row],[Phase Code ]],phasetasklist,3,FALSE)</f>
        <v>#N/A</v>
      </c>
      <c r="Z32" s="255" t="e">
        <f>VLOOKUP(BillDetail_List[[#This Row],[Task Code]],tasklist,4,FALSE)</f>
        <v>#N/A</v>
      </c>
      <c r="AA32" s="240" t="str">
        <f>IFERROR(VLOOKUP(BillDetail_List[[#This Row],[Activity Code]],ActivityCodeList,2,FALSE), " ")</f>
        <v xml:space="preserve"> </v>
      </c>
      <c r="AB32" s="240" t="str">
        <f>IFERROR(VLOOKUP(BillDetail_List[[#This Row],[Expense Code]],expensenumbers,2,FALSE), " ")</f>
        <v xml:space="preserve"> </v>
      </c>
      <c r="AC32" s="92" t="str">
        <f>IFERROR(VLOOKUP(BillDetail_List[LTM],LTMList,3,FALSE),"")</f>
        <v/>
      </c>
      <c r="AD32" s="92" t="str">
        <f>IFERROR(VLOOKUP(BillDetail_List[LTM],LTMList,4,FALSE),"")</f>
        <v/>
      </c>
      <c r="AE32" s="86">
        <f>IFERROR(VLOOKUP(BillDetail_List[LTM],LTM_List[],6,FALSE),0)</f>
        <v>0</v>
      </c>
      <c r="AF32" s="83" t="e">
        <f>VLOOKUP(BillDetail_List[Part ID],FundingList,7,FALSE)</f>
        <v>#N/A</v>
      </c>
      <c r="AG32" s="83" t="e">
        <f>IF(CounselBaseFees=0,VLOOKUP(BillDetail_List[Part ID],FundingList,3,FALSE),VLOOKUP(BillDetail_List[LTM],LTMList,8,FALSE))</f>
        <v>#N/A</v>
      </c>
      <c r="AH32" s="93" t="e">
        <f>VLOOKUP(BillDetail_List[Part ID],FundingList,4,FALSE)</f>
        <v>#N/A</v>
      </c>
      <c r="AI32" s="190">
        <f>IF(BillDetail_List[[#This Row],[Time]]="N/A",0, BillDetail_List[[#This Row],[Time]]*BillDetail_List[[#This Row],[LTM Rate]])</f>
        <v>0</v>
      </c>
      <c r="AJ32" s="86" t="e">
        <f>IF(BillDetail_List[Entry Alloc%]=0,(BillDetail_List[Time]*BillDetail_List[LTM Rate])*BillDetail_List[[#This Row],[Funding PerCent Allowed]],(BillDetail_List[Time]*BillDetail_List[LTM Rate])*BillDetail_List[[#This Row],[Funding PerCent Allowed]]*BillDetail_List[Entry Alloc%])</f>
        <v>#N/A</v>
      </c>
      <c r="AK32" s="86" t="e">
        <f>BillDetail_List[Base Profit Costs (including any indemnity cap)]*BillDetail_List[VAT Rate]</f>
        <v>#N/A</v>
      </c>
      <c r="AL32" s="86" t="e">
        <f>BillDetail_List[Base Profit Costs (including any indemnity cap)]*BillDetail_List[Success Fee %]</f>
        <v>#N/A</v>
      </c>
      <c r="AM32" s="86" t="e">
        <f>BillDetail_List[Success Fee on Base Profit costs]*BillDetail_List[VAT Rate]</f>
        <v>#N/A</v>
      </c>
      <c r="AN32" s="86" t="e">
        <f>SUM(BillDetail_List[[#This Row],[Base Profit Costs (including any indemnity cap)]:[VAT on Success Fee on Base Profit Costs]])</f>
        <v>#N/A</v>
      </c>
      <c r="AO32" s="86" t="e">
        <f>BillDetail_List[Counsel''s Base Fees]*BillDetail_List[VAT Rate]</f>
        <v>#N/A</v>
      </c>
      <c r="AP32" s="86" t="e">
        <f>BillDetail_List[Counsel''s Base Fees]*BillDetail_List[Success Fee %]</f>
        <v>#N/A</v>
      </c>
      <c r="AQ32" s="86" t="e">
        <f>BillDetail_List[Counsel''s Success Fee]*BillDetail_List[VAT Rate]</f>
        <v>#N/A</v>
      </c>
      <c r="AR32" s="86" t="e">
        <f>BillDetail_List[Counsel''s Base Fees]+BillDetail_List[VAT on Base Counsel Fees]+BillDetail_List[Counsel''s Success Fee]+BillDetail_List[VAT on Counsel''s Success Fee]</f>
        <v>#N/A</v>
      </c>
      <c r="AS32" s="86">
        <f>BillDetail_List[Other Disbursements]+BillDetail_List[VAT On Other Disbursements]</f>
        <v>0</v>
      </c>
      <c r="AT32" s="86">
        <f>BillDetail_List[Counsel''s Base Fees]+BillDetail_List[Other Disbursements]+BillDetail_List[ATEI Premium]</f>
        <v>0</v>
      </c>
      <c r="AU32" s="86" t="e">
        <f>BillDetail_List[Other Disbursements]+BillDetail_List[Counsel''s Base Fees]+BillDetail_List[Base Profit Costs (including any indemnity cap)]</f>
        <v>#N/A</v>
      </c>
      <c r="AV32" s="86" t="e">
        <f>BillDetail_List[Base Profit Costs (including any indemnity cap)]+BillDetail_List[Success Fee on Base Profit costs]</f>
        <v>#N/A</v>
      </c>
      <c r="AW32" s="86" t="e">
        <f>BillDetail_List[ATEI Premium]+BillDetail_List[Other Disbursements]+BillDetail_List[Counsel''s Success Fee]+BillDetail_List[Counsel''s Base Fees]</f>
        <v>#N/A</v>
      </c>
      <c r="AX32" s="86" t="e">
        <f>BillDetail_List[VAT On Other Disbursements]+BillDetail_List[VAT on Counsel''s Success Fee]+BillDetail_List[VAT on Base Counsel Fees]+BillDetail_List[VAT on Success Fee on Base Profit Costs]+BillDetail_List[VAT on Base Profit Costs]</f>
        <v>#N/A</v>
      </c>
      <c r="AY32" s="86" t="e">
        <f>SUM(BillDetail_List[[#This Row],[Total Profit Costs]:[Total VAT]])</f>
        <v>#N/A</v>
      </c>
      <c r="AZ32" s="280" t="e">
        <f>VLOOKUP(BillDetail_List[[#This Row],[Phase Code ]],phasetasklist,7,FALSE)</f>
        <v>#N/A</v>
      </c>
      <c r="BA32" s="280" t="e">
        <f>VLOOKUP(BillDetail_List[[#This Row],[Task Code]],tasklist,7,FALSE)</f>
        <v>#N/A</v>
      </c>
      <c r="BB32" s="280" t="str">
        <f>IFERROR(VLOOKUP(BillDetail_List[[#This Row],[Activity Code]],ActivityCodeList,4,FALSE),"")</f>
        <v/>
      </c>
      <c r="BC32" s="280" t="str">
        <f>IFERROR(VLOOKUP(BillDetail_List[[#This Row],[Expense Code]],expensenumbers,4,FALSE),"")</f>
        <v/>
      </c>
      <c r="BD32" s="218"/>
      <c r="BE32" s="94"/>
      <c r="BF32" s="94"/>
      <c r="BG32" s="218"/>
      <c r="BH32" s="94"/>
      <c r="BI32" s="218"/>
      <c r="BJ32" s="218"/>
      <c r="BK32" s="96"/>
      <c r="BL32" s="96"/>
      <c r="BQ32" s="96"/>
      <c r="BR32" s="96"/>
      <c r="BS32" s="96"/>
      <c r="BT32" s="96"/>
      <c r="BV32" s="96"/>
      <c r="BW32" s="96"/>
      <c r="BY32" s="96"/>
      <c r="BZ32" s="96"/>
      <c r="CA32" s="96"/>
      <c r="CB32" s="96"/>
      <c r="CC32" s="94"/>
      <c r="CD32" s="94"/>
      <c r="CE32" s="84"/>
      <c r="CF32" s="84"/>
    </row>
    <row r="33" spans="1:84" x14ac:dyDescent="0.2">
      <c r="A33" s="74"/>
      <c r="B33" s="74"/>
      <c r="C33" s="49"/>
      <c r="D33" s="172"/>
      <c r="E33" s="76"/>
      <c r="F33" s="76"/>
      <c r="G33" s="119"/>
      <c r="H33" s="87"/>
      <c r="I33" s="77"/>
      <c r="J33" s="77"/>
      <c r="K33" s="88"/>
      <c r="L33" s="79"/>
      <c r="M33" s="76"/>
      <c r="N33" s="256"/>
      <c r="O33" s="256"/>
      <c r="P33" s="256"/>
      <c r="Q33" s="256"/>
      <c r="R33" s="81"/>
      <c r="S33" s="89"/>
      <c r="T33" s="76"/>
      <c r="U33" s="75"/>
      <c r="V33" s="86" t="e">
        <f>IF(BillDetail_List[Entry Alloc%]=0,(BillDetail_List[Time]*BillDetail_List[LTM Rate])*BillDetail_List[[#This Row],[Funding PerCent Allowed]],(BillDetail_List[Time]*BillDetail_List[LTM Rate])*BillDetail_List[[#This Row],[Funding PerCent Allowed]]*BillDetail_List[Entry Alloc%])</f>
        <v>#N/A</v>
      </c>
      <c r="W33" s="86">
        <f>BillDetail_List[Counsel''s Base Fees]+BillDetail_List[Other Disbursements]+BillDetail_List[ATEI Premium]</f>
        <v>0</v>
      </c>
      <c r="X33" s="91" t="e">
        <f>VLOOKUP(BillDetail_List[Part ID],FundingList,2,FALSE)</f>
        <v>#N/A</v>
      </c>
      <c r="Y33" s="272" t="e">
        <f>VLOOKUP(BillDetail_List[[#This Row],[Phase Code ]],phasetasklist,3,FALSE)</f>
        <v>#N/A</v>
      </c>
      <c r="Z33" s="255" t="e">
        <f>VLOOKUP(BillDetail_List[[#This Row],[Task Code]],tasklist,4,FALSE)</f>
        <v>#N/A</v>
      </c>
      <c r="AA33" s="240" t="str">
        <f>IFERROR(VLOOKUP(BillDetail_List[[#This Row],[Activity Code]],ActivityCodeList,2,FALSE), " ")</f>
        <v xml:space="preserve"> </v>
      </c>
      <c r="AB33" s="240" t="str">
        <f>IFERROR(VLOOKUP(BillDetail_List[[#This Row],[Expense Code]],expensenumbers,2,FALSE), " ")</f>
        <v xml:space="preserve"> </v>
      </c>
      <c r="AC33" s="92" t="str">
        <f>IFERROR(VLOOKUP(BillDetail_List[LTM],LTMList,3,FALSE),"")</f>
        <v/>
      </c>
      <c r="AD33" s="92" t="str">
        <f>IFERROR(VLOOKUP(BillDetail_List[LTM],LTMList,4,FALSE),"")</f>
        <v/>
      </c>
      <c r="AE33" s="86">
        <f>IFERROR(VLOOKUP(BillDetail_List[LTM],LTM_List[],6,FALSE),0)</f>
        <v>0</v>
      </c>
      <c r="AF33" s="83" t="e">
        <f>VLOOKUP(BillDetail_List[Part ID],FundingList,7,FALSE)</f>
        <v>#N/A</v>
      </c>
      <c r="AG33" s="83" t="e">
        <f>IF(CounselBaseFees=0,VLOOKUP(BillDetail_List[Part ID],FundingList,3,FALSE),VLOOKUP(BillDetail_List[LTM],LTMList,8,FALSE))</f>
        <v>#N/A</v>
      </c>
      <c r="AH33" s="93" t="e">
        <f>VLOOKUP(BillDetail_List[Part ID],FundingList,4,FALSE)</f>
        <v>#N/A</v>
      </c>
      <c r="AI33" s="190">
        <f>IF(BillDetail_List[[#This Row],[Time]]="N/A",0, BillDetail_List[[#This Row],[Time]]*BillDetail_List[[#This Row],[LTM Rate]])</f>
        <v>0</v>
      </c>
      <c r="AJ33" s="86" t="e">
        <f>IF(BillDetail_List[Entry Alloc%]=0,(BillDetail_List[Time]*BillDetail_List[LTM Rate])*BillDetail_List[[#This Row],[Funding PerCent Allowed]],(BillDetail_List[Time]*BillDetail_List[LTM Rate])*BillDetail_List[[#This Row],[Funding PerCent Allowed]]*BillDetail_List[Entry Alloc%])</f>
        <v>#N/A</v>
      </c>
      <c r="AK33" s="86" t="e">
        <f>BillDetail_List[Base Profit Costs (including any indemnity cap)]*BillDetail_List[VAT Rate]</f>
        <v>#N/A</v>
      </c>
      <c r="AL33" s="86" t="e">
        <f>BillDetail_List[Base Profit Costs (including any indemnity cap)]*BillDetail_List[Success Fee %]</f>
        <v>#N/A</v>
      </c>
      <c r="AM33" s="86" t="e">
        <f>BillDetail_List[Success Fee on Base Profit costs]*BillDetail_List[VAT Rate]</f>
        <v>#N/A</v>
      </c>
      <c r="AN33" s="86" t="e">
        <f>SUM(BillDetail_List[[#This Row],[Base Profit Costs (including any indemnity cap)]:[VAT on Success Fee on Base Profit Costs]])</f>
        <v>#N/A</v>
      </c>
      <c r="AO33" s="86" t="e">
        <f>BillDetail_List[Counsel''s Base Fees]*BillDetail_List[VAT Rate]</f>
        <v>#N/A</v>
      </c>
      <c r="AP33" s="86" t="e">
        <f>BillDetail_List[Counsel''s Base Fees]*BillDetail_List[Success Fee %]</f>
        <v>#N/A</v>
      </c>
      <c r="AQ33" s="86" t="e">
        <f>BillDetail_List[Counsel''s Success Fee]*BillDetail_List[VAT Rate]</f>
        <v>#N/A</v>
      </c>
      <c r="AR33" s="86" t="e">
        <f>BillDetail_List[Counsel''s Base Fees]+BillDetail_List[VAT on Base Counsel Fees]+BillDetail_List[Counsel''s Success Fee]+BillDetail_List[VAT on Counsel''s Success Fee]</f>
        <v>#N/A</v>
      </c>
      <c r="AS33" s="86">
        <f>BillDetail_List[Other Disbursements]+BillDetail_List[VAT On Other Disbursements]</f>
        <v>0</v>
      </c>
      <c r="AT33" s="86">
        <f>BillDetail_List[Counsel''s Base Fees]+BillDetail_List[Other Disbursements]+BillDetail_List[ATEI Premium]</f>
        <v>0</v>
      </c>
      <c r="AU33" s="86" t="e">
        <f>BillDetail_List[Other Disbursements]+BillDetail_List[Counsel''s Base Fees]+BillDetail_List[Base Profit Costs (including any indemnity cap)]</f>
        <v>#N/A</v>
      </c>
      <c r="AV33" s="86" t="e">
        <f>BillDetail_List[Base Profit Costs (including any indemnity cap)]+BillDetail_List[Success Fee on Base Profit costs]</f>
        <v>#N/A</v>
      </c>
      <c r="AW33" s="86" t="e">
        <f>BillDetail_List[ATEI Premium]+BillDetail_List[Other Disbursements]+BillDetail_List[Counsel''s Success Fee]+BillDetail_List[Counsel''s Base Fees]</f>
        <v>#N/A</v>
      </c>
      <c r="AX33" s="86" t="e">
        <f>BillDetail_List[VAT On Other Disbursements]+BillDetail_List[VAT on Counsel''s Success Fee]+BillDetail_List[VAT on Base Counsel Fees]+BillDetail_List[VAT on Success Fee on Base Profit Costs]+BillDetail_List[VAT on Base Profit Costs]</f>
        <v>#N/A</v>
      </c>
      <c r="AY33" s="86" t="e">
        <f>SUM(BillDetail_List[[#This Row],[Total Profit Costs]:[Total VAT]])</f>
        <v>#N/A</v>
      </c>
      <c r="AZ33" s="280" t="e">
        <f>VLOOKUP(BillDetail_List[[#This Row],[Phase Code ]],phasetasklist,7,FALSE)</f>
        <v>#N/A</v>
      </c>
      <c r="BA33" s="280" t="e">
        <f>VLOOKUP(BillDetail_List[[#This Row],[Task Code]],tasklist,7,FALSE)</f>
        <v>#N/A</v>
      </c>
      <c r="BB33" s="280" t="str">
        <f>IFERROR(VLOOKUP(BillDetail_List[[#This Row],[Activity Code]],ActivityCodeList,4,FALSE),"")</f>
        <v/>
      </c>
      <c r="BC33" s="280" t="str">
        <f>IFERROR(VLOOKUP(BillDetail_List[[#This Row],[Expense Code]],expensenumbers,4,FALSE),"")</f>
        <v/>
      </c>
      <c r="BD33" s="218"/>
      <c r="BE33" s="94"/>
      <c r="BF33" s="94"/>
      <c r="BG33" s="218"/>
      <c r="BH33" s="94"/>
      <c r="BI33" s="218"/>
      <c r="BJ33" s="218"/>
      <c r="BK33" s="96"/>
      <c r="BL33" s="96"/>
      <c r="BQ33" s="96"/>
      <c r="BR33" s="96"/>
      <c r="BS33" s="96"/>
      <c r="BT33" s="96"/>
      <c r="BV33" s="96"/>
      <c r="BW33" s="96"/>
      <c r="BY33" s="96"/>
      <c r="BZ33" s="96"/>
      <c r="CA33" s="96"/>
      <c r="CB33" s="96"/>
      <c r="CC33" s="94"/>
      <c r="CD33" s="94"/>
      <c r="CE33" s="84"/>
      <c r="CF33" s="84"/>
    </row>
    <row r="34" spans="1:84" x14ac:dyDescent="0.2">
      <c r="A34" s="74"/>
      <c r="B34" s="74"/>
      <c r="C34" s="49"/>
      <c r="D34" s="172"/>
      <c r="E34" s="76"/>
      <c r="F34" s="76"/>
      <c r="G34" s="119"/>
      <c r="H34" s="87"/>
      <c r="I34" s="77"/>
      <c r="J34" s="77"/>
      <c r="K34" s="88"/>
      <c r="L34" s="79"/>
      <c r="M34" s="76"/>
      <c r="N34" s="256"/>
      <c r="O34" s="256"/>
      <c r="P34" s="256"/>
      <c r="Q34" s="256"/>
      <c r="R34" s="81"/>
      <c r="S34" s="89"/>
      <c r="T34" s="76"/>
      <c r="U34" s="76"/>
      <c r="V34" s="86" t="e">
        <f>IF(BillDetail_List[Entry Alloc%]=0,(BillDetail_List[Time]*BillDetail_List[LTM Rate])*BillDetail_List[[#This Row],[Funding PerCent Allowed]],(BillDetail_List[Time]*BillDetail_List[LTM Rate])*BillDetail_List[[#This Row],[Funding PerCent Allowed]]*BillDetail_List[Entry Alloc%])</f>
        <v>#N/A</v>
      </c>
      <c r="W34" s="86">
        <f>BillDetail_List[Counsel''s Base Fees]+BillDetail_List[Other Disbursements]+BillDetail_List[ATEI Premium]</f>
        <v>0</v>
      </c>
      <c r="X34" s="91" t="e">
        <f>VLOOKUP(BillDetail_List[Part ID],FundingList,2,FALSE)</f>
        <v>#N/A</v>
      </c>
      <c r="Y34" s="272" t="e">
        <f>VLOOKUP(BillDetail_List[[#This Row],[Phase Code ]],phasetasklist,3,FALSE)</f>
        <v>#N/A</v>
      </c>
      <c r="Z34" s="255" t="e">
        <f>VLOOKUP(BillDetail_List[[#This Row],[Task Code]],tasklist,4,FALSE)</f>
        <v>#N/A</v>
      </c>
      <c r="AA34" s="240" t="str">
        <f>IFERROR(VLOOKUP(BillDetail_List[[#This Row],[Activity Code]],ActivityCodeList,2,FALSE), " ")</f>
        <v xml:space="preserve"> </v>
      </c>
      <c r="AB34" s="240" t="str">
        <f>IFERROR(VLOOKUP(BillDetail_List[[#This Row],[Expense Code]],expensenumbers,2,FALSE), " ")</f>
        <v xml:space="preserve"> </v>
      </c>
      <c r="AC34" s="92" t="str">
        <f>IFERROR(VLOOKUP(BillDetail_List[LTM],LTMList,3,FALSE),"")</f>
        <v/>
      </c>
      <c r="AD34" s="92" t="str">
        <f>IFERROR(VLOOKUP(BillDetail_List[LTM],LTMList,4,FALSE),"")</f>
        <v/>
      </c>
      <c r="AE34" s="86">
        <f>IFERROR(VLOOKUP(BillDetail_List[LTM],LTM_List[],6,FALSE),0)</f>
        <v>0</v>
      </c>
      <c r="AF34" s="83" t="e">
        <f>VLOOKUP(BillDetail_List[Part ID],FundingList,7,FALSE)</f>
        <v>#N/A</v>
      </c>
      <c r="AG34" s="83" t="e">
        <f>IF(CounselBaseFees=0,VLOOKUP(BillDetail_List[Part ID],FundingList,3,FALSE),VLOOKUP(BillDetail_List[LTM],LTMList,8,FALSE))</f>
        <v>#N/A</v>
      </c>
      <c r="AH34" s="93" t="e">
        <f>VLOOKUP(BillDetail_List[Part ID],FundingList,4,FALSE)</f>
        <v>#N/A</v>
      </c>
      <c r="AI34" s="190">
        <f>IF(BillDetail_List[[#This Row],[Time]]="N/A",0, BillDetail_List[[#This Row],[Time]]*BillDetail_List[[#This Row],[LTM Rate]])</f>
        <v>0</v>
      </c>
      <c r="AJ34" s="86" t="e">
        <f>IF(BillDetail_List[Entry Alloc%]=0,(BillDetail_List[Time]*BillDetail_List[LTM Rate])*BillDetail_List[[#This Row],[Funding PerCent Allowed]],(BillDetail_List[Time]*BillDetail_List[LTM Rate])*BillDetail_List[[#This Row],[Funding PerCent Allowed]]*BillDetail_List[Entry Alloc%])</f>
        <v>#N/A</v>
      </c>
      <c r="AK34" s="86" t="e">
        <f>BillDetail_List[Base Profit Costs (including any indemnity cap)]*BillDetail_List[VAT Rate]</f>
        <v>#N/A</v>
      </c>
      <c r="AL34" s="86" t="e">
        <f>BillDetail_List[Base Profit Costs (including any indemnity cap)]*BillDetail_List[Success Fee %]</f>
        <v>#N/A</v>
      </c>
      <c r="AM34" s="86" t="e">
        <f>BillDetail_List[Success Fee on Base Profit costs]*BillDetail_List[VAT Rate]</f>
        <v>#N/A</v>
      </c>
      <c r="AN34" s="86" t="e">
        <f>SUM(BillDetail_List[[#This Row],[Base Profit Costs (including any indemnity cap)]:[VAT on Success Fee on Base Profit Costs]])</f>
        <v>#N/A</v>
      </c>
      <c r="AO34" s="86" t="e">
        <f>BillDetail_List[Counsel''s Base Fees]*BillDetail_List[VAT Rate]</f>
        <v>#N/A</v>
      </c>
      <c r="AP34" s="86" t="e">
        <f>BillDetail_List[Counsel''s Base Fees]*BillDetail_List[Success Fee %]</f>
        <v>#N/A</v>
      </c>
      <c r="AQ34" s="86" t="e">
        <f>BillDetail_List[Counsel''s Success Fee]*BillDetail_List[VAT Rate]</f>
        <v>#N/A</v>
      </c>
      <c r="AR34" s="86" t="e">
        <f>BillDetail_List[Counsel''s Base Fees]+BillDetail_List[VAT on Base Counsel Fees]+BillDetail_List[Counsel''s Success Fee]+BillDetail_List[VAT on Counsel''s Success Fee]</f>
        <v>#N/A</v>
      </c>
      <c r="AS34" s="86">
        <f>BillDetail_List[Other Disbursements]+BillDetail_List[VAT On Other Disbursements]</f>
        <v>0</v>
      </c>
      <c r="AT34" s="86">
        <f>BillDetail_List[Counsel''s Base Fees]+BillDetail_List[Other Disbursements]+BillDetail_List[ATEI Premium]</f>
        <v>0</v>
      </c>
      <c r="AU34" s="86" t="e">
        <f>BillDetail_List[Other Disbursements]+BillDetail_List[Counsel''s Base Fees]+BillDetail_List[Base Profit Costs (including any indemnity cap)]</f>
        <v>#N/A</v>
      </c>
      <c r="AV34" s="86" t="e">
        <f>BillDetail_List[Base Profit Costs (including any indemnity cap)]+BillDetail_List[Success Fee on Base Profit costs]</f>
        <v>#N/A</v>
      </c>
      <c r="AW34" s="86" t="e">
        <f>BillDetail_List[ATEI Premium]+BillDetail_List[Other Disbursements]+BillDetail_List[Counsel''s Success Fee]+BillDetail_List[Counsel''s Base Fees]</f>
        <v>#N/A</v>
      </c>
      <c r="AX34" s="86" t="e">
        <f>BillDetail_List[VAT On Other Disbursements]+BillDetail_List[VAT on Counsel''s Success Fee]+BillDetail_List[VAT on Base Counsel Fees]+BillDetail_List[VAT on Success Fee on Base Profit Costs]+BillDetail_List[VAT on Base Profit Costs]</f>
        <v>#N/A</v>
      </c>
      <c r="AY34" s="86" t="e">
        <f>SUM(BillDetail_List[[#This Row],[Total Profit Costs]:[Total VAT]])</f>
        <v>#N/A</v>
      </c>
      <c r="AZ34" s="280" t="e">
        <f>VLOOKUP(BillDetail_List[[#This Row],[Phase Code ]],phasetasklist,7,FALSE)</f>
        <v>#N/A</v>
      </c>
      <c r="BA34" s="280" t="e">
        <f>VLOOKUP(BillDetail_List[[#This Row],[Task Code]],tasklist,7,FALSE)</f>
        <v>#N/A</v>
      </c>
      <c r="BB34" s="280" t="str">
        <f>IFERROR(VLOOKUP(BillDetail_List[[#This Row],[Activity Code]],ActivityCodeList,4,FALSE),"")</f>
        <v/>
      </c>
      <c r="BC34" s="280" t="str">
        <f>IFERROR(VLOOKUP(BillDetail_List[[#This Row],[Expense Code]],expensenumbers,4,FALSE),"")</f>
        <v/>
      </c>
      <c r="BD34" s="218"/>
      <c r="BE34" s="94"/>
      <c r="BF34" s="94"/>
      <c r="BG34" s="218"/>
      <c r="BH34" s="94"/>
      <c r="BI34" s="218"/>
      <c r="BJ34" s="218"/>
      <c r="BK34" s="96"/>
      <c r="BL34" s="96"/>
      <c r="BQ34" s="96"/>
      <c r="BR34" s="96"/>
      <c r="BS34" s="96"/>
      <c r="BT34" s="96"/>
      <c r="BV34" s="96"/>
      <c r="BW34" s="96"/>
      <c r="BY34" s="96"/>
      <c r="BZ34" s="96"/>
      <c r="CA34" s="96"/>
      <c r="CB34" s="96"/>
      <c r="CC34" s="94"/>
      <c r="CD34" s="94"/>
      <c r="CE34" s="84"/>
      <c r="CF34" s="84"/>
    </row>
    <row r="35" spans="1:84" x14ac:dyDescent="0.2">
      <c r="A35" s="74"/>
      <c r="B35" s="74"/>
      <c r="C35" s="49"/>
      <c r="D35" s="172"/>
      <c r="E35" s="76"/>
      <c r="F35" s="76"/>
      <c r="G35" s="119"/>
      <c r="H35" s="87"/>
      <c r="I35" s="77"/>
      <c r="J35" s="77"/>
      <c r="K35" s="88"/>
      <c r="L35" s="79"/>
      <c r="M35" s="76"/>
      <c r="N35" s="256"/>
      <c r="O35" s="256"/>
      <c r="P35" s="256"/>
      <c r="Q35" s="256"/>
      <c r="R35" s="81"/>
      <c r="S35" s="89"/>
      <c r="T35" s="76"/>
      <c r="U35" s="76"/>
      <c r="V35" s="86" t="e">
        <f>IF(BillDetail_List[Entry Alloc%]=0,(BillDetail_List[Time]*BillDetail_List[LTM Rate])*BillDetail_List[[#This Row],[Funding PerCent Allowed]],(BillDetail_List[Time]*BillDetail_List[LTM Rate])*BillDetail_List[[#This Row],[Funding PerCent Allowed]]*BillDetail_List[Entry Alloc%])</f>
        <v>#N/A</v>
      </c>
      <c r="W35" s="86">
        <f>BillDetail_List[Counsel''s Base Fees]+BillDetail_List[Other Disbursements]+BillDetail_List[ATEI Premium]</f>
        <v>0</v>
      </c>
      <c r="X35" s="91" t="e">
        <f>VLOOKUP(BillDetail_List[Part ID],FundingList,2,FALSE)</f>
        <v>#N/A</v>
      </c>
      <c r="Y35" s="272" t="e">
        <f>VLOOKUP(BillDetail_List[[#This Row],[Phase Code ]],phasetasklist,3,FALSE)</f>
        <v>#N/A</v>
      </c>
      <c r="Z35" s="255" t="e">
        <f>VLOOKUP(BillDetail_List[[#This Row],[Task Code]],tasklist,4,FALSE)</f>
        <v>#N/A</v>
      </c>
      <c r="AA35" s="240" t="str">
        <f>IFERROR(VLOOKUP(BillDetail_List[[#This Row],[Activity Code]],ActivityCodeList,2,FALSE), " ")</f>
        <v xml:space="preserve"> </v>
      </c>
      <c r="AB35" s="240" t="str">
        <f>IFERROR(VLOOKUP(BillDetail_List[[#This Row],[Expense Code]],expensenumbers,2,FALSE), " ")</f>
        <v xml:space="preserve"> </v>
      </c>
      <c r="AC35" s="92" t="str">
        <f>IFERROR(VLOOKUP(BillDetail_List[LTM],LTMList,3,FALSE),"")</f>
        <v/>
      </c>
      <c r="AD35" s="92" t="str">
        <f>IFERROR(VLOOKUP(BillDetail_List[LTM],LTMList,4,FALSE),"")</f>
        <v/>
      </c>
      <c r="AE35" s="86">
        <f>IFERROR(VLOOKUP(BillDetail_List[LTM],LTM_List[],6,FALSE),0)</f>
        <v>0</v>
      </c>
      <c r="AF35" s="83" t="e">
        <f>VLOOKUP(BillDetail_List[Part ID],FundingList,7,FALSE)</f>
        <v>#N/A</v>
      </c>
      <c r="AG35" s="83" t="e">
        <f>IF(CounselBaseFees=0,VLOOKUP(BillDetail_List[Part ID],FundingList,3,FALSE),VLOOKUP(BillDetail_List[LTM],LTMList,8,FALSE))</f>
        <v>#N/A</v>
      </c>
      <c r="AH35" s="93" t="e">
        <f>VLOOKUP(BillDetail_List[Part ID],FundingList,4,FALSE)</f>
        <v>#N/A</v>
      </c>
      <c r="AI35" s="190">
        <f>IF(BillDetail_List[[#This Row],[Time]]="N/A",0, BillDetail_List[[#This Row],[Time]]*BillDetail_List[[#This Row],[LTM Rate]])</f>
        <v>0</v>
      </c>
      <c r="AJ35" s="86" t="e">
        <f>IF(BillDetail_List[Entry Alloc%]=0,(BillDetail_List[Time]*BillDetail_List[LTM Rate])*BillDetail_List[[#This Row],[Funding PerCent Allowed]],(BillDetail_List[Time]*BillDetail_List[LTM Rate])*BillDetail_List[[#This Row],[Funding PerCent Allowed]]*BillDetail_List[Entry Alloc%])</f>
        <v>#N/A</v>
      </c>
      <c r="AK35" s="86" t="e">
        <f>BillDetail_List[Base Profit Costs (including any indemnity cap)]*BillDetail_List[VAT Rate]</f>
        <v>#N/A</v>
      </c>
      <c r="AL35" s="86" t="e">
        <f>BillDetail_List[Base Profit Costs (including any indemnity cap)]*BillDetail_List[Success Fee %]</f>
        <v>#N/A</v>
      </c>
      <c r="AM35" s="86" t="e">
        <f>BillDetail_List[Success Fee on Base Profit costs]*BillDetail_List[VAT Rate]</f>
        <v>#N/A</v>
      </c>
      <c r="AN35" s="86" t="e">
        <f>SUM(BillDetail_List[[#This Row],[Base Profit Costs (including any indemnity cap)]:[VAT on Success Fee on Base Profit Costs]])</f>
        <v>#N/A</v>
      </c>
      <c r="AO35" s="86" t="e">
        <f>BillDetail_List[Counsel''s Base Fees]*BillDetail_List[VAT Rate]</f>
        <v>#N/A</v>
      </c>
      <c r="AP35" s="86" t="e">
        <f>BillDetail_List[Counsel''s Base Fees]*BillDetail_List[Success Fee %]</f>
        <v>#N/A</v>
      </c>
      <c r="AQ35" s="86" t="e">
        <f>BillDetail_List[Counsel''s Success Fee]*BillDetail_List[VAT Rate]</f>
        <v>#N/A</v>
      </c>
      <c r="AR35" s="86" t="e">
        <f>BillDetail_List[Counsel''s Base Fees]+BillDetail_List[VAT on Base Counsel Fees]+BillDetail_List[Counsel''s Success Fee]+BillDetail_List[VAT on Counsel''s Success Fee]</f>
        <v>#N/A</v>
      </c>
      <c r="AS35" s="86">
        <f>BillDetail_List[Other Disbursements]+BillDetail_List[VAT On Other Disbursements]</f>
        <v>0</v>
      </c>
      <c r="AT35" s="86">
        <f>BillDetail_List[Counsel''s Base Fees]+BillDetail_List[Other Disbursements]+BillDetail_List[ATEI Premium]</f>
        <v>0</v>
      </c>
      <c r="AU35" s="86" t="e">
        <f>BillDetail_List[Other Disbursements]+BillDetail_List[Counsel''s Base Fees]+BillDetail_List[Base Profit Costs (including any indemnity cap)]</f>
        <v>#N/A</v>
      </c>
      <c r="AV35" s="86" t="e">
        <f>BillDetail_List[Base Profit Costs (including any indemnity cap)]+BillDetail_List[Success Fee on Base Profit costs]</f>
        <v>#N/A</v>
      </c>
      <c r="AW35" s="86" t="e">
        <f>BillDetail_List[ATEI Premium]+BillDetail_List[Other Disbursements]+BillDetail_List[Counsel''s Success Fee]+BillDetail_List[Counsel''s Base Fees]</f>
        <v>#N/A</v>
      </c>
      <c r="AX35" s="86" t="e">
        <f>BillDetail_List[VAT On Other Disbursements]+BillDetail_List[VAT on Counsel''s Success Fee]+BillDetail_List[VAT on Base Counsel Fees]+BillDetail_List[VAT on Success Fee on Base Profit Costs]+BillDetail_List[VAT on Base Profit Costs]</f>
        <v>#N/A</v>
      </c>
      <c r="AY35" s="86" t="e">
        <f>SUM(BillDetail_List[[#This Row],[Total Profit Costs]:[Total VAT]])</f>
        <v>#N/A</v>
      </c>
      <c r="AZ35" s="280" t="e">
        <f>VLOOKUP(BillDetail_List[[#This Row],[Phase Code ]],phasetasklist,7,FALSE)</f>
        <v>#N/A</v>
      </c>
      <c r="BA35" s="280" t="e">
        <f>VLOOKUP(BillDetail_List[[#This Row],[Task Code]],tasklist,7,FALSE)</f>
        <v>#N/A</v>
      </c>
      <c r="BB35" s="280" t="str">
        <f>IFERROR(VLOOKUP(BillDetail_List[[#This Row],[Activity Code]],ActivityCodeList,4,FALSE),"")</f>
        <v/>
      </c>
      <c r="BC35" s="280" t="str">
        <f>IFERROR(VLOOKUP(BillDetail_List[[#This Row],[Expense Code]],expensenumbers,4,FALSE),"")</f>
        <v/>
      </c>
      <c r="BD35" s="218"/>
      <c r="BE35" s="94"/>
      <c r="BF35" s="94"/>
      <c r="BG35" s="218"/>
      <c r="BH35" s="94"/>
      <c r="BI35" s="218"/>
      <c r="BJ35" s="218"/>
      <c r="BK35" s="96"/>
      <c r="BL35" s="96"/>
      <c r="BQ35" s="96"/>
      <c r="BR35" s="96"/>
      <c r="BS35" s="96"/>
      <c r="BT35" s="96"/>
      <c r="BV35" s="96"/>
      <c r="BW35" s="96"/>
      <c r="BY35" s="96"/>
      <c r="BZ35" s="96"/>
      <c r="CA35" s="96"/>
      <c r="CB35" s="96"/>
      <c r="CC35" s="94"/>
      <c r="CD35" s="94"/>
      <c r="CE35" s="84"/>
      <c r="CF35" s="84"/>
    </row>
    <row r="36" spans="1:84" ht="14.45" customHeight="1" x14ac:dyDescent="0.2">
      <c r="A36" s="74"/>
      <c r="B36" s="74"/>
      <c r="C36" s="49"/>
      <c r="D36" s="172"/>
      <c r="E36" s="76"/>
      <c r="F36" s="76"/>
      <c r="G36" s="119"/>
      <c r="H36" s="87"/>
      <c r="I36" s="77"/>
      <c r="J36" s="77"/>
      <c r="K36" s="88"/>
      <c r="L36" s="79"/>
      <c r="M36" s="76"/>
      <c r="N36" s="256"/>
      <c r="O36" s="256"/>
      <c r="P36" s="256"/>
      <c r="Q36" s="256"/>
      <c r="R36" s="81"/>
      <c r="S36" s="89"/>
      <c r="T36" s="76"/>
      <c r="U36" s="75"/>
      <c r="V36" s="86" t="e">
        <f>IF(BillDetail_List[Entry Alloc%]=0,(BillDetail_List[Time]*BillDetail_List[LTM Rate])*BillDetail_List[[#This Row],[Funding PerCent Allowed]],(BillDetail_List[Time]*BillDetail_List[LTM Rate])*BillDetail_List[[#This Row],[Funding PerCent Allowed]]*BillDetail_List[Entry Alloc%])</f>
        <v>#N/A</v>
      </c>
      <c r="W36" s="86">
        <f>BillDetail_List[Counsel''s Base Fees]+BillDetail_List[Other Disbursements]+BillDetail_List[ATEI Premium]</f>
        <v>0</v>
      </c>
      <c r="X36" s="91" t="e">
        <f>VLOOKUP(BillDetail_List[Part ID],FundingList,2,FALSE)</f>
        <v>#N/A</v>
      </c>
      <c r="Y36" s="272" t="e">
        <f>VLOOKUP(BillDetail_List[[#This Row],[Phase Code ]],phasetasklist,3,FALSE)</f>
        <v>#N/A</v>
      </c>
      <c r="Z36" s="255" t="e">
        <f>VLOOKUP(BillDetail_List[[#This Row],[Task Code]],tasklist,4,FALSE)</f>
        <v>#N/A</v>
      </c>
      <c r="AA36" s="240" t="str">
        <f>IFERROR(VLOOKUP(BillDetail_List[[#This Row],[Activity Code]],ActivityCodeList,2,FALSE), " ")</f>
        <v xml:space="preserve"> </v>
      </c>
      <c r="AB36" s="240" t="str">
        <f>IFERROR(VLOOKUP(BillDetail_List[[#This Row],[Expense Code]],expensenumbers,2,FALSE), " ")</f>
        <v xml:space="preserve"> </v>
      </c>
      <c r="AC36" s="92" t="str">
        <f>IFERROR(VLOOKUP(BillDetail_List[LTM],LTMList,3,FALSE),"")</f>
        <v/>
      </c>
      <c r="AD36" s="92" t="str">
        <f>IFERROR(VLOOKUP(BillDetail_List[LTM],LTMList,4,FALSE),"")</f>
        <v/>
      </c>
      <c r="AE36" s="86">
        <f>IFERROR(VLOOKUP(BillDetail_List[LTM],LTM_List[],6,FALSE),0)</f>
        <v>0</v>
      </c>
      <c r="AF36" s="83" t="e">
        <f>VLOOKUP(BillDetail_List[Part ID],FundingList,7,FALSE)</f>
        <v>#N/A</v>
      </c>
      <c r="AG36" s="83" t="e">
        <f>IF(CounselBaseFees=0,VLOOKUP(BillDetail_List[Part ID],FundingList,3,FALSE),VLOOKUP(BillDetail_List[LTM],LTMList,8,FALSE))</f>
        <v>#N/A</v>
      </c>
      <c r="AH36" s="93" t="e">
        <f>VLOOKUP(BillDetail_List[Part ID],FundingList,4,FALSE)</f>
        <v>#N/A</v>
      </c>
      <c r="AI36" s="190">
        <f>IF(BillDetail_List[[#This Row],[Time]]="N/A",0, BillDetail_List[[#This Row],[Time]]*BillDetail_List[[#This Row],[LTM Rate]])</f>
        <v>0</v>
      </c>
      <c r="AJ36" s="86" t="e">
        <f>IF(BillDetail_List[Entry Alloc%]=0,(BillDetail_List[Time]*BillDetail_List[LTM Rate])*BillDetail_List[[#This Row],[Funding PerCent Allowed]],(BillDetail_List[Time]*BillDetail_List[LTM Rate])*BillDetail_List[[#This Row],[Funding PerCent Allowed]]*BillDetail_List[Entry Alloc%])</f>
        <v>#N/A</v>
      </c>
      <c r="AK36" s="86" t="e">
        <f>BillDetail_List[Base Profit Costs (including any indemnity cap)]*BillDetail_List[VAT Rate]</f>
        <v>#N/A</v>
      </c>
      <c r="AL36" s="86" t="e">
        <f>BillDetail_List[Base Profit Costs (including any indemnity cap)]*BillDetail_List[Success Fee %]</f>
        <v>#N/A</v>
      </c>
      <c r="AM36" s="86" t="e">
        <f>BillDetail_List[Success Fee on Base Profit costs]*BillDetail_List[VAT Rate]</f>
        <v>#N/A</v>
      </c>
      <c r="AN36" s="86" t="e">
        <f>SUM(BillDetail_List[[#This Row],[Base Profit Costs (including any indemnity cap)]:[VAT on Success Fee on Base Profit Costs]])</f>
        <v>#N/A</v>
      </c>
      <c r="AO36" s="86" t="e">
        <f>BillDetail_List[Counsel''s Base Fees]*BillDetail_List[VAT Rate]</f>
        <v>#N/A</v>
      </c>
      <c r="AP36" s="86" t="e">
        <f>BillDetail_List[Counsel''s Base Fees]*BillDetail_List[Success Fee %]</f>
        <v>#N/A</v>
      </c>
      <c r="AQ36" s="86" t="e">
        <f>BillDetail_List[Counsel''s Success Fee]*BillDetail_List[VAT Rate]</f>
        <v>#N/A</v>
      </c>
      <c r="AR36" s="86" t="e">
        <f>BillDetail_List[Counsel''s Base Fees]+BillDetail_List[VAT on Base Counsel Fees]+BillDetail_List[Counsel''s Success Fee]+BillDetail_List[VAT on Counsel''s Success Fee]</f>
        <v>#N/A</v>
      </c>
      <c r="AS36" s="86">
        <f>BillDetail_List[Other Disbursements]+BillDetail_List[VAT On Other Disbursements]</f>
        <v>0</v>
      </c>
      <c r="AT36" s="86">
        <f>BillDetail_List[Counsel''s Base Fees]+BillDetail_List[Other Disbursements]+BillDetail_List[ATEI Premium]</f>
        <v>0</v>
      </c>
      <c r="AU36" s="86" t="e">
        <f>BillDetail_List[Other Disbursements]+BillDetail_List[Counsel''s Base Fees]+BillDetail_List[Base Profit Costs (including any indemnity cap)]</f>
        <v>#N/A</v>
      </c>
      <c r="AV36" s="86" t="e">
        <f>BillDetail_List[Base Profit Costs (including any indemnity cap)]+BillDetail_List[Success Fee on Base Profit costs]</f>
        <v>#N/A</v>
      </c>
      <c r="AW36" s="86" t="e">
        <f>BillDetail_List[ATEI Premium]+BillDetail_List[Other Disbursements]+BillDetail_List[Counsel''s Success Fee]+BillDetail_List[Counsel''s Base Fees]</f>
        <v>#N/A</v>
      </c>
      <c r="AX36" s="86" t="e">
        <f>BillDetail_List[VAT On Other Disbursements]+BillDetail_List[VAT on Counsel''s Success Fee]+BillDetail_List[VAT on Base Counsel Fees]+BillDetail_List[VAT on Success Fee on Base Profit Costs]+BillDetail_List[VAT on Base Profit Costs]</f>
        <v>#N/A</v>
      </c>
      <c r="AY36" s="86" t="e">
        <f>SUM(BillDetail_List[[#This Row],[Total Profit Costs]:[Total VAT]])</f>
        <v>#N/A</v>
      </c>
      <c r="AZ36" s="280" t="e">
        <f>VLOOKUP(BillDetail_List[[#This Row],[Phase Code ]],phasetasklist,7,FALSE)</f>
        <v>#N/A</v>
      </c>
      <c r="BA36" s="280" t="e">
        <f>VLOOKUP(BillDetail_List[[#This Row],[Task Code]],tasklist,7,FALSE)</f>
        <v>#N/A</v>
      </c>
      <c r="BB36" s="280" t="str">
        <f>IFERROR(VLOOKUP(BillDetail_List[[#This Row],[Activity Code]],ActivityCodeList,4,FALSE),"")</f>
        <v/>
      </c>
      <c r="BC36" s="280" t="str">
        <f>IFERROR(VLOOKUP(BillDetail_List[[#This Row],[Expense Code]],expensenumbers,4,FALSE),"")</f>
        <v/>
      </c>
      <c r="BD36" s="218"/>
      <c r="BE36" s="94"/>
      <c r="BF36" s="94"/>
      <c r="BG36" s="218"/>
      <c r="BH36" s="94"/>
      <c r="BI36" s="218"/>
      <c r="BJ36" s="218"/>
      <c r="BK36" s="96"/>
      <c r="BL36" s="96"/>
      <c r="BQ36" s="96"/>
      <c r="BR36" s="96"/>
      <c r="BS36" s="96"/>
      <c r="BT36" s="96"/>
      <c r="BV36" s="96"/>
      <c r="BW36" s="96"/>
      <c r="BY36" s="96"/>
      <c r="BZ36" s="96"/>
      <c r="CA36" s="96"/>
      <c r="CB36" s="96"/>
      <c r="CC36" s="94"/>
      <c r="CD36" s="94"/>
      <c r="CE36" s="84"/>
      <c r="CF36" s="84"/>
    </row>
    <row r="37" spans="1:84" x14ac:dyDescent="0.2">
      <c r="A37" s="74"/>
      <c r="B37" s="74"/>
      <c r="C37" s="49"/>
      <c r="D37" s="172"/>
      <c r="E37" s="291"/>
      <c r="F37" s="76"/>
      <c r="G37" s="119"/>
      <c r="H37" s="87"/>
      <c r="I37" s="77"/>
      <c r="J37" s="77"/>
      <c r="K37" s="88"/>
      <c r="L37" s="79"/>
      <c r="M37" s="76"/>
      <c r="N37" s="256"/>
      <c r="O37" s="256"/>
      <c r="P37" s="256"/>
      <c r="Q37" s="256"/>
      <c r="R37" s="81"/>
      <c r="S37" s="89"/>
      <c r="T37" s="75"/>
      <c r="U37" s="76"/>
      <c r="V37" s="86" t="e">
        <f>IF(BillDetail_List[Entry Alloc%]=0,(BillDetail_List[Time]*BillDetail_List[LTM Rate])*BillDetail_List[[#This Row],[Funding PerCent Allowed]],(BillDetail_List[Time]*BillDetail_List[LTM Rate])*BillDetail_List[[#This Row],[Funding PerCent Allowed]]*BillDetail_List[Entry Alloc%])</f>
        <v>#N/A</v>
      </c>
      <c r="W37" s="86">
        <f>BillDetail_List[Counsel''s Base Fees]+BillDetail_List[Other Disbursements]+BillDetail_List[ATEI Premium]</f>
        <v>0</v>
      </c>
      <c r="X37" s="91" t="e">
        <f>VLOOKUP(BillDetail_List[Part ID],FundingList,2,FALSE)</f>
        <v>#N/A</v>
      </c>
      <c r="Y37" s="272" t="e">
        <f>VLOOKUP(BillDetail_List[[#This Row],[Phase Code ]],phasetasklist,3,FALSE)</f>
        <v>#N/A</v>
      </c>
      <c r="Z37" s="255" t="e">
        <f>VLOOKUP(BillDetail_List[[#This Row],[Task Code]],tasklist,4,FALSE)</f>
        <v>#N/A</v>
      </c>
      <c r="AA37" s="240" t="str">
        <f>IFERROR(VLOOKUP(BillDetail_List[[#This Row],[Activity Code]],ActivityCodeList,2,FALSE), " ")</f>
        <v xml:space="preserve"> </v>
      </c>
      <c r="AB37" s="240" t="str">
        <f>IFERROR(VLOOKUP(BillDetail_List[[#This Row],[Expense Code]],expensenumbers,2,FALSE), " ")</f>
        <v xml:space="preserve"> </v>
      </c>
      <c r="AC37" s="92" t="str">
        <f>IFERROR(VLOOKUP(BillDetail_List[LTM],LTMList,3,FALSE),"")</f>
        <v/>
      </c>
      <c r="AD37" s="92" t="str">
        <f>IFERROR(VLOOKUP(BillDetail_List[LTM],LTMList,4,FALSE),"")</f>
        <v/>
      </c>
      <c r="AE37" s="86">
        <f>IFERROR(VLOOKUP(BillDetail_List[LTM],LTM_List[],6,FALSE),0)</f>
        <v>0</v>
      </c>
      <c r="AF37" s="83" t="e">
        <f>VLOOKUP(BillDetail_List[Part ID],FundingList,7,FALSE)</f>
        <v>#N/A</v>
      </c>
      <c r="AG37" s="83" t="e">
        <f>IF(CounselBaseFees=0,VLOOKUP(BillDetail_List[Part ID],FundingList,3,FALSE),VLOOKUP(BillDetail_List[LTM],LTMList,8,FALSE))</f>
        <v>#N/A</v>
      </c>
      <c r="AH37" s="93" t="e">
        <f>VLOOKUP(BillDetail_List[Part ID],FundingList,4,FALSE)</f>
        <v>#N/A</v>
      </c>
      <c r="AI37" s="190">
        <f>IF(BillDetail_List[[#This Row],[Time]]="N/A",0, BillDetail_List[[#This Row],[Time]]*BillDetail_List[[#This Row],[LTM Rate]])</f>
        <v>0</v>
      </c>
      <c r="AJ37" s="86" t="e">
        <f>IF(BillDetail_List[Entry Alloc%]=0,(BillDetail_List[Time]*BillDetail_List[LTM Rate])*BillDetail_List[[#This Row],[Funding PerCent Allowed]],(BillDetail_List[Time]*BillDetail_List[LTM Rate])*BillDetail_List[[#This Row],[Funding PerCent Allowed]]*BillDetail_List[Entry Alloc%])</f>
        <v>#N/A</v>
      </c>
      <c r="AK37" s="86" t="e">
        <f>BillDetail_List[Base Profit Costs (including any indemnity cap)]*BillDetail_List[VAT Rate]</f>
        <v>#N/A</v>
      </c>
      <c r="AL37" s="86" t="e">
        <f>BillDetail_List[Base Profit Costs (including any indemnity cap)]*BillDetail_List[Success Fee %]</f>
        <v>#N/A</v>
      </c>
      <c r="AM37" s="86" t="e">
        <f>BillDetail_List[Success Fee on Base Profit costs]*BillDetail_List[VAT Rate]</f>
        <v>#N/A</v>
      </c>
      <c r="AN37" s="86" t="e">
        <f>SUM(BillDetail_List[[#This Row],[Base Profit Costs (including any indemnity cap)]:[VAT on Success Fee on Base Profit Costs]])</f>
        <v>#N/A</v>
      </c>
      <c r="AO37" s="86" t="e">
        <f>BillDetail_List[Counsel''s Base Fees]*BillDetail_List[VAT Rate]</f>
        <v>#N/A</v>
      </c>
      <c r="AP37" s="86" t="e">
        <f>BillDetail_List[Counsel''s Base Fees]*BillDetail_List[Success Fee %]</f>
        <v>#N/A</v>
      </c>
      <c r="AQ37" s="86" t="e">
        <f>BillDetail_List[Counsel''s Success Fee]*BillDetail_List[VAT Rate]</f>
        <v>#N/A</v>
      </c>
      <c r="AR37" s="86" t="e">
        <f>BillDetail_List[Counsel''s Base Fees]+BillDetail_List[VAT on Base Counsel Fees]+BillDetail_List[Counsel''s Success Fee]+BillDetail_List[VAT on Counsel''s Success Fee]</f>
        <v>#N/A</v>
      </c>
      <c r="AS37" s="86">
        <f>BillDetail_List[Other Disbursements]+BillDetail_List[VAT On Other Disbursements]</f>
        <v>0</v>
      </c>
      <c r="AT37" s="86">
        <f>BillDetail_List[Counsel''s Base Fees]+BillDetail_List[Other Disbursements]+BillDetail_List[ATEI Premium]</f>
        <v>0</v>
      </c>
      <c r="AU37" s="86" t="e">
        <f>BillDetail_List[Other Disbursements]+BillDetail_List[Counsel''s Base Fees]+BillDetail_List[Base Profit Costs (including any indemnity cap)]</f>
        <v>#N/A</v>
      </c>
      <c r="AV37" s="86" t="e">
        <f>BillDetail_List[Base Profit Costs (including any indemnity cap)]+BillDetail_List[Success Fee on Base Profit costs]</f>
        <v>#N/A</v>
      </c>
      <c r="AW37" s="86" t="e">
        <f>BillDetail_List[ATEI Premium]+BillDetail_List[Other Disbursements]+BillDetail_List[Counsel''s Success Fee]+BillDetail_List[Counsel''s Base Fees]</f>
        <v>#N/A</v>
      </c>
      <c r="AX37" s="86" t="e">
        <f>BillDetail_List[VAT On Other Disbursements]+BillDetail_List[VAT on Counsel''s Success Fee]+BillDetail_List[VAT on Base Counsel Fees]+BillDetail_List[VAT on Success Fee on Base Profit Costs]+BillDetail_List[VAT on Base Profit Costs]</f>
        <v>#N/A</v>
      </c>
      <c r="AY37" s="86" t="e">
        <f>SUM(BillDetail_List[[#This Row],[Total Profit Costs]:[Total VAT]])</f>
        <v>#N/A</v>
      </c>
      <c r="AZ37" s="280" t="e">
        <f>VLOOKUP(BillDetail_List[[#This Row],[Phase Code ]],phasetasklist,7,FALSE)</f>
        <v>#N/A</v>
      </c>
      <c r="BA37" s="280" t="e">
        <f>VLOOKUP(BillDetail_List[[#This Row],[Task Code]],tasklist,7,FALSE)</f>
        <v>#N/A</v>
      </c>
      <c r="BB37" s="280" t="str">
        <f>IFERROR(VLOOKUP(BillDetail_List[[#This Row],[Activity Code]],ActivityCodeList,4,FALSE),"")</f>
        <v/>
      </c>
      <c r="BC37" s="280" t="str">
        <f>IFERROR(VLOOKUP(BillDetail_List[[#This Row],[Expense Code]],expensenumbers,4,FALSE),"")</f>
        <v/>
      </c>
      <c r="BD37" s="218"/>
      <c r="BE37" s="94"/>
      <c r="BF37" s="94"/>
      <c r="BG37" s="218"/>
      <c r="BH37" s="94"/>
      <c r="BI37" s="218"/>
      <c r="BJ37" s="218"/>
      <c r="BK37" s="96"/>
      <c r="BL37" s="96"/>
      <c r="BQ37" s="96"/>
      <c r="BR37" s="96"/>
      <c r="BS37" s="96"/>
      <c r="BT37" s="96"/>
      <c r="BV37" s="96"/>
      <c r="BW37" s="96"/>
      <c r="BY37" s="96"/>
      <c r="BZ37" s="96"/>
      <c r="CA37" s="96"/>
      <c r="CB37" s="96"/>
      <c r="CC37" s="94"/>
      <c r="CD37" s="94"/>
      <c r="CE37" s="84"/>
      <c r="CF37" s="84"/>
    </row>
    <row r="38" spans="1:84" x14ac:dyDescent="0.2">
      <c r="A38" s="74"/>
      <c r="B38" s="74"/>
      <c r="C38" s="49"/>
      <c r="D38" s="172"/>
      <c r="E38" s="291"/>
      <c r="F38" s="76"/>
      <c r="G38" s="119"/>
      <c r="H38" s="87"/>
      <c r="I38" s="77"/>
      <c r="J38" s="77"/>
      <c r="K38" s="88"/>
      <c r="L38" s="79"/>
      <c r="M38" s="76"/>
      <c r="N38" s="256"/>
      <c r="O38" s="256"/>
      <c r="P38" s="256"/>
      <c r="Q38" s="256"/>
      <c r="R38" s="81"/>
      <c r="S38" s="89"/>
      <c r="T38" s="75"/>
      <c r="U38" s="76"/>
      <c r="V38" s="86" t="e">
        <f>IF(BillDetail_List[Entry Alloc%]=0,(BillDetail_List[Time]*BillDetail_List[LTM Rate])*BillDetail_List[[#This Row],[Funding PerCent Allowed]],(BillDetail_List[Time]*BillDetail_List[LTM Rate])*BillDetail_List[[#This Row],[Funding PerCent Allowed]]*BillDetail_List[Entry Alloc%])</f>
        <v>#N/A</v>
      </c>
      <c r="W38" s="86">
        <f>BillDetail_List[Counsel''s Base Fees]+BillDetail_List[Other Disbursements]+BillDetail_List[ATEI Premium]</f>
        <v>0</v>
      </c>
      <c r="X38" s="91" t="e">
        <f>VLOOKUP(BillDetail_List[Part ID],FundingList,2,FALSE)</f>
        <v>#N/A</v>
      </c>
      <c r="Y38" s="272" t="e">
        <f>VLOOKUP(BillDetail_List[[#This Row],[Phase Code ]],phasetasklist,3,FALSE)</f>
        <v>#N/A</v>
      </c>
      <c r="Z38" s="255" t="e">
        <f>VLOOKUP(BillDetail_List[[#This Row],[Task Code]],tasklist,4,FALSE)</f>
        <v>#N/A</v>
      </c>
      <c r="AA38" s="240" t="str">
        <f>IFERROR(VLOOKUP(BillDetail_List[[#This Row],[Activity Code]],ActivityCodeList,2,FALSE), " ")</f>
        <v xml:space="preserve"> </v>
      </c>
      <c r="AB38" s="240" t="str">
        <f>IFERROR(VLOOKUP(BillDetail_List[[#This Row],[Expense Code]],expensenumbers,2,FALSE), " ")</f>
        <v xml:space="preserve"> </v>
      </c>
      <c r="AC38" s="92" t="str">
        <f>IFERROR(VLOOKUP(BillDetail_List[LTM],LTMList,3,FALSE),"")</f>
        <v/>
      </c>
      <c r="AD38" s="92" t="str">
        <f>IFERROR(VLOOKUP(BillDetail_List[LTM],LTMList,4,FALSE),"")</f>
        <v/>
      </c>
      <c r="AE38" s="86">
        <f>IFERROR(VLOOKUP(BillDetail_List[LTM],LTM_List[],6,FALSE),0)</f>
        <v>0</v>
      </c>
      <c r="AF38" s="83" t="e">
        <f>VLOOKUP(BillDetail_List[Part ID],FundingList,7,FALSE)</f>
        <v>#N/A</v>
      </c>
      <c r="AG38" s="83" t="e">
        <f>IF(CounselBaseFees=0,VLOOKUP(BillDetail_List[Part ID],FundingList,3,FALSE),VLOOKUP(BillDetail_List[LTM],LTMList,8,FALSE))</f>
        <v>#N/A</v>
      </c>
      <c r="AH38" s="93" t="e">
        <f>VLOOKUP(BillDetail_List[Part ID],FundingList,4,FALSE)</f>
        <v>#N/A</v>
      </c>
      <c r="AI38" s="190">
        <f>IF(BillDetail_List[[#This Row],[Time]]="N/A",0, BillDetail_List[[#This Row],[Time]]*BillDetail_List[[#This Row],[LTM Rate]])</f>
        <v>0</v>
      </c>
      <c r="AJ38" s="86" t="e">
        <f>IF(BillDetail_List[Entry Alloc%]=0,(BillDetail_List[Time]*BillDetail_List[LTM Rate])*BillDetail_List[[#This Row],[Funding PerCent Allowed]],(BillDetail_List[Time]*BillDetail_List[LTM Rate])*BillDetail_List[[#This Row],[Funding PerCent Allowed]]*BillDetail_List[Entry Alloc%])</f>
        <v>#N/A</v>
      </c>
      <c r="AK38" s="86" t="e">
        <f>BillDetail_List[Base Profit Costs (including any indemnity cap)]*BillDetail_List[VAT Rate]</f>
        <v>#N/A</v>
      </c>
      <c r="AL38" s="86" t="e">
        <f>BillDetail_List[Base Profit Costs (including any indemnity cap)]*BillDetail_List[Success Fee %]</f>
        <v>#N/A</v>
      </c>
      <c r="AM38" s="86" t="e">
        <f>BillDetail_List[Success Fee on Base Profit costs]*BillDetail_List[VAT Rate]</f>
        <v>#N/A</v>
      </c>
      <c r="AN38" s="86" t="e">
        <f>SUM(BillDetail_List[[#This Row],[Base Profit Costs (including any indemnity cap)]:[VAT on Success Fee on Base Profit Costs]])</f>
        <v>#N/A</v>
      </c>
      <c r="AO38" s="86" t="e">
        <f>BillDetail_List[Counsel''s Base Fees]*BillDetail_List[VAT Rate]</f>
        <v>#N/A</v>
      </c>
      <c r="AP38" s="86" t="e">
        <f>BillDetail_List[Counsel''s Base Fees]*BillDetail_List[Success Fee %]</f>
        <v>#N/A</v>
      </c>
      <c r="AQ38" s="86" t="e">
        <f>BillDetail_List[Counsel''s Success Fee]*BillDetail_List[VAT Rate]</f>
        <v>#N/A</v>
      </c>
      <c r="AR38" s="86" t="e">
        <f>BillDetail_List[Counsel''s Base Fees]+BillDetail_List[VAT on Base Counsel Fees]+BillDetail_List[Counsel''s Success Fee]+BillDetail_List[VAT on Counsel''s Success Fee]</f>
        <v>#N/A</v>
      </c>
      <c r="AS38" s="86">
        <f>BillDetail_List[Other Disbursements]+BillDetail_List[VAT On Other Disbursements]</f>
        <v>0</v>
      </c>
      <c r="AT38" s="86">
        <f>BillDetail_List[Counsel''s Base Fees]+BillDetail_List[Other Disbursements]+BillDetail_List[ATEI Premium]</f>
        <v>0</v>
      </c>
      <c r="AU38" s="86" t="e">
        <f>BillDetail_List[Other Disbursements]+BillDetail_List[Counsel''s Base Fees]+BillDetail_List[Base Profit Costs (including any indemnity cap)]</f>
        <v>#N/A</v>
      </c>
      <c r="AV38" s="86" t="e">
        <f>BillDetail_List[Base Profit Costs (including any indemnity cap)]+BillDetail_List[Success Fee on Base Profit costs]</f>
        <v>#N/A</v>
      </c>
      <c r="AW38" s="86" t="e">
        <f>BillDetail_List[ATEI Premium]+BillDetail_List[Other Disbursements]+BillDetail_List[Counsel''s Success Fee]+BillDetail_List[Counsel''s Base Fees]</f>
        <v>#N/A</v>
      </c>
      <c r="AX38" s="86" t="e">
        <f>BillDetail_List[VAT On Other Disbursements]+BillDetail_List[VAT on Counsel''s Success Fee]+BillDetail_List[VAT on Base Counsel Fees]+BillDetail_List[VAT on Success Fee on Base Profit Costs]+BillDetail_List[VAT on Base Profit Costs]</f>
        <v>#N/A</v>
      </c>
      <c r="AY38" s="86" t="e">
        <f>SUM(BillDetail_List[[#This Row],[Total Profit Costs]:[Total VAT]])</f>
        <v>#N/A</v>
      </c>
      <c r="AZ38" s="280" t="e">
        <f>VLOOKUP(BillDetail_List[[#This Row],[Phase Code ]],phasetasklist,7,FALSE)</f>
        <v>#N/A</v>
      </c>
      <c r="BA38" s="280" t="e">
        <f>VLOOKUP(BillDetail_List[[#This Row],[Task Code]],tasklist,7,FALSE)</f>
        <v>#N/A</v>
      </c>
      <c r="BB38" s="280" t="str">
        <f>IFERROR(VLOOKUP(BillDetail_List[[#This Row],[Activity Code]],ActivityCodeList,4,FALSE),"")</f>
        <v/>
      </c>
      <c r="BC38" s="280" t="str">
        <f>IFERROR(VLOOKUP(BillDetail_List[[#This Row],[Expense Code]],expensenumbers,4,FALSE),"")</f>
        <v/>
      </c>
      <c r="BD38" s="218"/>
      <c r="BE38" s="94"/>
      <c r="BF38" s="94"/>
      <c r="BG38" s="218"/>
      <c r="BH38" s="94"/>
      <c r="BI38" s="218"/>
      <c r="BJ38" s="218"/>
      <c r="BK38" s="96"/>
      <c r="BL38" s="96"/>
      <c r="BQ38" s="96"/>
      <c r="BR38" s="96"/>
      <c r="BS38" s="96"/>
      <c r="BT38" s="96"/>
      <c r="BV38" s="96"/>
      <c r="BW38" s="96"/>
      <c r="BY38" s="96"/>
      <c r="BZ38" s="96"/>
      <c r="CA38" s="96"/>
      <c r="CB38" s="96"/>
      <c r="CC38" s="94"/>
      <c r="CD38" s="94"/>
      <c r="CE38" s="84"/>
      <c r="CF38" s="84"/>
    </row>
    <row r="39" spans="1:84" x14ac:dyDescent="0.2">
      <c r="A39" s="74"/>
      <c r="B39" s="74"/>
      <c r="C39" s="49"/>
      <c r="D39" s="172"/>
      <c r="E39" s="291"/>
      <c r="F39" s="76"/>
      <c r="G39" s="119"/>
      <c r="H39" s="87"/>
      <c r="I39" s="77"/>
      <c r="J39" s="77"/>
      <c r="K39" s="88"/>
      <c r="L39" s="79"/>
      <c r="M39" s="76"/>
      <c r="N39" s="256"/>
      <c r="O39" s="256"/>
      <c r="P39" s="256"/>
      <c r="Q39" s="256"/>
      <c r="R39" s="81"/>
      <c r="S39" s="89"/>
      <c r="T39" s="75"/>
      <c r="U39" s="75"/>
      <c r="V39" s="86" t="e">
        <f>IF(BillDetail_List[Entry Alloc%]=0,(BillDetail_List[Time]*BillDetail_List[LTM Rate])*BillDetail_List[[#This Row],[Funding PerCent Allowed]],(BillDetail_List[Time]*BillDetail_List[LTM Rate])*BillDetail_List[[#This Row],[Funding PerCent Allowed]]*BillDetail_List[Entry Alloc%])</f>
        <v>#N/A</v>
      </c>
      <c r="W39" s="86">
        <f>BillDetail_List[Counsel''s Base Fees]+BillDetail_List[Other Disbursements]+BillDetail_List[ATEI Premium]</f>
        <v>0</v>
      </c>
      <c r="X39" s="91" t="e">
        <f>VLOOKUP(BillDetail_List[Part ID],FundingList,2,FALSE)</f>
        <v>#N/A</v>
      </c>
      <c r="Y39" s="272" t="e">
        <f>VLOOKUP(BillDetail_List[[#This Row],[Phase Code ]],phasetasklist,3,FALSE)</f>
        <v>#N/A</v>
      </c>
      <c r="Z39" s="255" t="e">
        <f>VLOOKUP(BillDetail_List[[#This Row],[Task Code]],tasklist,4,FALSE)</f>
        <v>#N/A</v>
      </c>
      <c r="AA39" s="240" t="str">
        <f>IFERROR(VLOOKUP(BillDetail_List[[#This Row],[Activity Code]],ActivityCodeList,2,FALSE), " ")</f>
        <v xml:space="preserve"> </v>
      </c>
      <c r="AB39" s="240" t="str">
        <f>IFERROR(VLOOKUP(BillDetail_List[[#This Row],[Expense Code]],expensenumbers,2,FALSE), " ")</f>
        <v xml:space="preserve"> </v>
      </c>
      <c r="AC39" s="92" t="str">
        <f>IFERROR(VLOOKUP(BillDetail_List[LTM],LTMList,3,FALSE),"")</f>
        <v/>
      </c>
      <c r="AD39" s="92" t="str">
        <f>IFERROR(VLOOKUP(BillDetail_List[LTM],LTMList,4,FALSE),"")</f>
        <v/>
      </c>
      <c r="AE39" s="86">
        <f>IFERROR(VLOOKUP(BillDetail_List[LTM],LTM_List[],6,FALSE),0)</f>
        <v>0</v>
      </c>
      <c r="AF39" s="83" t="e">
        <f>VLOOKUP(BillDetail_List[Part ID],FundingList,7,FALSE)</f>
        <v>#N/A</v>
      </c>
      <c r="AG39" s="83" t="e">
        <f>IF(CounselBaseFees=0,VLOOKUP(BillDetail_List[Part ID],FundingList,3,FALSE),VLOOKUP(BillDetail_List[LTM],LTMList,8,FALSE))</f>
        <v>#N/A</v>
      </c>
      <c r="AH39" s="93" t="e">
        <f>VLOOKUP(BillDetail_List[Part ID],FundingList,4,FALSE)</f>
        <v>#N/A</v>
      </c>
      <c r="AI39" s="190">
        <f>IF(BillDetail_List[[#This Row],[Time]]="N/A",0, BillDetail_List[[#This Row],[Time]]*BillDetail_List[[#This Row],[LTM Rate]])</f>
        <v>0</v>
      </c>
      <c r="AJ39" s="86" t="e">
        <f>IF(BillDetail_List[Entry Alloc%]=0,(BillDetail_List[Time]*BillDetail_List[LTM Rate])*BillDetail_List[[#This Row],[Funding PerCent Allowed]],(BillDetail_List[Time]*BillDetail_List[LTM Rate])*BillDetail_List[[#This Row],[Funding PerCent Allowed]]*BillDetail_List[Entry Alloc%])</f>
        <v>#N/A</v>
      </c>
      <c r="AK39" s="86" t="e">
        <f>BillDetail_List[Base Profit Costs (including any indemnity cap)]*BillDetail_List[VAT Rate]</f>
        <v>#N/A</v>
      </c>
      <c r="AL39" s="86" t="e">
        <f>BillDetail_List[Base Profit Costs (including any indemnity cap)]*BillDetail_List[Success Fee %]</f>
        <v>#N/A</v>
      </c>
      <c r="AM39" s="86" t="e">
        <f>BillDetail_List[Success Fee on Base Profit costs]*BillDetail_List[VAT Rate]</f>
        <v>#N/A</v>
      </c>
      <c r="AN39" s="86" t="e">
        <f>SUM(BillDetail_List[[#This Row],[Base Profit Costs (including any indemnity cap)]:[VAT on Success Fee on Base Profit Costs]])</f>
        <v>#N/A</v>
      </c>
      <c r="AO39" s="86" t="e">
        <f>BillDetail_List[Counsel''s Base Fees]*BillDetail_List[VAT Rate]</f>
        <v>#N/A</v>
      </c>
      <c r="AP39" s="86" t="e">
        <f>BillDetail_List[Counsel''s Base Fees]*BillDetail_List[Success Fee %]</f>
        <v>#N/A</v>
      </c>
      <c r="AQ39" s="86" t="e">
        <f>BillDetail_List[Counsel''s Success Fee]*BillDetail_List[VAT Rate]</f>
        <v>#N/A</v>
      </c>
      <c r="AR39" s="86" t="e">
        <f>BillDetail_List[Counsel''s Base Fees]+BillDetail_List[VAT on Base Counsel Fees]+BillDetail_List[Counsel''s Success Fee]+BillDetail_List[VAT on Counsel''s Success Fee]</f>
        <v>#N/A</v>
      </c>
      <c r="AS39" s="86">
        <f>BillDetail_List[Other Disbursements]+BillDetail_List[VAT On Other Disbursements]</f>
        <v>0</v>
      </c>
      <c r="AT39" s="86">
        <f>BillDetail_List[Counsel''s Base Fees]+BillDetail_List[Other Disbursements]+BillDetail_List[ATEI Premium]</f>
        <v>0</v>
      </c>
      <c r="AU39" s="86" t="e">
        <f>BillDetail_List[Other Disbursements]+BillDetail_List[Counsel''s Base Fees]+BillDetail_List[Base Profit Costs (including any indemnity cap)]</f>
        <v>#N/A</v>
      </c>
      <c r="AV39" s="86" t="e">
        <f>BillDetail_List[Base Profit Costs (including any indemnity cap)]+BillDetail_List[Success Fee on Base Profit costs]</f>
        <v>#N/A</v>
      </c>
      <c r="AW39" s="86" t="e">
        <f>BillDetail_List[ATEI Premium]+BillDetail_List[Other Disbursements]+BillDetail_List[Counsel''s Success Fee]+BillDetail_List[Counsel''s Base Fees]</f>
        <v>#N/A</v>
      </c>
      <c r="AX39" s="86" t="e">
        <f>BillDetail_List[VAT On Other Disbursements]+BillDetail_List[VAT on Counsel''s Success Fee]+BillDetail_List[VAT on Base Counsel Fees]+BillDetail_List[VAT on Success Fee on Base Profit Costs]+BillDetail_List[VAT on Base Profit Costs]</f>
        <v>#N/A</v>
      </c>
      <c r="AY39" s="86" t="e">
        <f>SUM(BillDetail_List[[#This Row],[Total Profit Costs]:[Total VAT]])</f>
        <v>#N/A</v>
      </c>
      <c r="AZ39" s="280" t="e">
        <f>VLOOKUP(BillDetail_List[[#This Row],[Phase Code ]],phasetasklist,7,FALSE)</f>
        <v>#N/A</v>
      </c>
      <c r="BA39" s="280" t="e">
        <f>VLOOKUP(BillDetail_List[[#This Row],[Task Code]],tasklist,7,FALSE)</f>
        <v>#N/A</v>
      </c>
      <c r="BB39" s="280" t="str">
        <f>IFERROR(VLOOKUP(BillDetail_List[[#This Row],[Activity Code]],ActivityCodeList,4,FALSE),"")</f>
        <v/>
      </c>
      <c r="BC39" s="280" t="str">
        <f>IFERROR(VLOOKUP(BillDetail_List[[#This Row],[Expense Code]],expensenumbers,4,FALSE),"")</f>
        <v/>
      </c>
      <c r="BD39" s="218"/>
      <c r="BE39" s="94"/>
      <c r="BF39" s="94"/>
      <c r="BG39" s="218"/>
      <c r="BH39" s="94"/>
      <c r="BI39" s="218"/>
      <c r="BJ39" s="218"/>
      <c r="BK39" s="96"/>
      <c r="BL39" s="96"/>
      <c r="BQ39" s="96"/>
      <c r="BR39" s="96"/>
      <c r="BS39" s="96"/>
      <c r="BT39" s="96"/>
      <c r="BV39" s="96"/>
      <c r="BW39" s="96"/>
      <c r="BY39" s="96"/>
      <c r="BZ39" s="96"/>
      <c r="CA39" s="96"/>
      <c r="CB39" s="96"/>
      <c r="CC39" s="94"/>
      <c r="CD39" s="94"/>
      <c r="CE39" s="84"/>
      <c r="CF39" s="84"/>
    </row>
    <row r="40" spans="1:84" x14ac:dyDescent="0.2">
      <c r="A40" s="74"/>
      <c r="B40" s="74"/>
      <c r="C40" s="49"/>
      <c r="D40" s="172"/>
      <c r="E40" s="291"/>
      <c r="F40" s="76"/>
      <c r="G40" s="119"/>
      <c r="H40" s="87"/>
      <c r="I40" s="77"/>
      <c r="J40" s="77"/>
      <c r="K40" s="88"/>
      <c r="L40" s="79"/>
      <c r="M40" s="76"/>
      <c r="N40" s="256"/>
      <c r="O40" s="256"/>
      <c r="P40" s="256"/>
      <c r="Q40" s="256"/>
      <c r="R40" s="81"/>
      <c r="S40" s="89"/>
      <c r="T40" s="75"/>
      <c r="U40" s="75"/>
      <c r="V40" s="86" t="e">
        <f>IF(BillDetail_List[Entry Alloc%]=0,(BillDetail_List[Time]*BillDetail_List[LTM Rate])*BillDetail_List[[#This Row],[Funding PerCent Allowed]],(BillDetail_List[Time]*BillDetail_List[LTM Rate])*BillDetail_List[[#This Row],[Funding PerCent Allowed]]*BillDetail_List[Entry Alloc%])</f>
        <v>#N/A</v>
      </c>
      <c r="W40" s="86">
        <f>BillDetail_List[Counsel''s Base Fees]+BillDetail_List[Other Disbursements]+BillDetail_List[ATEI Premium]</f>
        <v>0</v>
      </c>
      <c r="X40" s="91" t="e">
        <f>VLOOKUP(BillDetail_List[Part ID],FundingList,2,FALSE)</f>
        <v>#N/A</v>
      </c>
      <c r="Y40" s="272" t="e">
        <f>VLOOKUP(BillDetail_List[[#This Row],[Phase Code ]],phasetasklist,3,FALSE)</f>
        <v>#N/A</v>
      </c>
      <c r="Z40" s="255" t="e">
        <f>VLOOKUP(BillDetail_List[[#This Row],[Task Code]],tasklist,4,FALSE)</f>
        <v>#N/A</v>
      </c>
      <c r="AA40" s="240" t="str">
        <f>IFERROR(VLOOKUP(BillDetail_List[[#This Row],[Activity Code]],ActivityCodeList,2,FALSE), " ")</f>
        <v xml:space="preserve"> </v>
      </c>
      <c r="AB40" s="240" t="str">
        <f>IFERROR(VLOOKUP(BillDetail_List[[#This Row],[Expense Code]],expensenumbers,2,FALSE), " ")</f>
        <v xml:space="preserve"> </v>
      </c>
      <c r="AC40" s="92" t="str">
        <f>IFERROR(VLOOKUP(BillDetail_List[LTM],LTMList,3,FALSE),"")</f>
        <v/>
      </c>
      <c r="AD40" s="92" t="str">
        <f>IFERROR(VLOOKUP(BillDetail_List[LTM],LTMList,4,FALSE),"")</f>
        <v/>
      </c>
      <c r="AE40" s="86">
        <f>IFERROR(VLOOKUP(BillDetail_List[LTM],LTM_List[],6,FALSE),0)</f>
        <v>0</v>
      </c>
      <c r="AF40" s="83" t="e">
        <f>VLOOKUP(BillDetail_List[Part ID],FundingList,7,FALSE)</f>
        <v>#N/A</v>
      </c>
      <c r="AG40" s="83" t="e">
        <f>IF(CounselBaseFees=0,VLOOKUP(BillDetail_List[Part ID],FundingList,3,FALSE),VLOOKUP(BillDetail_List[LTM],LTMList,8,FALSE))</f>
        <v>#N/A</v>
      </c>
      <c r="AH40" s="93" t="e">
        <f>VLOOKUP(BillDetail_List[Part ID],FundingList,4,FALSE)</f>
        <v>#N/A</v>
      </c>
      <c r="AI40" s="190">
        <f>IF(BillDetail_List[[#This Row],[Time]]="N/A",0, BillDetail_List[[#This Row],[Time]]*BillDetail_List[[#This Row],[LTM Rate]])</f>
        <v>0</v>
      </c>
      <c r="AJ40" s="86" t="e">
        <f>IF(BillDetail_List[Entry Alloc%]=0,(BillDetail_List[Time]*BillDetail_List[LTM Rate])*BillDetail_List[[#This Row],[Funding PerCent Allowed]],(BillDetail_List[Time]*BillDetail_List[LTM Rate])*BillDetail_List[[#This Row],[Funding PerCent Allowed]]*BillDetail_List[Entry Alloc%])</f>
        <v>#N/A</v>
      </c>
      <c r="AK40" s="86" t="e">
        <f>BillDetail_List[Base Profit Costs (including any indemnity cap)]*BillDetail_List[VAT Rate]</f>
        <v>#N/A</v>
      </c>
      <c r="AL40" s="86" t="e">
        <f>BillDetail_List[Base Profit Costs (including any indemnity cap)]*BillDetail_List[Success Fee %]</f>
        <v>#N/A</v>
      </c>
      <c r="AM40" s="86" t="e">
        <f>BillDetail_List[Success Fee on Base Profit costs]*BillDetail_List[VAT Rate]</f>
        <v>#N/A</v>
      </c>
      <c r="AN40" s="86" t="e">
        <f>SUM(BillDetail_List[[#This Row],[Base Profit Costs (including any indemnity cap)]:[VAT on Success Fee on Base Profit Costs]])</f>
        <v>#N/A</v>
      </c>
      <c r="AO40" s="86" t="e">
        <f>BillDetail_List[Counsel''s Base Fees]*BillDetail_List[VAT Rate]</f>
        <v>#N/A</v>
      </c>
      <c r="AP40" s="86" t="e">
        <f>BillDetail_List[Counsel''s Base Fees]*BillDetail_List[Success Fee %]</f>
        <v>#N/A</v>
      </c>
      <c r="AQ40" s="86" t="e">
        <f>BillDetail_List[Counsel''s Success Fee]*BillDetail_List[VAT Rate]</f>
        <v>#N/A</v>
      </c>
      <c r="AR40" s="86" t="e">
        <f>BillDetail_List[Counsel''s Base Fees]+BillDetail_List[VAT on Base Counsel Fees]+BillDetail_List[Counsel''s Success Fee]+BillDetail_List[VAT on Counsel''s Success Fee]</f>
        <v>#N/A</v>
      </c>
      <c r="AS40" s="86">
        <f>BillDetail_List[Other Disbursements]+BillDetail_List[VAT On Other Disbursements]</f>
        <v>0</v>
      </c>
      <c r="AT40" s="86">
        <f>BillDetail_List[Counsel''s Base Fees]+BillDetail_List[Other Disbursements]+BillDetail_List[ATEI Premium]</f>
        <v>0</v>
      </c>
      <c r="AU40" s="86" t="e">
        <f>BillDetail_List[Other Disbursements]+BillDetail_List[Counsel''s Base Fees]+BillDetail_List[Base Profit Costs (including any indemnity cap)]</f>
        <v>#N/A</v>
      </c>
      <c r="AV40" s="86" t="e">
        <f>BillDetail_List[Base Profit Costs (including any indemnity cap)]+BillDetail_List[Success Fee on Base Profit costs]</f>
        <v>#N/A</v>
      </c>
      <c r="AW40" s="86" t="e">
        <f>BillDetail_List[ATEI Premium]+BillDetail_List[Other Disbursements]+BillDetail_List[Counsel''s Success Fee]+BillDetail_List[Counsel''s Base Fees]</f>
        <v>#N/A</v>
      </c>
      <c r="AX40" s="86" t="e">
        <f>BillDetail_List[VAT On Other Disbursements]+BillDetail_List[VAT on Counsel''s Success Fee]+BillDetail_List[VAT on Base Counsel Fees]+BillDetail_List[VAT on Success Fee on Base Profit Costs]+BillDetail_List[VAT on Base Profit Costs]</f>
        <v>#N/A</v>
      </c>
      <c r="AY40" s="86" t="e">
        <f>SUM(BillDetail_List[[#This Row],[Total Profit Costs]:[Total VAT]])</f>
        <v>#N/A</v>
      </c>
      <c r="AZ40" s="280" t="e">
        <f>VLOOKUP(BillDetail_List[[#This Row],[Phase Code ]],phasetasklist,7,FALSE)</f>
        <v>#N/A</v>
      </c>
      <c r="BA40" s="280" t="e">
        <f>VLOOKUP(BillDetail_List[[#This Row],[Task Code]],tasklist,7,FALSE)</f>
        <v>#N/A</v>
      </c>
      <c r="BB40" s="280" t="str">
        <f>IFERROR(VLOOKUP(BillDetail_List[[#This Row],[Activity Code]],ActivityCodeList,4,FALSE),"")</f>
        <v/>
      </c>
      <c r="BC40" s="280" t="str">
        <f>IFERROR(VLOOKUP(BillDetail_List[[#This Row],[Expense Code]],expensenumbers,4,FALSE),"")</f>
        <v/>
      </c>
      <c r="BD40" s="218"/>
      <c r="BE40" s="94"/>
      <c r="BF40" s="94"/>
      <c r="BG40" s="218"/>
      <c r="BH40" s="94"/>
      <c r="BI40" s="218"/>
      <c r="BJ40" s="218"/>
      <c r="BK40" s="96"/>
      <c r="BL40" s="96"/>
      <c r="BQ40" s="96"/>
      <c r="BR40" s="96"/>
      <c r="BS40" s="96"/>
      <c r="BT40" s="96"/>
      <c r="BV40" s="96"/>
      <c r="BW40" s="96"/>
      <c r="BY40" s="96"/>
      <c r="BZ40" s="96"/>
      <c r="CA40" s="96"/>
      <c r="CB40" s="96"/>
      <c r="CC40" s="94"/>
      <c r="CD40" s="94"/>
      <c r="CE40" s="84"/>
      <c r="CF40" s="84"/>
    </row>
    <row r="41" spans="1:84" x14ac:dyDescent="0.2">
      <c r="A41" s="74"/>
      <c r="B41" s="74"/>
      <c r="C41" s="49"/>
      <c r="D41" s="172"/>
      <c r="E41" s="291"/>
      <c r="F41" s="76"/>
      <c r="G41" s="119"/>
      <c r="H41" s="87"/>
      <c r="I41" s="77"/>
      <c r="J41" s="77"/>
      <c r="K41" s="88"/>
      <c r="L41" s="79"/>
      <c r="M41" s="76"/>
      <c r="N41" s="256"/>
      <c r="O41" s="256"/>
      <c r="P41" s="256"/>
      <c r="Q41" s="256"/>
      <c r="R41" s="81"/>
      <c r="S41" s="89"/>
      <c r="T41" s="75"/>
      <c r="U41" s="75"/>
      <c r="V41" s="86" t="e">
        <f>IF(BillDetail_List[Entry Alloc%]=0,(BillDetail_List[Time]*BillDetail_List[LTM Rate])*BillDetail_List[[#This Row],[Funding PerCent Allowed]],(BillDetail_List[Time]*BillDetail_List[LTM Rate])*BillDetail_List[[#This Row],[Funding PerCent Allowed]]*BillDetail_List[Entry Alloc%])</f>
        <v>#N/A</v>
      </c>
      <c r="W41" s="86">
        <f>BillDetail_List[Counsel''s Base Fees]+BillDetail_List[Other Disbursements]+BillDetail_List[ATEI Premium]</f>
        <v>0</v>
      </c>
      <c r="X41" s="91" t="e">
        <f>VLOOKUP(BillDetail_List[Part ID],FundingList,2,FALSE)</f>
        <v>#N/A</v>
      </c>
      <c r="Y41" s="272" t="e">
        <f>VLOOKUP(BillDetail_List[[#This Row],[Phase Code ]],phasetasklist,3,FALSE)</f>
        <v>#N/A</v>
      </c>
      <c r="Z41" s="255" t="e">
        <f>VLOOKUP(BillDetail_List[[#This Row],[Task Code]],tasklist,4,FALSE)</f>
        <v>#N/A</v>
      </c>
      <c r="AA41" s="240" t="str">
        <f>IFERROR(VLOOKUP(BillDetail_List[[#This Row],[Activity Code]],ActivityCodeList,2,FALSE), " ")</f>
        <v xml:space="preserve"> </v>
      </c>
      <c r="AB41" s="240" t="str">
        <f>IFERROR(VLOOKUP(BillDetail_List[[#This Row],[Expense Code]],expensenumbers,2,FALSE), " ")</f>
        <v xml:space="preserve"> </v>
      </c>
      <c r="AC41" s="92" t="str">
        <f>IFERROR(VLOOKUP(BillDetail_List[LTM],LTMList,3,FALSE),"")</f>
        <v/>
      </c>
      <c r="AD41" s="92" t="str">
        <f>IFERROR(VLOOKUP(BillDetail_List[LTM],LTMList,4,FALSE),"")</f>
        <v/>
      </c>
      <c r="AE41" s="86">
        <f>IFERROR(VLOOKUP(BillDetail_List[LTM],LTM_List[],6,FALSE),0)</f>
        <v>0</v>
      </c>
      <c r="AF41" s="83" t="e">
        <f>VLOOKUP(BillDetail_List[Part ID],FundingList,7,FALSE)</f>
        <v>#N/A</v>
      </c>
      <c r="AG41" s="83" t="e">
        <f>IF(CounselBaseFees=0,VLOOKUP(BillDetail_List[Part ID],FundingList,3,FALSE),VLOOKUP(BillDetail_List[LTM],LTMList,8,FALSE))</f>
        <v>#N/A</v>
      </c>
      <c r="AH41" s="93" t="e">
        <f>VLOOKUP(BillDetail_List[Part ID],FundingList,4,FALSE)</f>
        <v>#N/A</v>
      </c>
      <c r="AI41" s="190">
        <f>IF(BillDetail_List[[#This Row],[Time]]="N/A",0, BillDetail_List[[#This Row],[Time]]*BillDetail_List[[#This Row],[LTM Rate]])</f>
        <v>0</v>
      </c>
      <c r="AJ41" s="86" t="e">
        <f>IF(BillDetail_List[Entry Alloc%]=0,(BillDetail_List[Time]*BillDetail_List[LTM Rate])*BillDetail_List[[#This Row],[Funding PerCent Allowed]],(BillDetail_List[Time]*BillDetail_List[LTM Rate])*BillDetail_List[[#This Row],[Funding PerCent Allowed]]*BillDetail_List[Entry Alloc%])</f>
        <v>#N/A</v>
      </c>
      <c r="AK41" s="86" t="e">
        <f>BillDetail_List[Base Profit Costs (including any indemnity cap)]*BillDetail_List[VAT Rate]</f>
        <v>#N/A</v>
      </c>
      <c r="AL41" s="86" t="e">
        <f>BillDetail_List[Base Profit Costs (including any indemnity cap)]*BillDetail_List[Success Fee %]</f>
        <v>#N/A</v>
      </c>
      <c r="AM41" s="86" t="e">
        <f>BillDetail_List[Success Fee on Base Profit costs]*BillDetail_List[VAT Rate]</f>
        <v>#N/A</v>
      </c>
      <c r="AN41" s="86" t="e">
        <f>SUM(BillDetail_List[[#This Row],[Base Profit Costs (including any indemnity cap)]:[VAT on Success Fee on Base Profit Costs]])</f>
        <v>#N/A</v>
      </c>
      <c r="AO41" s="86" t="e">
        <f>BillDetail_List[Counsel''s Base Fees]*BillDetail_List[VAT Rate]</f>
        <v>#N/A</v>
      </c>
      <c r="AP41" s="86" t="e">
        <f>BillDetail_List[Counsel''s Base Fees]*BillDetail_List[Success Fee %]</f>
        <v>#N/A</v>
      </c>
      <c r="AQ41" s="86" t="e">
        <f>BillDetail_List[Counsel''s Success Fee]*BillDetail_List[VAT Rate]</f>
        <v>#N/A</v>
      </c>
      <c r="AR41" s="86" t="e">
        <f>BillDetail_List[Counsel''s Base Fees]+BillDetail_List[VAT on Base Counsel Fees]+BillDetail_List[Counsel''s Success Fee]+BillDetail_List[VAT on Counsel''s Success Fee]</f>
        <v>#N/A</v>
      </c>
      <c r="AS41" s="86">
        <f>BillDetail_List[Other Disbursements]+BillDetail_List[VAT On Other Disbursements]</f>
        <v>0</v>
      </c>
      <c r="AT41" s="86">
        <f>BillDetail_List[Counsel''s Base Fees]+BillDetail_List[Other Disbursements]+BillDetail_List[ATEI Premium]</f>
        <v>0</v>
      </c>
      <c r="AU41" s="86" t="e">
        <f>BillDetail_List[Other Disbursements]+BillDetail_List[Counsel''s Base Fees]+BillDetail_List[Base Profit Costs (including any indemnity cap)]</f>
        <v>#N/A</v>
      </c>
      <c r="AV41" s="86" t="e">
        <f>BillDetail_List[Base Profit Costs (including any indemnity cap)]+BillDetail_List[Success Fee on Base Profit costs]</f>
        <v>#N/A</v>
      </c>
      <c r="AW41" s="86" t="e">
        <f>BillDetail_List[ATEI Premium]+BillDetail_List[Other Disbursements]+BillDetail_List[Counsel''s Success Fee]+BillDetail_List[Counsel''s Base Fees]</f>
        <v>#N/A</v>
      </c>
      <c r="AX41" s="86" t="e">
        <f>BillDetail_List[VAT On Other Disbursements]+BillDetail_List[VAT on Counsel''s Success Fee]+BillDetail_List[VAT on Base Counsel Fees]+BillDetail_List[VAT on Success Fee on Base Profit Costs]+BillDetail_List[VAT on Base Profit Costs]</f>
        <v>#N/A</v>
      </c>
      <c r="AY41" s="86" t="e">
        <f>SUM(BillDetail_List[[#This Row],[Total Profit Costs]:[Total VAT]])</f>
        <v>#N/A</v>
      </c>
      <c r="AZ41" s="280" t="e">
        <f>VLOOKUP(BillDetail_List[[#This Row],[Phase Code ]],phasetasklist,7,FALSE)</f>
        <v>#N/A</v>
      </c>
      <c r="BA41" s="280" t="e">
        <f>VLOOKUP(BillDetail_List[[#This Row],[Task Code]],tasklist,7,FALSE)</f>
        <v>#N/A</v>
      </c>
      <c r="BB41" s="280" t="str">
        <f>IFERROR(VLOOKUP(BillDetail_List[[#This Row],[Activity Code]],ActivityCodeList,4,FALSE),"")</f>
        <v/>
      </c>
      <c r="BC41" s="280" t="str">
        <f>IFERROR(VLOOKUP(BillDetail_List[[#This Row],[Expense Code]],expensenumbers,4,FALSE),"")</f>
        <v/>
      </c>
      <c r="BD41" s="218"/>
      <c r="BE41" s="94"/>
      <c r="BF41" s="94"/>
      <c r="BG41" s="218"/>
      <c r="BH41" s="94"/>
      <c r="BI41" s="218"/>
      <c r="BJ41" s="218"/>
      <c r="BK41" s="96"/>
      <c r="BL41" s="96"/>
      <c r="BQ41" s="96"/>
      <c r="BR41" s="96"/>
      <c r="BS41" s="96"/>
      <c r="BT41" s="96"/>
      <c r="BV41" s="96"/>
      <c r="BW41" s="96"/>
      <c r="BY41" s="96"/>
      <c r="BZ41" s="96"/>
      <c r="CA41" s="96"/>
      <c r="CB41" s="96"/>
      <c r="CC41" s="94"/>
      <c r="CD41" s="94"/>
      <c r="CE41" s="84"/>
      <c r="CF41" s="84"/>
    </row>
    <row r="42" spans="1:84" x14ac:dyDescent="0.2">
      <c r="A42" s="74"/>
      <c r="B42" s="74"/>
      <c r="C42" s="49"/>
      <c r="D42" s="172"/>
      <c r="E42" s="291"/>
      <c r="F42" s="76"/>
      <c r="G42" s="119"/>
      <c r="H42" s="87"/>
      <c r="I42" s="77"/>
      <c r="J42" s="77"/>
      <c r="K42" s="88"/>
      <c r="L42" s="79"/>
      <c r="M42" s="76"/>
      <c r="N42" s="256"/>
      <c r="O42" s="256"/>
      <c r="P42" s="256"/>
      <c r="Q42" s="256"/>
      <c r="R42" s="81"/>
      <c r="S42" s="89"/>
      <c r="T42" s="75"/>
      <c r="U42" s="75"/>
      <c r="V42" s="86" t="e">
        <f>IF(BillDetail_List[Entry Alloc%]=0,(BillDetail_List[Time]*BillDetail_List[LTM Rate])*BillDetail_List[[#This Row],[Funding PerCent Allowed]],(BillDetail_List[Time]*BillDetail_List[LTM Rate])*BillDetail_List[[#This Row],[Funding PerCent Allowed]]*BillDetail_List[Entry Alloc%])</f>
        <v>#N/A</v>
      </c>
      <c r="W42" s="86">
        <f>BillDetail_List[Counsel''s Base Fees]+BillDetail_List[Other Disbursements]+BillDetail_List[ATEI Premium]</f>
        <v>0</v>
      </c>
      <c r="X42" s="91" t="e">
        <f>VLOOKUP(BillDetail_List[Part ID],FundingList,2,FALSE)</f>
        <v>#N/A</v>
      </c>
      <c r="Y42" s="272" t="e">
        <f>VLOOKUP(BillDetail_List[[#This Row],[Phase Code ]],phasetasklist,3,FALSE)</f>
        <v>#N/A</v>
      </c>
      <c r="Z42" s="255" t="e">
        <f>VLOOKUP(BillDetail_List[[#This Row],[Task Code]],tasklist,4,FALSE)</f>
        <v>#N/A</v>
      </c>
      <c r="AA42" s="240" t="str">
        <f>IFERROR(VLOOKUP(BillDetail_List[[#This Row],[Activity Code]],ActivityCodeList,2,FALSE), " ")</f>
        <v xml:space="preserve"> </v>
      </c>
      <c r="AB42" s="240" t="str">
        <f>IFERROR(VLOOKUP(BillDetail_List[[#This Row],[Expense Code]],expensenumbers,2,FALSE), " ")</f>
        <v xml:space="preserve"> </v>
      </c>
      <c r="AC42" s="92" t="str">
        <f>IFERROR(VLOOKUP(BillDetail_List[LTM],LTMList,3,FALSE),"")</f>
        <v/>
      </c>
      <c r="AD42" s="92" t="str">
        <f>IFERROR(VLOOKUP(BillDetail_List[LTM],LTMList,4,FALSE),"")</f>
        <v/>
      </c>
      <c r="AE42" s="86">
        <f>IFERROR(VLOOKUP(BillDetail_List[LTM],LTM_List[],6,FALSE),0)</f>
        <v>0</v>
      </c>
      <c r="AF42" s="83" t="e">
        <f>VLOOKUP(BillDetail_List[Part ID],FundingList,7,FALSE)</f>
        <v>#N/A</v>
      </c>
      <c r="AG42" s="83" t="e">
        <f>IF(CounselBaseFees=0,VLOOKUP(BillDetail_List[Part ID],FundingList,3,FALSE),VLOOKUP(BillDetail_List[LTM],LTMList,8,FALSE))</f>
        <v>#N/A</v>
      </c>
      <c r="AH42" s="93" t="e">
        <f>VLOOKUP(BillDetail_List[Part ID],FundingList,4,FALSE)</f>
        <v>#N/A</v>
      </c>
      <c r="AI42" s="190">
        <f>IF(BillDetail_List[[#This Row],[Time]]="N/A",0, BillDetail_List[[#This Row],[Time]]*BillDetail_List[[#This Row],[LTM Rate]])</f>
        <v>0</v>
      </c>
      <c r="AJ42" s="86" t="e">
        <f>IF(BillDetail_List[Entry Alloc%]=0,(BillDetail_List[Time]*BillDetail_List[LTM Rate])*BillDetail_List[[#This Row],[Funding PerCent Allowed]],(BillDetail_List[Time]*BillDetail_List[LTM Rate])*BillDetail_List[[#This Row],[Funding PerCent Allowed]]*BillDetail_List[Entry Alloc%])</f>
        <v>#N/A</v>
      </c>
      <c r="AK42" s="86" t="e">
        <f>BillDetail_List[Base Profit Costs (including any indemnity cap)]*BillDetail_List[VAT Rate]</f>
        <v>#N/A</v>
      </c>
      <c r="AL42" s="86" t="e">
        <f>BillDetail_List[Base Profit Costs (including any indemnity cap)]*BillDetail_List[Success Fee %]</f>
        <v>#N/A</v>
      </c>
      <c r="AM42" s="86" t="e">
        <f>BillDetail_List[Success Fee on Base Profit costs]*BillDetail_List[VAT Rate]</f>
        <v>#N/A</v>
      </c>
      <c r="AN42" s="86" t="e">
        <f>SUM(BillDetail_List[[#This Row],[Base Profit Costs (including any indemnity cap)]:[VAT on Success Fee on Base Profit Costs]])</f>
        <v>#N/A</v>
      </c>
      <c r="AO42" s="86" t="e">
        <f>BillDetail_List[Counsel''s Base Fees]*BillDetail_List[VAT Rate]</f>
        <v>#N/A</v>
      </c>
      <c r="AP42" s="86" t="e">
        <f>BillDetail_List[Counsel''s Base Fees]*BillDetail_List[Success Fee %]</f>
        <v>#N/A</v>
      </c>
      <c r="AQ42" s="86" t="e">
        <f>BillDetail_List[Counsel''s Success Fee]*BillDetail_List[VAT Rate]</f>
        <v>#N/A</v>
      </c>
      <c r="AR42" s="86" t="e">
        <f>BillDetail_List[Counsel''s Base Fees]+BillDetail_List[VAT on Base Counsel Fees]+BillDetail_List[Counsel''s Success Fee]+BillDetail_List[VAT on Counsel''s Success Fee]</f>
        <v>#N/A</v>
      </c>
      <c r="AS42" s="86">
        <f>BillDetail_List[Other Disbursements]+BillDetail_List[VAT On Other Disbursements]</f>
        <v>0</v>
      </c>
      <c r="AT42" s="86">
        <f>BillDetail_List[Counsel''s Base Fees]+BillDetail_List[Other Disbursements]+BillDetail_List[ATEI Premium]</f>
        <v>0</v>
      </c>
      <c r="AU42" s="86" t="e">
        <f>BillDetail_List[Other Disbursements]+BillDetail_List[Counsel''s Base Fees]+BillDetail_List[Base Profit Costs (including any indemnity cap)]</f>
        <v>#N/A</v>
      </c>
      <c r="AV42" s="86" t="e">
        <f>BillDetail_List[Base Profit Costs (including any indemnity cap)]+BillDetail_List[Success Fee on Base Profit costs]</f>
        <v>#N/A</v>
      </c>
      <c r="AW42" s="86" t="e">
        <f>BillDetail_List[ATEI Premium]+BillDetail_List[Other Disbursements]+BillDetail_List[Counsel''s Success Fee]+BillDetail_List[Counsel''s Base Fees]</f>
        <v>#N/A</v>
      </c>
      <c r="AX42" s="86" t="e">
        <f>BillDetail_List[VAT On Other Disbursements]+BillDetail_List[VAT on Counsel''s Success Fee]+BillDetail_List[VAT on Base Counsel Fees]+BillDetail_List[VAT on Success Fee on Base Profit Costs]+BillDetail_List[VAT on Base Profit Costs]</f>
        <v>#N/A</v>
      </c>
      <c r="AY42" s="86" t="e">
        <f>SUM(BillDetail_List[[#This Row],[Total Profit Costs]:[Total VAT]])</f>
        <v>#N/A</v>
      </c>
      <c r="AZ42" s="280" t="e">
        <f>VLOOKUP(BillDetail_List[[#This Row],[Phase Code ]],phasetasklist,7,FALSE)</f>
        <v>#N/A</v>
      </c>
      <c r="BA42" s="280" t="e">
        <f>VLOOKUP(BillDetail_List[[#This Row],[Task Code]],tasklist,7,FALSE)</f>
        <v>#N/A</v>
      </c>
      <c r="BB42" s="280" t="str">
        <f>IFERROR(VLOOKUP(BillDetail_List[[#This Row],[Activity Code]],ActivityCodeList,4,FALSE),"")</f>
        <v/>
      </c>
      <c r="BC42" s="280" t="str">
        <f>IFERROR(VLOOKUP(BillDetail_List[[#This Row],[Expense Code]],expensenumbers,4,FALSE),"")</f>
        <v/>
      </c>
      <c r="BD42" s="218"/>
      <c r="BE42" s="94"/>
      <c r="BF42" s="94"/>
      <c r="BG42" s="218"/>
      <c r="BH42" s="94"/>
      <c r="BI42" s="218"/>
      <c r="BJ42" s="218"/>
      <c r="BK42" s="96"/>
      <c r="BL42" s="96"/>
      <c r="BQ42" s="96"/>
      <c r="BR42" s="96"/>
      <c r="BS42" s="96"/>
      <c r="BT42" s="96"/>
      <c r="BV42" s="96"/>
      <c r="BW42" s="96"/>
      <c r="BY42" s="96"/>
      <c r="BZ42" s="96"/>
      <c r="CA42" s="96"/>
      <c r="CB42" s="96"/>
      <c r="CC42" s="94"/>
      <c r="CD42" s="94"/>
      <c r="CE42" s="84"/>
      <c r="CF42" s="84"/>
    </row>
    <row r="43" spans="1:84" x14ac:dyDescent="0.2">
      <c r="A43" s="74"/>
      <c r="B43" s="74"/>
      <c r="C43" s="49"/>
      <c r="D43" s="172"/>
      <c r="E43" s="291"/>
      <c r="F43" s="76"/>
      <c r="G43" s="119"/>
      <c r="H43" s="87"/>
      <c r="I43" s="77"/>
      <c r="J43" s="77"/>
      <c r="K43" s="88"/>
      <c r="L43" s="79"/>
      <c r="M43" s="76"/>
      <c r="N43" s="256"/>
      <c r="O43" s="256"/>
      <c r="P43" s="256"/>
      <c r="Q43" s="256"/>
      <c r="R43" s="81"/>
      <c r="S43" s="89"/>
      <c r="T43" s="75"/>
      <c r="U43" s="75"/>
      <c r="V43" s="86" t="e">
        <f>IF(BillDetail_List[Entry Alloc%]=0,(BillDetail_List[Time]*BillDetail_List[LTM Rate])*BillDetail_List[[#This Row],[Funding PerCent Allowed]],(BillDetail_List[Time]*BillDetail_List[LTM Rate])*BillDetail_List[[#This Row],[Funding PerCent Allowed]]*BillDetail_List[Entry Alloc%])</f>
        <v>#N/A</v>
      </c>
      <c r="W43" s="86">
        <f>BillDetail_List[Counsel''s Base Fees]+BillDetail_List[Other Disbursements]+BillDetail_List[ATEI Premium]</f>
        <v>0</v>
      </c>
      <c r="X43" s="91" t="e">
        <f>VLOOKUP(BillDetail_List[Part ID],FundingList,2,FALSE)</f>
        <v>#N/A</v>
      </c>
      <c r="Y43" s="272" t="e">
        <f>VLOOKUP(BillDetail_List[[#This Row],[Phase Code ]],phasetasklist,3,FALSE)</f>
        <v>#N/A</v>
      </c>
      <c r="Z43" s="255" t="e">
        <f>VLOOKUP(BillDetail_List[[#This Row],[Task Code]],tasklist,4,FALSE)</f>
        <v>#N/A</v>
      </c>
      <c r="AA43" s="240" t="str">
        <f>IFERROR(VLOOKUP(BillDetail_List[[#This Row],[Activity Code]],ActivityCodeList,2,FALSE), " ")</f>
        <v xml:space="preserve"> </v>
      </c>
      <c r="AB43" s="240" t="str">
        <f>IFERROR(VLOOKUP(BillDetail_List[[#This Row],[Expense Code]],expensenumbers,2,FALSE), " ")</f>
        <v xml:space="preserve"> </v>
      </c>
      <c r="AC43" s="92" t="str">
        <f>IFERROR(VLOOKUP(BillDetail_List[LTM],LTMList,3,FALSE),"")</f>
        <v/>
      </c>
      <c r="AD43" s="92" t="str">
        <f>IFERROR(VLOOKUP(BillDetail_List[LTM],LTMList,4,FALSE),"")</f>
        <v/>
      </c>
      <c r="AE43" s="86">
        <f>IFERROR(VLOOKUP(BillDetail_List[LTM],LTM_List[],6,FALSE),0)</f>
        <v>0</v>
      </c>
      <c r="AF43" s="83" t="e">
        <f>VLOOKUP(BillDetail_List[Part ID],FundingList,7,FALSE)</f>
        <v>#N/A</v>
      </c>
      <c r="AG43" s="83" t="e">
        <f>IF(CounselBaseFees=0,VLOOKUP(BillDetail_List[Part ID],FundingList,3,FALSE),VLOOKUP(BillDetail_List[LTM],LTMList,8,FALSE))</f>
        <v>#N/A</v>
      </c>
      <c r="AH43" s="93" t="e">
        <f>VLOOKUP(BillDetail_List[Part ID],FundingList,4,FALSE)</f>
        <v>#N/A</v>
      </c>
      <c r="AI43" s="190">
        <f>IF(BillDetail_List[[#This Row],[Time]]="N/A",0, BillDetail_List[[#This Row],[Time]]*BillDetail_List[[#This Row],[LTM Rate]])</f>
        <v>0</v>
      </c>
      <c r="AJ43" s="86" t="e">
        <f>IF(BillDetail_List[Entry Alloc%]=0,(BillDetail_List[Time]*BillDetail_List[LTM Rate])*BillDetail_List[[#This Row],[Funding PerCent Allowed]],(BillDetail_List[Time]*BillDetail_List[LTM Rate])*BillDetail_List[[#This Row],[Funding PerCent Allowed]]*BillDetail_List[Entry Alloc%])</f>
        <v>#N/A</v>
      </c>
      <c r="AK43" s="86" t="e">
        <f>BillDetail_List[Base Profit Costs (including any indemnity cap)]*BillDetail_List[VAT Rate]</f>
        <v>#N/A</v>
      </c>
      <c r="AL43" s="86" t="e">
        <f>BillDetail_List[Base Profit Costs (including any indemnity cap)]*BillDetail_List[Success Fee %]</f>
        <v>#N/A</v>
      </c>
      <c r="AM43" s="86" t="e">
        <f>BillDetail_List[Success Fee on Base Profit costs]*BillDetail_List[VAT Rate]</f>
        <v>#N/A</v>
      </c>
      <c r="AN43" s="86" t="e">
        <f>SUM(BillDetail_List[[#This Row],[Base Profit Costs (including any indemnity cap)]:[VAT on Success Fee on Base Profit Costs]])</f>
        <v>#N/A</v>
      </c>
      <c r="AO43" s="86" t="e">
        <f>BillDetail_List[Counsel''s Base Fees]*BillDetail_List[VAT Rate]</f>
        <v>#N/A</v>
      </c>
      <c r="AP43" s="86" t="e">
        <f>BillDetail_List[Counsel''s Base Fees]*BillDetail_List[Success Fee %]</f>
        <v>#N/A</v>
      </c>
      <c r="AQ43" s="86" t="e">
        <f>BillDetail_List[Counsel''s Success Fee]*BillDetail_List[VAT Rate]</f>
        <v>#N/A</v>
      </c>
      <c r="AR43" s="86" t="e">
        <f>BillDetail_List[Counsel''s Base Fees]+BillDetail_List[VAT on Base Counsel Fees]+BillDetail_List[Counsel''s Success Fee]+BillDetail_List[VAT on Counsel''s Success Fee]</f>
        <v>#N/A</v>
      </c>
      <c r="AS43" s="86">
        <f>BillDetail_List[Other Disbursements]+BillDetail_List[VAT On Other Disbursements]</f>
        <v>0</v>
      </c>
      <c r="AT43" s="86">
        <f>BillDetail_List[Counsel''s Base Fees]+BillDetail_List[Other Disbursements]+BillDetail_List[ATEI Premium]</f>
        <v>0</v>
      </c>
      <c r="AU43" s="86" t="e">
        <f>BillDetail_List[Other Disbursements]+BillDetail_List[Counsel''s Base Fees]+BillDetail_List[Base Profit Costs (including any indemnity cap)]</f>
        <v>#N/A</v>
      </c>
      <c r="AV43" s="86" t="e">
        <f>BillDetail_List[Base Profit Costs (including any indemnity cap)]+BillDetail_List[Success Fee on Base Profit costs]</f>
        <v>#N/A</v>
      </c>
      <c r="AW43" s="86" t="e">
        <f>BillDetail_List[ATEI Premium]+BillDetail_List[Other Disbursements]+BillDetail_List[Counsel''s Success Fee]+BillDetail_List[Counsel''s Base Fees]</f>
        <v>#N/A</v>
      </c>
      <c r="AX43" s="86" t="e">
        <f>BillDetail_List[VAT On Other Disbursements]+BillDetail_List[VAT on Counsel''s Success Fee]+BillDetail_List[VAT on Base Counsel Fees]+BillDetail_List[VAT on Success Fee on Base Profit Costs]+BillDetail_List[VAT on Base Profit Costs]</f>
        <v>#N/A</v>
      </c>
      <c r="AY43" s="86" t="e">
        <f>SUM(BillDetail_List[[#This Row],[Total Profit Costs]:[Total VAT]])</f>
        <v>#N/A</v>
      </c>
      <c r="AZ43" s="280" t="e">
        <f>VLOOKUP(BillDetail_List[[#This Row],[Phase Code ]],phasetasklist,7,FALSE)</f>
        <v>#N/A</v>
      </c>
      <c r="BA43" s="280" t="e">
        <f>VLOOKUP(BillDetail_List[[#This Row],[Task Code]],tasklist,7,FALSE)</f>
        <v>#N/A</v>
      </c>
      <c r="BB43" s="280" t="str">
        <f>IFERROR(VLOOKUP(BillDetail_List[[#This Row],[Activity Code]],ActivityCodeList,4,FALSE),"")</f>
        <v/>
      </c>
      <c r="BC43" s="280" t="str">
        <f>IFERROR(VLOOKUP(BillDetail_List[[#This Row],[Expense Code]],expensenumbers,4,FALSE),"")</f>
        <v/>
      </c>
      <c r="BD43" s="218"/>
      <c r="BE43" s="94"/>
      <c r="BF43" s="94"/>
      <c r="BG43" s="218"/>
      <c r="BH43" s="94"/>
      <c r="BI43" s="218"/>
      <c r="BJ43" s="218"/>
      <c r="BK43" s="96"/>
      <c r="BL43" s="96"/>
      <c r="BQ43" s="96"/>
      <c r="BR43" s="96"/>
      <c r="BS43" s="96"/>
      <c r="BT43" s="96"/>
      <c r="BV43" s="96"/>
      <c r="BW43" s="96"/>
      <c r="BY43" s="96"/>
      <c r="BZ43" s="96"/>
      <c r="CA43" s="96"/>
      <c r="CB43" s="96"/>
      <c r="CC43" s="94"/>
      <c r="CD43" s="94"/>
      <c r="CE43" s="84"/>
      <c r="CF43" s="84"/>
    </row>
    <row r="44" spans="1:84" x14ac:dyDescent="0.2">
      <c r="A44" s="74"/>
      <c r="B44" s="74"/>
      <c r="C44" s="49"/>
      <c r="D44" s="172"/>
      <c r="E44" s="291"/>
      <c r="F44" s="76"/>
      <c r="G44" s="119"/>
      <c r="H44" s="87"/>
      <c r="I44" s="77"/>
      <c r="J44" s="77"/>
      <c r="K44" s="88"/>
      <c r="L44" s="79"/>
      <c r="M44" s="76"/>
      <c r="N44" s="256"/>
      <c r="O44" s="256"/>
      <c r="P44" s="256"/>
      <c r="Q44" s="256"/>
      <c r="R44" s="81"/>
      <c r="S44" s="89"/>
      <c r="T44" s="75"/>
      <c r="U44" s="75"/>
      <c r="V44" s="86" t="e">
        <f>IF(BillDetail_List[Entry Alloc%]=0,(BillDetail_List[Time]*BillDetail_List[LTM Rate])*BillDetail_List[[#This Row],[Funding PerCent Allowed]],(BillDetail_List[Time]*BillDetail_List[LTM Rate])*BillDetail_List[[#This Row],[Funding PerCent Allowed]]*BillDetail_List[Entry Alloc%])</f>
        <v>#N/A</v>
      </c>
      <c r="W44" s="86">
        <f>BillDetail_List[Counsel''s Base Fees]+BillDetail_List[Other Disbursements]+BillDetail_List[ATEI Premium]</f>
        <v>0</v>
      </c>
      <c r="X44" s="91" t="e">
        <f>VLOOKUP(BillDetail_List[Part ID],FundingList,2,FALSE)</f>
        <v>#N/A</v>
      </c>
      <c r="Y44" s="272" t="e">
        <f>VLOOKUP(BillDetail_List[[#This Row],[Phase Code ]],phasetasklist,3,FALSE)</f>
        <v>#N/A</v>
      </c>
      <c r="Z44" s="255" t="e">
        <f>VLOOKUP(BillDetail_List[[#This Row],[Task Code]],tasklist,4,FALSE)</f>
        <v>#N/A</v>
      </c>
      <c r="AA44" s="240" t="str">
        <f>IFERROR(VLOOKUP(BillDetail_List[[#This Row],[Activity Code]],ActivityCodeList,2,FALSE), " ")</f>
        <v xml:space="preserve"> </v>
      </c>
      <c r="AB44" s="240" t="str">
        <f>IFERROR(VLOOKUP(BillDetail_List[[#This Row],[Expense Code]],expensenumbers,2,FALSE), " ")</f>
        <v xml:space="preserve"> </v>
      </c>
      <c r="AC44" s="92" t="str">
        <f>IFERROR(VLOOKUP(BillDetail_List[LTM],LTMList,3,FALSE),"")</f>
        <v/>
      </c>
      <c r="AD44" s="92" t="str">
        <f>IFERROR(VLOOKUP(BillDetail_List[LTM],LTMList,4,FALSE),"")</f>
        <v/>
      </c>
      <c r="AE44" s="86">
        <f>IFERROR(VLOOKUP(BillDetail_List[LTM],LTM_List[],6,FALSE),0)</f>
        <v>0</v>
      </c>
      <c r="AF44" s="83" t="e">
        <f>VLOOKUP(BillDetail_List[Part ID],FundingList,7,FALSE)</f>
        <v>#N/A</v>
      </c>
      <c r="AG44" s="83" t="e">
        <f>IF(CounselBaseFees=0,VLOOKUP(BillDetail_List[Part ID],FundingList,3,FALSE),VLOOKUP(BillDetail_List[LTM],LTMList,8,FALSE))</f>
        <v>#N/A</v>
      </c>
      <c r="AH44" s="93" t="e">
        <f>VLOOKUP(BillDetail_List[Part ID],FundingList,4,FALSE)</f>
        <v>#N/A</v>
      </c>
      <c r="AI44" s="190">
        <f>IF(BillDetail_List[[#This Row],[Time]]="N/A",0, BillDetail_List[[#This Row],[Time]]*BillDetail_List[[#This Row],[LTM Rate]])</f>
        <v>0</v>
      </c>
      <c r="AJ44" s="86" t="e">
        <f>IF(BillDetail_List[Entry Alloc%]=0,(BillDetail_List[Time]*BillDetail_List[LTM Rate])*BillDetail_List[[#This Row],[Funding PerCent Allowed]],(BillDetail_List[Time]*BillDetail_List[LTM Rate])*BillDetail_List[[#This Row],[Funding PerCent Allowed]]*BillDetail_List[Entry Alloc%])</f>
        <v>#N/A</v>
      </c>
      <c r="AK44" s="86" t="e">
        <f>BillDetail_List[Base Profit Costs (including any indemnity cap)]*BillDetail_List[VAT Rate]</f>
        <v>#N/A</v>
      </c>
      <c r="AL44" s="86" t="e">
        <f>BillDetail_List[Base Profit Costs (including any indemnity cap)]*BillDetail_List[Success Fee %]</f>
        <v>#N/A</v>
      </c>
      <c r="AM44" s="86" t="e">
        <f>BillDetail_List[Success Fee on Base Profit costs]*BillDetail_List[VAT Rate]</f>
        <v>#N/A</v>
      </c>
      <c r="AN44" s="86" t="e">
        <f>SUM(BillDetail_List[[#This Row],[Base Profit Costs (including any indemnity cap)]:[VAT on Success Fee on Base Profit Costs]])</f>
        <v>#N/A</v>
      </c>
      <c r="AO44" s="86" t="e">
        <f>BillDetail_List[Counsel''s Base Fees]*BillDetail_List[VAT Rate]</f>
        <v>#N/A</v>
      </c>
      <c r="AP44" s="86" t="e">
        <f>BillDetail_List[Counsel''s Base Fees]*BillDetail_List[Success Fee %]</f>
        <v>#N/A</v>
      </c>
      <c r="AQ44" s="86" t="e">
        <f>BillDetail_List[Counsel''s Success Fee]*BillDetail_List[VAT Rate]</f>
        <v>#N/A</v>
      </c>
      <c r="AR44" s="86" t="e">
        <f>BillDetail_List[Counsel''s Base Fees]+BillDetail_List[VAT on Base Counsel Fees]+BillDetail_List[Counsel''s Success Fee]+BillDetail_List[VAT on Counsel''s Success Fee]</f>
        <v>#N/A</v>
      </c>
      <c r="AS44" s="86">
        <f>BillDetail_List[Other Disbursements]+BillDetail_List[VAT On Other Disbursements]</f>
        <v>0</v>
      </c>
      <c r="AT44" s="86">
        <f>BillDetail_List[Counsel''s Base Fees]+BillDetail_List[Other Disbursements]+BillDetail_List[ATEI Premium]</f>
        <v>0</v>
      </c>
      <c r="AU44" s="86" t="e">
        <f>BillDetail_List[Other Disbursements]+BillDetail_List[Counsel''s Base Fees]+BillDetail_List[Base Profit Costs (including any indemnity cap)]</f>
        <v>#N/A</v>
      </c>
      <c r="AV44" s="86" t="e">
        <f>BillDetail_List[Base Profit Costs (including any indemnity cap)]+BillDetail_List[Success Fee on Base Profit costs]</f>
        <v>#N/A</v>
      </c>
      <c r="AW44" s="86" t="e">
        <f>BillDetail_List[ATEI Premium]+BillDetail_List[Other Disbursements]+BillDetail_List[Counsel''s Success Fee]+BillDetail_List[Counsel''s Base Fees]</f>
        <v>#N/A</v>
      </c>
      <c r="AX44" s="86" t="e">
        <f>BillDetail_List[VAT On Other Disbursements]+BillDetail_List[VAT on Counsel''s Success Fee]+BillDetail_List[VAT on Base Counsel Fees]+BillDetail_List[VAT on Success Fee on Base Profit Costs]+BillDetail_List[VAT on Base Profit Costs]</f>
        <v>#N/A</v>
      </c>
      <c r="AY44" s="86" t="e">
        <f>SUM(BillDetail_List[[#This Row],[Total Profit Costs]:[Total VAT]])</f>
        <v>#N/A</v>
      </c>
      <c r="AZ44" s="280" t="e">
        <f>VLOOKUP(BillDetail_List[[#This Row],[Phase Code ]],phasetasklist,7,FALSE)</f>
        <v>#N/A</v>
      </c>
      <c r="BA44" s="280" t="e">
        <f>VLOOKUP(BillDetail_List[[#This Row],[Task Code]],tasklist,7,FALSE)</f>
        <v>#N/A</v>
      </c>
      <c r="BB44" s="280" t="str">
        <f>IFERROR(VLOOKUP(BillDetail_List[[#This Row],[Activity Code]],ActivityCodeList,4,FALSE),"")</f>
        <v/>
      </c>
      <c r="BC44" s="280" t="str">
        <f>IFERROR(VLOOKUP(BillDetail_List[[#This Row],[Expense Code]],expensenumbers,4,FALSE),"")</f>
        <v/>
      </c>
      <c r="BD44" s="218"/>
      <c r="BE44" s="94"/>
      <c r="BF44" s="94"/>
      <c r="BG44" s="218"/>
      <c r="BH44" s="94"/>
      <c r="BI44" s="218"/>
      <c r="BJ44" s="218"/>
      <c r="BK44" s="96"/>
      <c r="BL44" s="96"/>
      <c r="BQ44" s="96"/>
      <c r="BR44" s="96"/>
      <c r="BS44" s="96"/>
      <c r="BT44" s="96"/>
      <c r="BV44" s="96"/>
      <c r="BW44" s="96"/>
      <c r="BY44" s="96"/>
      <c r="BZ44" s="96"/>
      <c r="CA44" s="96"/>
      <c r="CB44" s="96"/>
      <c r="CC44" s="94"/>
      <c r="CD44" s="94"/>
      <c r="CE44" s="84"/>
      <c r="CF44" s="84"/>
    </row>
    <row r="45" spans="1:84" x14ac:dyDescent="0.2">
      <c r="A45" s="74"/>
      <c r="B45" s="74"/>
      <c r="C45" s="49"/>
      <c r="D45" s="172"/>
      <c r="E45" s="291"/>
      <c r="F45" s="76"/>
      <c r="G45" s="119"/>
      <c r="H45" s="87"/>
      <c r="I45" s="77"/>
      <c r="J45" s="77"/>
      <c r="K45" s="88"/>
      <c r="L45" s="79"/>
      <c r="M45" s="76"/>
      <c r="N45" s="256"/>
      <c r="O45" s="256"/>
      <c r="P45" s="256"/>
      <c r="Q45" s="256"/>
      <c r="R45" s="81"/>
      <c r="S45" s="89"/>
      <c r="T45" s="75"/>
      <c r="U45" s="75"/>
      <c r="V45" s="86" t="e">
        <f>IF(BillDetail_List[Entry Alloc%]=0,(BillDetail_List[Time]*BillDetail_List[LTM Rate])*BillDetail_List[[#This Row],[Funding PerCent Allowed]],(BillDetail_List[Time]*BillDetail_List[LTM Rate])*BillDetail_List[[#This Row],[Funding PerCent Allowed]]*BillDetail_List[Entry Alloc%])</f>
        <v>#N/A</v>
      </c>
      <c r="W45" s="86">
        <f>BillDetail_List[Counsel''s Base Fees]+BillDetail_List[Other Disbursements]+BillDetail_List[ATEI Premium]</f>
        <v>0</v>
      </c>
      <c r="X45" s="91" t="e">
        <f>VLOOKUP(BillDetail_List[Part ID],FundingList,2,FALSE)</f>
        <v>#N/A</v>
      </c>
      <c r="Y45" s="272" t="e">
        <f>VLOOKUP(BillDetail_List[[#This Row],[Phase Code ]],phasetasklist,3,FALSE)</f>
        <v>#N/A</v>
      </c>
      <c r="Z45" s="255" t="e">
        <f>VLOOKUP(BillDetail_List[[#This Row],[Task Code]],tasklist,4,FALSE)</f>
        <v>#N/A</v>
      </c>
      <c r="AA45" s="240" t="str">
        <f>IFERROR(VLOOKUP(BillDetail_List[[#This Row],[Activity Code]],ActivityCodeList,2,FALSE), " ")</f>
        <v xml:space="preserve"> </v>
      </c>
      <c r="AB45" s="240" t="str">
        <f>IFERROR(VLOOKUP(BillDetail_List[[#This Row],[Expense Code]],expensenumbers,2,FALSE), " ")</f>
        <v xml:space="preserve"> </v>
      </c>
      <c r="AC45" s="92" t="str">
        <f>IFERROR(VLOOKUP(BillDetail_List[LTM],LTMList,3,FALSE),"")</f>
        <v/>
      </c>
      <c r="AD45" s="92" t="str">
        <f>IFERROR(VLOOKUP(BillDetail_List[LTM],LTMList,4,FALSE),"")</f>
        <v/>
      </c>
      <c r="AE45" s="86">
        <f>IFERROR(VLOOKUP(BillDetail_List[LTM],LTM_List[],6,FALSE),0)</f>
        <v>0</v>
      </c>
      <c r="AF45" s="83" t="e">
        <f>VLOOKUP(BillDetail_List[Part ID],FundingList,7,FALSE)</f>
        <v>#N/A</v>
      </c>
      <c r="AG45" s="83" t="e">
        <f>IF(CounselBaseFees=0,VLOOKUP(BillDetail_List[Part ID],FundingList,3,FALSE),VLOOKUP(BillDetail_List[LTM],LTMList,8,FALSE))</f>
        <v>#N/A</v>
      </c>
      <c r="AH45" s="93" t="e">
        <f>VLOOKUP(BillDetail_List[Part ID],FundingList,4,FALSE)</f>
        <v>#N/A</v>
      </c>
      <c r="AI45" s="190">
        <f>IF(BillDetail_List[[#This Row],[Time]]="N/A",0, BillDetail_List[[#This Row],[Time]]*BillDetail_List[[#This Row],[LTM Rate]])</f>
        <v>0</v>
      </c>
      <c r="AJ45" s="86" t="e">
        <f>IF(BillDetail_List[Entry Alloc%]=0,(BillDetail_List[Time]*BillDetail_List[LTM Rate])*BillDetail_List[[#This Row],[Funding PerCent Allowed]],(BillDetail_List[Time]*BillDetail_List[LTM Rate])*BillDetail_List[[#This Row],[Funding PerCent Allowed]]*BillDetail_List[Entry Alloc%])</f>
        <v>#N/A</v>
      </c>
      <c r="AK45" s="86" t="e">
        <f>BillDetail_List[Base Profit Costs (including any indemnity cap)]*BillDetail_List[VAT Rate]</f>
        <v>#N/A</v>
      </c>
      <c r="AL45" s="86" t="e">
        <f>BillDetail_List[Base Profit Costs (including any indemnity cap)]*BillDetail_List[Success Fee %]</f>
        <v>#N/A</v>
      </c>
      <c r="AM45" s="86" t="e">
        <f>BillDetail_List[Success Fee on Base Profit costs]*BillDetail_List[VAT Rate]</f>
        <v>#N/A</v>
      </c>
      <c r="AN45" s="86" t="e">
        <f>SUM(BillDetail_List[[#This Row],[Base Profit Costs (including any indemnity cap)]:[VAT on Success Fee on Base Profit Costs]])</f>
        <v>#N/A</v>
      </c>
      <c r="AO45" s="86" t="e">
        <f>BillDetail_List[Counsel''s Base Fees]*BillDetail_List[VAT Rate]</f>
        <v>#N/A</v>
      </c>
      <c r="AP45" s="86" t="e">
        <f>BillDetail_List[Counsel''s Base Fees]*BillDetail_List[Success Fee %]</f>
        <v>#N/A</v>
      </c>
      <c r="AQ45" s="86" t="e">
        <f>BillDetail_List[Counsel''s Success Fee]*BillDetail_List[VAT Rate]</f>
        <v>#N/A</v>
      </c>
      <c r="AR45" s="86" t="e">
        <f>BillDetail_List[Counsel''s Base Fees]+BillDetail_List[VAT on Base Counsel Fees]+BillDetail_List[Counsel''s Success Fee]+BillDetail_List[VAT on Counsel''s Success Fee]</f>
        <v>#N/A</v>
      </c>
      <c r="AS45" s="86">
        <f>BillDetail_List[Other Disbursements]+BillDetail_List[VAT On Other Disbursements]</f>
        <v>0</v>
      </c>
      <c r="AT45" s="86">
        <f>BillDetail_List[Counsel''s Base Fees]+BillDetail_List[Other Disbursements]+BillDetail_List[ATEI Premium]</f>
        <v>0</v>
      </c>
      <c r="AU45" s="86" t="e">
        <f>BillDetail_List[Other Disbursements]+BillDetail_List[Counsel''s Base Fees]+BillDetail_List[Base Profit Costs (including any indemnity cap)]</f>
        <v>#N/A</v>
      </c>
      <c r="AV45" s="86" t="e">
        <f>BillDetail_List[Base Profit Costs (including any indemnity cap)]+BillDetail_List[Success Fee on Base Profit costs]</f>
        <v>#N/A</v>
      </c>
      <c r="AW45" s="86" t="e">
        <f>BillDetail_List[ATEI Premium]+BillDetail_List[Other Disbursements]+BillDetail_List[Counsel''s Success Fee]+BillDetail_List[Counsel''s Base Fees]</f>
        <v>#N/A</v>
      </c>
      <c r="AX45" s="86" t="e">
        <f>BillDetail_List[VAT On Other Disbursements]+BillDetail_List[VAT on Counsel''s Success Fee]+BillDetail_List[VAT on Base Counsel Fees]+BillDetail_List[VAT on Success Fee on Base Profit Costs]+BillDetail_List[VAT on Base Profit Costs]</f>
        <v>#N/A</v>
      </c>
      <c r="AY45" s="86" t="e">
        <f>SUM(BillDetail_List[[#This Row],[Total Profit Costs]:[Total VAT]])</f>
        <v>#N/A</v>
      </c>
      <c r="AZ45" s="280" t="e">
        <f>VLOOKUP(BillDetail_List[[#This Row],[Phase Code ]],phasetasklist,7,FALSE)</f>
        <v>#N/A</v>
      </c>
      <c r="BA45" s="280" t="e">
        <f>VLOOKUP(BillDetail_List[[#This Row],[Task Code]],tasklist,7,FALSE)</f>
        <v>#N/A</v>
      </c>
      <c r="BB45" s="280" t="str">
        <f>IFERROR(VLOOKUP(BillDetail_List[[#This Row],[Activity Code]],ActivityCodeList,4,FALSE),"")</f>
        <v/>
      </c>
      <c r="BC45" s="280" t="str">
        <f>IFERROR(VLOOKUP(BillDetail_List[[#This Row],[Expense Code]],expensenumbers,4,FALSE),"")</f>
        <v/>
      </c>
      <c r="BD45" s="218"/>
      <c r="BE45" s="94"/>
      <c r="BF45" s="94"/>
      <c r="BG45" s="218"/>
      <c r="BH45" s="94"/>
      <c r="BI45" s="218"/>
      <c r="BJ45" s="218"/>
      <c r="BK45" s="96"/>
      <c r="BL45" s="96"/>
      <c r="BQ45" s="96"/>
      <c r="BR45" s="96"/>
      <c r="BS45" s="96"/>
      <c r="BT45" s="96"/>
      <c r="BV45" s="96"/>
      <c r="BW45" s="96"/>
      <c r="BY45" s="96"/>
      <c r="BZ45" s="96"/>
      <c r="CA45" s="96"/>
      <c r="CB45" s="96"/>
      <c r="CC45" s="94"/>
      <c r="CD45" s="94"/>
      <c r="CE45" s="84"/>
      <c r="CF45" s="84"/>
    </row>
    <row r="46" spans="1:84" x14ac:dyDescent="0.2">
      <c r="A46" s="74"/>
      <c r="B46" s="74"/>
      <c r="C46" s="49"/>
      <c r="D46" s="172"/>
      <c r="E46" s="76"/>
      <c r="F46" s="76"/>
      <c r="G46" s="119"/>
      <c r="H46" s="87"/>
      <c r="I46" s="77"/>
      <c r="J46" s="77"/>
      <c r="K46" s="88"/>
      <c r="L46" s="79"/>
      <c r="M46" s="76"/>
      <c r="N46" s="256"/>
      <c r="O46" s="256"/>
      <c r="P46" s="256"/>
      <c r="Q46" s="256"/>
      <c r="R46" s="81"/>
      <c r="S46" s="89"/>
      <c r="T46" s="75"/>
      <c r="U46" s="76"/>
      <c r="V46" s="86" t="e">
        <f>IF(BillDetail_List[Entry Alloc%]=0,(BillDetail_List[Time]*BillDetail_List[LTM Rate])*BillDetail_List[[#This Row],[Funding PerCent Allowed]],(BillDetail_List[Time]*BillDetail_List[LTM Rate])*BillDetail_List[[#This Row],[Funding PerCent Allowed]]*BillDetail_List[Entry Alloc%])</f>
        <v>#N/A</v>
      </c>
      <c r="W46" s="86">
        <f>BillDetail_List[Counsel''s Base Fees]+BillDetail_List[Other Disbursements]+BillDetail_List[ATEI Premium]</f>
        <v>0</v>
      </c>
      <c r="X46" s="91" t="e">
        <f>VLOOKUP(BillDetail_List[Part ID],FundingList,2,FALSE)</f>
        <v>#N/A</v>
      </c>
      <c r="Y46" s="272" t="e">
        <f>VLOOKUP(BillDetail_List[[#This Row],[Phase Code ]],phasetasklist,3,FALSE)</f>
        <v>#N/A</v>
      </c>
      <c r="Z46" s="255" t="e">
        <f>VLOOKUP(BillDetail_List[[#This Row],[Task Code]],tasklist,4,FALSE)</f>
        <v>#N/A</v>
      </c>
      <c r="AA46" s="240" t="str">
        <f>IFERROR(VLOOKUP(BillDetail_List[[#This Row],[Activity Code]],ActivityCodeList,2,FALSE), " ")</f>
        <v xml:space="preserve"> </v>
      </c>
      <c r="AB46" s="240" t="str">
        <f>IFERROR(VLOOKUP(BillDetail_List[[#This Row],[Expense Code]],expensenumbers,2,FALSE), " ")</f>
        <v xml:space="preserve"> </v>
      </c>
      <c r="AC46" s="92" t="str">
        <f>IFERROR(VLOOKUP(BillDetail_List[LTM],LTMList,3,FALSE),"")</f>
        <v/>
      </c>
      <c r="AD46" s="92" t="str">
        <f>IFERROR(VLOOKUP(BillDetail_List[LTM],LTMList,4,FALSE),"")</f>
        <v/>
      </c>
      <c r="AE46" s="86">
        <f>IFERROR(VLOOKUP(BillDetail_List[LTM],LTM_List[],6,FALSE),0)</f>
        <v>0</v>
      </c>
      <c r="AF46" s="83" t="e">
        <f>VLOOKUP(BillDetail_List[Part ID],FundingList,7,FALSE)</f>
        <v>#N/A</v>
      </c>
      <c r="AG46" s="83" t="e">
        <f>IF(CounselBaseFees=0,VLOOKUP(BillDetail_List[Part ID],FundingList,3,FALSE),VLOOKUP(BillDetail_List[LTM],LTMList,8,FALSE))</f>
        <v>#N/A</v>
      </c>
      <c r="AH46" s="93" t="e">
        <f>VLOOKUP(BillDetail_List[Part ID],FundingList,4,FALSE)</f>
        <v>#N/A</v>
      </c>
      <c r="AI46" s="190">
        <f>IF(BillDetail_List[[#This Row],[Time]]="N/A",0, BillDetail_List[[#This Row],[Time]]*BillDetail_List[[#This Row],[LTM Rate]])</f>
        <v>0</v>
      </c>
      <c r="AJ46" s="86" t="e">
        <f>IF(BillDetail_List[Entry Alloc%]=0,(BillDetail_List[Time]*BillDetail_List[LTM Rate])*BillDetail_List[[#This Row],[Funding PerCent Allowed]],(BillDetail_List[Time]*BillDetail_List[LTM Rate])*BillDetail_List[[#This Row],[Funding PerCent Allowed]]*BillDetail_List[Entry Alloc%])</f>
        <v>#N/A</v>
      </c>
      <c r="AK46" s="86" t="e">
        <f>BillDetail_List[Base Profit Costs (including any indemnity cap)]*BillDetail_List[VAT Rate]</f>
        <v>#N/A</v>
      </c>
      <c r="AL46" s="86" t="e">
        <f>BillDetail_List[Base Profit Costs (including any indemnity cap)]*BillDetail_List[Success Fee %]</f>
        <v>#N/A</v>
      </c>
      <c r="AM46" s="86" t="e">
        <f>BillDetail_List[Success Fee on Base Profit costs]*BillDetail_List[VAT Rate]</f>
        <v>#N/A</v>
      </c>
      <c r="AN46" s="86" t="e">
        <f>SUM(BillDetail_List[[#This Row],[Base Profit Costs (including any indemnity cap)]:[VAT on Success Fee on Base Profit Costs]])</f>
        <v>#N/A</v>
      </c>
      <c r="AO46" s="86" t="e">
        <f>BillDetail_List[Counsel''s Base Fees]*BillDetail_List[VAT Rate]</f>
        <v>#N/A</v>
      </c>
      <c r="AP46" s="86" t="e">
        <f>BillDetail_List[Counsel''s Base Fees]*BillDetail_List[Success Fee %]</f>
        <v>#N/A</v>
      </c>
      <c r="AQ46" s="86" t="e">
        <f>BillDetail_List[Counsel''s Success Fee]*BillDetail_List[VAT Rate]</f>
        <v>#N/A</v>
      </c>
      <c r="AR46" s="86" t="e">
        <f>BillDetail_List[Counsel''s Base Fees]+BillDetail_List[VAT on Base Counsel Fees]+BillDetail_List[Counsel''s Success Fee]+BillDetail_List[VAT on Counsel''s Success Fee]</f>
        <v>#N/A</v>
      </c>
      <c r="AS46" s="86">
        <f>BillDetail_List[Other Disbursements]+BillDetail_List[VAT On Other Disbursements]</f>
        <v>0</v>
      </c>
      <c r="AT46" s="86">
        <f>BillDetail_List[Counsel''s Base Fees]+BillDetail_List[Other Disbursements]+BillDetail_List[ATEI Premium]</f>
        <v>0</v>
      </c>
      <c r="AU46" s="86" t="e">
        <f>BillDetail_List[Other Disbursements]+BillDetail_List[Counsel''s Base Fees]+BillDetail_List[Base Profit Costs (including any indemnity cap)]</f>
        <v>#N/A</v>
      </c>
      <c r="AV46" s="86" t="e">
        <f>BillDetail_List[Base Profit Costs (including any indemnity cap)]+BillDetail_List[Success Fee on Base Profit costs]</f>
        <v>#N/A</v>
      </c>
      <c r="AW46" s="86" t="e">
        <f>BillDetail_List[ATEI Premium]+BillDetail_List[Other Disbursements]+BillDetail_List[Counsel''s Success Fee]+BillDetail_List[Counsel''s Base Fees]</f>
        <v>#N/A</v>
      </c>
      <c r="AX46" s="86" t="e">
        <f>BillDetail_List[VAT On Other Disbursements]+BillDetail_List[VAT on Counsel''s Success Fee]+BillDetail_List[VAT on Base Counsel Fees]+BillDetail_List[VAT on Success Fee on Base Profit Costs]+BillDetail_List[VAT on Base Profit Costs]</f>
        <v>#N/A</v>
      </c>
      <c r="AY46" s="86" t="e">
        <f>SUM(BillDetail_List[[#This Row],[Total Profit Costs]:[Total VAT]])</f>
        <v>#N/A</v>
      </c>
      <c r="AZ46" s="280" t="e">
        <f>VLOOKUP(BillDetail_List[[#This Row],[Phase Code ]],phasetasklist,7,FALSE)</f>
        <v>#N/A</v>
      </c>
      <c r="BA46" s="280" t="e">
        <f>VLOOKUP(BillDetail_List[[#This Row],[Task Code]],tasklist,7,FALSE)</f>
        <v>#N/A</v>
      </c>
      <c r="BB46" s="280" t="str">
        <f>IFERROR(VLOOKUP(BillDetail_List[[#This Row],[Activity Code]],ActivityCodeList,4,FALSE),"")</f>
        <v/>
      </c>
      <c r="BC46" s="280" t="str">
        <f>IFERROR(VLOOKUP(BillDetail_List[[#This Row],[Expense Code]],expensenumbers,4,FALSE),"")</f>
        <v/>
      </c>
      <c r="BD46" s="218"/>
      <c r="BE46" s="94"/>
      <c r="BF46" s="94"/>
      <c r="BG46" s="218"/>
      <c r="BH46" s="94"/>
      <c r="BI46" s="218"/>
      <c r="BJ46" s="218"/>
      <c r="BK46" s="96"/>
      <c r="BL46" s="96"/>
      <c r="BQ46" s="96"/>
      <c r="BR46" s="96"/>
      <c r="BS46" s="96"/>
      <c r="BT46" s="96"/>
      <c r="BV46" s="96"/>
      <c r="BW46" s="72"/>
      <c r="BX46" s="72"/>
      <c r="CB46" s="98"/>
      <c r="CC46" s="99"/>
      <c r="CD46" s="99"/>
      <c r="CE46" s="84"/>
      <c r="CF46" s="84"/>
    </row>
    <row r="47" spans="1:84" ht="29.1" customHeight="1" x14ac:dyDescent="0.2">
      <c r="A47" s="74"/>
      <c r="B47" s="74"/>
      <c r="C47" s="49"/>
      <c r="D47" s="172"/>
      <c r="E47" s="76"/>
      <c r="F47" s="76"/>
      <c r="G47" s="119"/>
      <c r="H47" s="87"/>
      <c r="I47" s="77"/>
      <c r="J47" s="77"/>
      <c r="K47" s="88"/>
      <c r="L47" s="79"/>
      <c r="M47" s="76"/>
      <c r="N47" s="256"/>
      <c r="O47" s="256"/>
      <c r="P47" s="256"/>
      <c r="Q47" s="256"/>
      <c r="R47" s="81"/>
      <c r="S47" s="89"/>
      <c r="T47" s="75"/>
      <c r="U47" s="75"/>
      <c r="V47" s="86" t="e">
        <f>IF(BillDetail_List[Entry Alloc%]=0,(BillDetail_List[Time]*BillDetail_List[LTM Rate])*BillDetail_List[[#This Row],[Funding PerCent Allowed]],(BillDetail_List[Time]*BillDetail_List[LTM Rate])*BillDetail_List[[#This Row],[Funding PerCent Allowed]]*BillDetail_List[Entry Alloc%])</f>
        <v>#N/A</v>
      </c>
      <c r="W47" s="86">
        <f>BillDetail_List[Counsel''s Base Fees]+BillDetail_List[Other Disbursements]+BillDetail_List[ATEI Premium]</f>
        <v>0</v>
      </c>
      <c r="X47" s="91" t="e">
        <f>VLOOKUP(BillDetail_List[Part ID],FundingList,2,FALSE)</f>
        <v>#N/A</v>
      </c>
      <c r="Y47" s="272" t="e">
        <f>VLOOKUP(BillDetail_List[[#This Row],[Phase Code ]],phasetasklist,3,FALSE)</f>
        <v>#N/A</v>
      </c>
      <c r="Z47" s="255" t="e">
        <f>VLOOKUP(BillDetail_List[[#This Row],[Task Code]],tasklist,4,FALSE)</f>
        <v>#N/A</v>
      </c>
      <c r="AA47" s="240" t="str">
        <f>IFERROR(VLOOKUP(BillDetail_List[[#This Row],[Activity Code]],ActivityCodeList,2,FALSE), " ")</f>
        <v xml:space="preserve"> </v>
      </c>
      <c r="AB47" s="240" t="str">
        <f>IFERROR(VLOOKUP(BillDetail_List[[#This Row],[Expense Code]],expensenumbers,2,FALSE), " ")</f>
        <v xml:space="preserve"> </v>
      </c>
      <c r="AC47" s="92" t="str">
        <f>IFERROR(VLOOKUP(BillDetail_List[LTM],LTMList,3,FALSE),"")</f>
        <v/>
      </c>
      <c r="AD47" s="92" t="str">
        <f>IFERROR(VLOOKUP(BillDetail_List[LTM],LTMList,4,FALSE),"")</f>
        <v/>
      </c>
      <c r="AE47" s="86">
        <f>IFERROR(VLOOKUP(BillDetail_List[LTM],LTM_List[],6,FALSE),0)</f>
        <v>0</v>
      </c>
      <c r="AF47" s="83" t="e">
        <f>VLOOKUP(BillDetail_List[Part ID],FundingList,7,FALSE)</f>
        <v>#N/A</v>
      </c>
      <c r="AG47" s="83" t="e">
        <f>IF(CounselBaseFees=0,VLOOKUP(BillDetail_List[Part ID],FundingList,3,FALSE),VLOOKUP(BillDetail_List[LTM],LTMList,8,FALSE))</f>
        <v>#N/A</v>
      </c>
      <c r="AH47" s="93" t="e">
        <f>VLOOKUP(BillDetail_List[Part ID],FundingList,4,FALSE)</f>
        <v>#N/A</v>
      </c>
      <c r="AI47" s="190">
        <f>IF(BillDetail_List[[#This Row],[Time]]="N/A",0, BillDetail_List[[#This Row],[Time]]*BillDetail_List[[#This Row],[LTM Rate]])</f>
        <v>0</v>
      </c>
      <c r="AJ47" s="86" t="e">
        <f>IF(BillDetail_List[Entry Alloc%]=0,(BillDetail_List[Time]*BillDetail_List[LTM Rate])*BillDetail_List[[#This Row],[Funding PerCent Allowed]],(BillDetail_List[Time]*BillDetail_List[LTM Rate])*BillDetail_List[[#This Row],[Funding PerCent Allowed]]*BillDetail_List[Entry Alloc%])</f>
        <v>#N/A</v>
      </c>
      <c r="AK47" s="86" t="e">
        <f>BillDetail_List[Base Profit Costs (including any indemnity cap)]*BillDetail_List[VAT Rate]</f>
        <v>#N/A</v>
      </c>
      <c r="AL47" s="86" t="e">
        <f>BillDetail_List[Base Profit Costs (including any indemnity cap)]*BillDetail_List[Success Fee %]</f>
        <v>#N/A</v>
      </c>
      <c r="AM47" s="86" t="e">
        <f>BillDetail_List[Success Fee on Base Profit costs]*BillDetail_List[VAT Rate]</f>
        <v>#N/A</v>
      </c>
      <c r="AN47" s="86" t="e">
        <f>SUM(BillDetail_List[[#This Row],[Base Profit Costs (including any indemnity cap)]:[VAT on Success Fee on Base Profit Costs]])</f>
        <v>#N/A</v>
      </c>
      <c r="AO47" s="86" t="e">
        <f>BillDetail_List[Counsel''s Base Fees]*BillDetail_List[VAT Rate]</f>
        <v>#N/A</v>
      </c>
      <c r="AP47" s="86" t="e">
        <f>BillDetail_List[Counsel''s Base Fees]*BillDetail_List[Success Fee %]</f>
        <v>#N/A</v>
      </c>
      <c r="AQ47" s="86" t="e">
        <f>BillDetail_List[Counsel''s Success Fee]*BillDetail_List[VAT Rate]</f>
        <v>#N/A</v>
      </c>
      <c r="AR47" s="86" t="e">
        <f>BillDetail_List[Counsel''s Base Fees]+BillDetail_List[VAT on Base Counsel Fees]+BillDetail_List[Counsel''s Success Fee]+BillDetail_List[VAT on Counsel''s Success Fee]</f>
        <v>#N/A</v>
      </c>
      <c r="AS47" s="86">
        <f>BillDetail_List[Other Disbursements]+BillDetail_List[VAT On Other Disbursements]</f>
        <v>0</v>
      </c>
      <c r="AT47" s="86">
        <f>BillDetail_List[Counsel''s Base Fees]+BillDetail_List[Other Disbursements]+BillDetail_List[ATEI Premium]</f>
        <v>0</v>
      </c>
      <c r="AU47" s="86" t="e">
        <f>BillDetail_List[Other Disbursements]+BillDetail_List[Counsel''s Base Fees]+BillDetail_List[Base Profit Costs (including any indemnity cap)]</f>
        <v>#N/A</v>
      </c>
      <c r="AV47" s="86" t="e">
        <f>BillDetail_List[Base Profit Costs (including any indemnity cap)]+BillDetail_List[Success Fee on Base Profit costs]</f>
        <v>#N/A</v>
      </c>
      <c r="AW47" s="86" t="e">
        <f>BillDetail_List[ATEI Premium]+BillDetail_List[Other Disbursements]+BillDetail_List[Counsel''s Success Fee]+BillDetail_List[Counsel''s Base Fees]</f>
        <v>#N/A</v>
      </c>
      <c r="AX47" s="86" t="e">
        <f>BillDetail_List[VAT On Other Disbursements]+BillDetail_List[VAT on Counsel''s Success Fee]+BillDetail_List[VAT on Base Counsel Fees]+BillDetail_List[VAT on Success Fee on Base Profit Costs]+BillDetail_List[VAT on Base Profit Costs]</f>
        <v>#N/A</v>
      </c>
      <c r="AY47" s="86" t="e">
        <f>SUM(BillDetail_List[[#This Row],[Total Profit Costs]:[Total VAT]])</f>
        <v>#N/A</v>
      </c>
      <c r="AZ47" s="280" t="e">
        <f>VLOOKUP(BillDetail_List[[#This Row],[Phase Code ]],phasetasklist,7,FALSE)</f>
        <v>#N/A</v>
      </c>
      <c r="BA47" s="280" t="e">
        <f>VLOOKUP(BillDetail_List[[#This Row],[Task Code]],tasklist,7,FALSE)</f>
        <v>#N/A</v>
      </c>
      <c r="BB47" s="280" t="str">
        <f>IFERROR(VLOOKUP(BillDetail_List[[#This Row],[Activity Code]],ActivityCodeList,4,FALSE),"")</f>
        <v/>
      </c>
      <c r="BC47" s="280" t="str">
        <f>IFERROR(VLOOKUP(BillDetail_List[[#This Row],[Expense Code]],expensenumbers,4,FALSE),"")</f>
        <v/>
      </c>
      <c r="BD47" s="218"/>
      <c r="BE47" s="94"/>
      <c r="BF47" s="94"/>
      <c r="BG47" s="218"/>
      <c r="BH47" s="94"/>
      <c r="BI47" s="218"/>
      <c r="BJ47" s="218"/>
      <c r="BK47" s="96"/>
      <c r="BL47" s="96"/>
      <c r="BQ47" s="96"/>
      <c r="BR47" s="96"/>
      <c r="BS47" s="96"/>
      <c r="BT47" s="96"/>
      <c r="BV47" s="96"/>
      <c r="BW47" s="72"/>
      <c r="BX47" s="72"/>
      <c r="CB47" s="98"/>
      <c r="CC47" s="99"/>
      <c r="CD47" s="99"/>
      <c r="CE47" s="84"/>
      <c r="CF47" s="84"/>
    </row>
    <row r="48" spans="1:84" x14ac:dyDescent="0.2">
      <c r="A48" s="74"/>
      <c r="B48" s="74"/>
      <c r="C48" s="49"/>
      <c r="D48" s="172"/>
      <c r="E48" s="291"/>
      <c r="F48" s="76"/>
      <c r="G48" s="119"/>
      <c r="H48" s="87"/>
      <c r="I48" s="77"/>
      <c r="J48" s="77"/>
      <c r="K48" s="88"/>
      <c r="L48" s="79"/>
      <c r="M48" s="76"/>
      <c r="N48" s="256"/>
      <c r="O48" s="256"/>
      <c r="P48" s="256"/>
      <c r="Q48" s="256"/>
      <c r="R48" s="81"/>
      <c r="S48" s="89"/>
      <c r="T48" s="75"/>
      <c r="U48" s="75"/>
      <c r="V48" s="86" t="e">
        <f>IF(BillDetail_List[Entry Alloc%]=0,(BillDetail_List[Time]*BillDetail_List[LTM Rate])*BillDetail_List[[#This Row],[Funding PerCent Allowed]],(BillDetail_List[Time]*BillDetail_List[LTM Rate])*BillDetail_List[[#This Row],[Funding PerCent Allowed]]*BillDetail_List[Entry Alloc%])</f>
        <v>#N/A</v>
      </c>
      <c r="W48" s="86">
        <f>BillDetail_List[Counsel''s Base Fees]+BillDetail_List[Other Disbursements]+BillDetail_List[ATEI Premium]</f>
        <v>0</v>
      </c>
      <c r="X48" s="91" t="e">
        <f>VLOOKUP(BillDetail_List[Part ID],FundingList,2,FALSE)</f>
        <v>#N/A</v>
      </c>
      <c r="Y48" s="272" t="e">
        <f>VLOOKUP(BillDetail_List[[#This Row],[Phase Code ]],phasetasklist,3,FALSE)</f>
        <v>#N/A</v>
      </c>
      <c r="Z48" s="255" t="e">
        <f>VLOOKUP(BillDetail_List[[#This Row],[Task Code]],tasklist,4,FALSE)</f>
        <v>#N/A</v>
      </c>
      <c r="AA48" s="240" t="str">
        <f>IFERROR(VLOOKUP(BillDetail_List[[#This Row],[Activity Code]],ActivityCodeList,2,FALSE), " ")</f>
        <v xml:space="preserve"> </v>
      </c>
      <c r="AB48" s="240" t="str">
        <f>IFERROR(VLOOKUP(BillDetail_List[[#This Row],[Expense Code]],expensenumbers,2,FALSE), " ")</f>
        <v xml:space="preserve"> </v>
      </c>
      <c r="AC48" s="92" t="str">
        <f>IFERROR(VLOOKUP(BillDetail_List[LTM],LTMList,3,FALSE),"")</f>
        <v/>
      </c>
      <c r="AD48" s="92" t="str">
        <f>IFERROR(VLOOKUP(BillDetail_List[LTM],LTMList,4,FALSE),"")</f>
        <v/>
      </c>
      <c r="AE48" s="86">
        <f>IFERROR(VLOOKUP(BillDetail_List[LTM],LTM_List[],6,FALSE),0)</f>
        <v>0</v>
      </c>
      <c r="AF48" s="83" t="e">
        <f>VLOOKUP(BillDetail_List[Part ID],FundingList,7,FALSE)</f>
        <v>#N/A</v>
      </c>
      <c r="AG48" s="83" t="e">
        <f>IF(CounselBaseFees=0,VLOOKUP(BillDetail_List[Part ID],FundingList,3,FALSE),VLOOKUP(BillDetail_List[LTM],LTMList,8,FALSE))</f>
        <v>#N/A</v>
      </c>
      <c r="AH48" s="93" t="e">
        <f>VLOOKUP(BillDetail_List[Part ID],FundingList,4,FALSE)</f>
        <v>#N/A</v>
      </c>
      <c r="AI48" s="190">
        <f>IF(BillDetail_List[[#This Row],[Time]]="N/A",0, BillDetail_List[[#This Row],[Time]]*BillDetail_List[[#This Row],[LTM Rate]])</f>
        <v>0</v>
      </c>
      <c r="AJ48" s="86" t="e">
        <f>IF(BillDetail_List[Entry Alloc%]=0,(BillDetail_List[Time]*BillDetail_List[LTM Rate])*BillDetail_List[[#This Row],[Funding PerCent Allowed]],(BillDetail_List[Time]*BillDetail_List[LTM Rate])*BillDetail_List[[#This Row],[Funding PerCent Allowed]]*BillDetail_List[Entry Alloc%])</f>
        <v>#N/A</v>
      </c>
      <c r="AK48" s="86" t="e">
        <f>BillDetail_List[Base Profit Costs (including any indemnity cap)]*BillDetail_List[VAT Rate]</f>
        <v>#N/A</v>
      </c>
      <c r="AL48" s="86" t="e">
        <f>BillDetail_List[Base Profit Costs (including any indemnity cap)]*BillDetail_List[Success Fee %]</f>
        <v>#N/A</v>
      </c>
      <c r="AM48" s="86" t="e">
        <f>BillDetail_List[Success Fee on Base Profit costs]*BillDetail_List[VAT Rate]</f>
        <v>#N/A</v>
      </c>
      <c r="AN48" s="86" t="e">
        <f>SUM(BillDetail_List[[#This Row],[Base Profit Costs (including any indemnity cap)]:[VAT on Success Fee on Base Profit Costs]])</f>
        <v>#N/A</v>
      </c>
      <c r="AO48" s="86" t="e">
        <f>BillDetail_List[Counsel''s Base Fees]*BillDetail_List[VAT Rate]</f>
        <v>#N/A</v>
      </c>
      <c r="AP48" s="86" t="e">
        <f>BillDetail_List[Counsel''s Base Fees]*BillDetail_List[Success Fee %]</f>
        <v>#N/A</v>
      </c>
      <c r="AQ48" s="86" t="e">
        <f>BillDetail_List[Counsel''s Success Fee]*BillDetail_List[VAT Rate]</f>
        <v>#N/A</v>
      </c>
      <c r="AR48" s="86" t="e">
        <f>BillDetail_List[Counsel''s Base Fees]+BillDetail_List[VAT on Base Counsel Fees]+BillDetail_List[Counsel''s Success Fee]+BillDetail_List[VAT on Counsel''s Success Fee]</f>
        <v>#N/A</v>
      </c>
      <c r="AS48" s="86">
        <f>BillDetail_List[Other Disbursements]+BillDetail_List[VAT On Other Disbursements]</f>
        <v>0</v>
      </c>
      <c r="AT48" s="86">
        <f>BillDetail_List[Counsel''s Base Fees]+BillDetail_List[Other Disbursements]+BillDetail_List[ATEI Premium]</f>
        <v>0</v>
      </c>
      <c r="AU48" s="86" t="e">
        <f>BillDetail_List[Other Disbursements]+BillDetail_List[Counsel''s Base Fees]+BillDetail_List[Base Profit Costs (including any indemnity cap)]</f>
        <v>#N/A</v>
      </c>
      <c r="AV48" s="86" t="e">
        <f>BillDetail_List[Base Profit Costs (including any indemnity cap)]+BillDetail_List[Success Fee on Base Profit costs]</f>
        <v>#N/A</v>
      </c>
      <c r="AW48" s="86" t="e">
        <f>BillDetail_List[ATEI Premium]+BillDetail_List[Other Disbursements]+BillDetail_List[Counsel''s Success Fee]+BillDetail_List[Counsel''s Base Fees]</f>
        <v>#N/A</v>
      </c>
      <c r="AX48" s="86" t="e">
        <f>BillDetail_List[VAT On Other Disbursements]+BillDetail_List[VAT on Counsel''s Success Fee]+BillDetail_List[VAT on Base Counsel Fees]+BillDetail_List[VAT on Success Fee on Base Profit Costs]+BillDetail_List[VAT on Base Profit Costs]</f>
        <v>#N/A</v>
      </c>
      <c r="AY48" s="86" t="e">
        <f>SUM(BillDetail_List[[#This Row],[Total Profit Costs]:[Total VAT]])</f>
        <v>#N/A</v>
      </c>
      <c r="AZ48" s="280" t="e">
        <f>VLOOKUP(BillDetail_List[[#This Row],[Phase Code ]],phasetasklist,7,FALSE)</f>
        <v>#N/A</v>
      </c>
      <c r="BA48" s="280" t="e">
        <f>VLOOKUP(BillDetail_List[[#This Row],[Task Code]],tasklist,7,FALSE)</f>
        <v>#N/A</v>
      </c>
      <c r="BB48" s="280" t="str">
        <f>IFERROR(VLOOKUP(BillDetail_List[[#This Row],[Activity Code]],ActivityCodeList,4,FALSE),"")</f>
        <v/>
      </c>
      <c r="BC48" s="280" t="str">
        <f>IFERROR(VLOOKUP(BillDetail_List[[#This Row],[Expense Code]],expensenumbers,4,FALSE),"")</f>
        <v/>
      </c>
      <c r="BD48" s="218"/>
      <c r="BE48" s="94"/>
      <c r="BF48" s="94"/>
      <c r="BG48" s="218"/>
      <c r="BH48" s="94"/>
      <c r="BI48" s="218"/>
      <c r="BJ48" s="218"/>
      <c r="BK48" s="96"/>
      <c r="BL48" s="96"/>
      <c r="BQ48" s="96"/>
      <c r="BR48" s="96"/>
      <c r="BS48" s="96"/>
      <c r="BT48" s="96"/>
      <c r="BV48" s="96"/>
      <c r="BW48" s="72"/>
      <c r="BX48" s="72"/>
      <c r="CB48" s="98"/>
      <c r="CC48" s="99"/>
      <c r="CD48" s="99"/>
      <c r="CE48" s="84"/>
      <c r="CF48" s="84"/>
    </row>
    <row r="49" spans="1:84" x14ac:dyDescent="0.2">
      <c r="A49" s="74"/>
      <c r="B49" s="74"/>
      <c r="C49" s="49"/>
      <c r="D49" s="172"/>
      <c r="E49" s="291"/>
      <c r="F49" s="76"/>
      <c r="G49" s="119"/>
      <c r="H49" s="87"/>
      <c r="I49" s="77"/>
      <c r="J49" s="77"/>
      <c r="K49" s="88"/>
      <c r="L49" s="79"/>
      <c r="M49" s="76"/>
      <c r="N49" s="256"/>
      <c r="O49" s="256"/>
      <c r="P49" s="256"/>
      <c r="Q49" s="256"/>
      <c r="R49" s="81"/>
      <c r="S49" s="89"/>
      <c r="T49" s="75"/>
      <c r="U49" s="75"/>
      <c r="V49" s="86" t="e">
        <f>IF(BillDetail_List[Entry Alloc%]=0,(BillDetail_List[Time]*BillDetail_List[LTM Rate])*BillDetail_List[[#This Row],[Funding PerCent Allowed]],(BillDetail_List[Time]*BillDetail_List[LTM Rate])*BillDetail_List[[#This Row],[Funding PerCent Allowed]]*BillDetail_List[Entry Alloc%])</f>
        <v>#N/A</v>
      </c>
      <c r="W49" s="86">
        <f>BillDetail_List[Counsel''s Base Fees]+BillDetail_List[Other Disbursements]+BillDetail_List[ATEI Premium]</f>
        <v>0</v>
      </c>
      <c r="X49" s="91" t="e">
        <f>VLOOKUP(BillDetail_List[Part ID],FundingList,2,FALSE)</f>
        <v>#N/A</v>
      </c>
      <c r="Y49" s="272" t="e">
        <f>VLOOKUP(BillDetail_List[[#This Row],[Phase Code ]],phasetasklist,3,FALSE)</f>
        <v>#N/A</v>
      </c>
      <c r="Z49" s="255" t="e">
        <f>VLOOKUP(BillDetail_List[[#This Row],[Task Code]],tasklist,4,FALSE)</f>
        <v>#N/A</v>
      </c>
      <c r="AA49" s="240" t="str">
        <f>IFERROR(VLOOKUP(BillDetail_List[[#This Row],[Activity Code]],ActivityCodeList,2,FALSE), " ")</f>
        <v xml:space="preserve"> </v>
      </c>
      <c r="AB49" s="240" t="str">
        <f>IFERROR(VLOOKUP(BillDetail_List[[#This Row],[Expense Code]],expensenumbers,2,FALSE), " ")</f>
        <v xml:space="preserve"> </v>
      </c>
      <c r="AC49" s="92" t="str">
        <f>IFERROR(VLOOKUP(BillDetail_List[LTM],LTMList,3,FALSE),"")</f>
        <v/>
      </c>
      <c r="AD49" s="92" t="str">
        <f>IFERROR(VLOOKUP(BillDetail_List[LTM],LTMList,4,FALSE),"")</f>
        <v/>
      </c>
      <c r="AE49" s="86">
        <f>IFERROR(VLOOKUP(BillDetail_List[LTM],LTM_List[],6,FALSE),0)</f>
        <v>0</v>
      </c>
      <c r="AF49" s="83" t="e">
        <f>VLOOKUP(BillDetail_List[Part ID],FundingList,7,FALSE)</f>
        <v>#N/A</v>
      </c>
      <c r="AG49" s="83" t="e">
        <f>IF(CounselBaseFees=0,VLOOKUP(BillDetail_List[Part ID],FundingList,3,FALSE),VLOOKUP(BillDetail_List[LTM],LTMList,8,FALSE))</f>
        <v>#N/A</v>
      </c>
      <c r="AH49" s="93" t="e">
        <f>VLOOKUP(BillDetail_List[Part ID],FundingList,4,FALSE)</f>
        <v>#N/A</v>
      </c>
      <c r="AI49" s="190">
        <f>IF(BillDetail_List[[#This Row],[Time]]="N/A",0, BillDetail_List[[#This Row],[Time]]*BillDetail_List[[#This Row],[LTM Rate]])</f>
        <v>0</v>
      </c>
      <c r="AJ49" s="86" t="e">
        <f>IF(BillDetail_List[Entry Alloc%]=0,(BillDetail_List[Time]*BillDetail_List[LTM Rate])*BillDetail_List[[#This Row],[Funding PerCent Allowed]],(BillDetail_List[Time]*BillDetail_List[LTM Rate])*BillDetail_List[[#This Row],[Funding PerCent Allowed]]*BillDetail_List[Entry Alloc%])</f>
        <v>#N/A</v>
      </c>
      <c r="AK49" s="86" t="e">
        <f>BillDetail_List[Base Profit Costs (including any indemnity cap)]*BillDetail_List[VAT Rate]</f>
        <v>#N/A</v>
      </c>
      <c r="AL49" s="86" t="e">
        <f>BillDetail_List[Base Profit Costs (including any indemnity cap)]*BillDetail_List[Success Fee %]</f>
        <v>#N/A</v>
      </c>
      <c r="AM49" s="86" t="e">
        <f>BillDetail_List[Success Fee on Base Profit costs]*BillDetail_List[VAT Rate]</f>
        <v>#N/A</v>
      </c>
      <c r="AN49" s="86" t="e">
        <f>SUM(BillDetail_List[[#This Row],[Base Profit Costs (including any indemnity cap)]:[VAT on Success Fee on Base Profit Costs]])</f>
        <v>#N/A</v>
      </c>
      <c r="AO49" s="86" t="e">
        <f>BillDetail_List[Counsel''s Base Fees]*BillDetail_List[VAT Rate]</f>
        <v>#N/A</v>
      </c>
      <c r="AP49" s="86" t="e">
        <f>BillDetail_List[Counsel''s Base Fees]*BillDetail_List[Success Fee %]</f>
        <v>#N/A</v>
      </c>
      <c r="AQ49" s="86" t="e">
        <f>BillDetail_List[Counsel''s Success Fee]*BillDetail_List[VAT Rate]</f>
        <v>#N/A</v>
      </c>
      <c r="AR49" s="86" t="e">
        <f>BillDetail_List[Counsel''s Base Fees]+BillDetail_List[VAT on Base Counsel Fees]+BillDetail_List[Counsel''s Success Fee]+BillDetail_List[VAT on Counsel''s Success Fee]</f>
        <v>#N/A</v>
      </c>
      <c r="AS49" s="86">
        <f>BillDetail_List[Other Disbursements]+BillDetail_List[VAT On Other Disbursements]</f>
        <v>0</v>
      </c>
      <c r="AT49" s="86">
        <f>BillDetail_List[Counsel''s Base Fees]+BillDetail_List[Other Disbursements]+BillDetail_List[ATEI Premium]</f>
        <v>0</v>
      </c>
      <c r="AU49" s="86" t="e">
        <f>BillDetail_List[Other Disbursements]+BillDetail_List[Counsel''s Base Fees]+BillDetail_List[Base Profit Costs (including any indemnity cap)]</f>
        <v>#N/A</v>
      </c>
      <c r="AV49" s="86" t="e">
        <f>BillDetail_List[Base Profit Costs (including any indemnity cap)]+BillDetail_List[Success Fee on Base Profit costs]</f>
        <v>#N/A</v>
      </c>
      <c r="AW49" s="86" t="e">
        <f>BillDetail_List[ATEI Premium]+BillDetail_List[Other Disbursements]+BillDetail_List[Counsel''s Success Fee]+BillDetail_List[Counsel''s Base Fees]</f>
        <v>#N/A</v>
      </c>
      <c r="AX49" s="86" t="e">
        <f>BillDetail_List[VAT On Other Disbursements]+BillDetail_List[VAT on Counsel''s Success Fee]+BillDetail_List[VAT on Base Counsel Fees]+BillDetail_List[VAT on Success Fee on Base Profit Costs]+BillDetail_List[VAT on Base Profit Costs]</f>
        <v>#N/A</v>
      </c>
      <c r="AY49" s="86" t="e">
        <f>SUM(BillDetail_List[[#This Row],[Total Profit Costs]:[Total VAT]])</f>
        <v>#N/A</v>
      </c>
      <c r="AZ49" s="280" t="e">
        <f>VLOOKUP(BillDetail_List[[#This Row],[Phase Code ]],phasetasklist,7,FALSE)</f>
        <v>#N/A</v>
      </c>
      <c r="BA49" s="280" t="e">
        <f>VLOOKUP(BillDetail_List[[#This Row],[Task Code]],tasklist,7,FALSE)</f>
        <v>#N/A</v>
      </c>
      <c r="BB49" s="280" t="str">
        <f>IFERROR(VLOOKUP(BillDetail_List[[#This Row],[Activity Code]],ActivityCodeList,4,FALSE),"")</f>
        <v/>
      </c>
      <c r="BC49" s="280" t="str">
        <f>IFERROR(VLOOKUP(BillDetail_List[[#This Row],[Expense Code]],expensenumbers,4,FALSE),"")</f>
        <v/>
      </c>
      <c r="BD49" s="218"/>
      <c r="BE49" s="94"/>
      <c r="BF49" s="94"/>
      <c r="BG49" s="218"/>
      <c r="BH49" s="94"/>
      <c r="BI49" s="218"/>
      <c r="BJ49" s="218"/>
      <c r="BK49" s="96"/>
      <c r="BL49" s="96"/>
      <c r="BQ49" s="96"/>
      <c r="BR49" s="96"/>
      <c r="BS49" s="96"/>
      <c r="BT49" s="96"/>
      <c r="BV49" s="96"/>
      <c r="BW49" s="72"/>
      <c r="BX49" s="72"/>
      <c r="CB49" s="98"/>
      <c r="CC49" s="99"/>
      <c r="CD49" s="99"/>
      <c r="CE49" s="84"/>
      <c r="CF49" s="84"/>
    </row>
    <row r="50" spans="1:84" x14ac:dyDescent="0.2">
      <c r="A50" s="74"/>
      <c r="B50" s="74"/>
      <c r="C50" s="49"/>
      <c r="D50" s="172"/>
      <c r="E50" s="291"/>
      <c r="F50" s="76"/>
      <c r="G50" s="119"/>
      <c r="H50" s="87"/>
      <c r="I50" s="77"/>
      <c r="J50" s="77"/>
      <c r="K50" s="88"/>
      <c r="L50" s="79"/>
      <c r="M50" s="76"/>
      <c r="N50" s="256"/>
      <c r="O50" s="256"/>
      <c r="P50" s="256"/>
      <c r="Q50" s="256"/>
      <c r="R50" s="81"/>
      <c r="S50" s="89"/>
      <c r="T50" s="75"/>
      <c r="U50" s="75"/>
      <c r="V50" s="86" t="e">
        <f>IF(BillDetail_List[Entry Alloc%]=0,(BillDetail_List[Time]*BillDetail_List[LTM Rate])*BillDetail_List[[#This Row],[Funding PerCent Allowed]],(BillDetail_List[Time]*BillDetail_List[LTM Rate])*BillDetail_List[[#This Row],[Funding PerCent Allowed]]*BillDetail_List[Entry Alloc%])</f>
        <v>#N/A</v>
      </c>
      <c r="W50" s="86">
        <f>BillDetail_List[Counsel''s Base Fees]+BillDetail_List[Other Disbursements]+BillDetail_List[ATEI Premium]</f>
        <v>0</v>
      </c>
      <c r="X50" s="91" t="e">
        <f>VLOOKUP(BillDetail_List[Part ID],FundingList,2,FALSE)</f>
        <v>#N/A</v>
      </c>
      <c r="Y50" s="272" t="e">
        <f>VLOOKUP(BillDetail_List[[#This Row],[Phase Code ]],phasetasklist,3,FALSE)</f>
        <v>#N/A</v>
      </c>
      <c r="Z50" s="255" t="e">
        <f>VLOOKUP(BillDetail_List[[#This Row],[Task Code]],tasklist,4,FALSE)</f>
        <v>#N/A</v>
      </c>
      <c r="AA50" s="240" t="str">
        <f>IFERROR(VLOOKUP(BillDetail_List[[#This Row],[Activity Code]],ActivityCodeList,2,FALSE), " ")</f>
        <v xml:space="preserve"> </v>
      </c>
      <c r="AB50" s="240" t="str">
        <f>IFERROR(VLOOKUP(BillDetail_List[[#This Row],[Expense Code]],expensenumbers,2,FALSE), " ")</f>
        <v xml:space="preserve"> </v>
      </c>
      <c r="AC50" s="92" t="str">
        <f>IFERROR(VLOOKUP(BillDetail_List[LTM],LTMList,3,FALSE),"")</f>
        <v/>
      </c>
      <c r="AD50" s="92" t="str">
        <f>IFERROR(VLOOKUP(BillDetail_List[LTM],LTMList,4,FALSE),"")</f>
        <v/>
      </c>
      <c r="AE50" s="86">
        <f>IFERROR(VLOOKUP(BillDetail_List[LTM],LTM_List[],6,FALSE),0)</f>
        <v>0</v>
      </c>
      <c r="AF50" s="83" t="e">
        <f>VLOOKUP(BillDetail_List[Part ID],FundingList,7,FALSE)</f>
        <v>#N/A</v>
      </c>
      <c r="AG50" s="83" t="e">
        <f>IF(CounselBaseFees=0,VLOOKUP(BillDetail_List[Part ID],FundingList,3,FALSE),VLOOKUP(BillDetail_List[LTM],LTMList,8,FALSE))</f>
        <v>#N/A</v>
      </c>
      <c r="AH50" s="93" t="e">
        <f>VLOOKUP(BillDetail_List[Part ID],FundingList,4,FALSE)</f>
        <v>#N/A</v>
      </c>
      <c r="AI50" s="190">
        <f>IF(BillDetail_List[[#This Row],[Time]]="N/A",0, BillDetail_List[[#This Row],[Time]]*BillDetail_List[[#This Row],[LTM Rate]])</f>
        <v>0</v>
      </c>
      <c r="AJ50" s="86" t="e">
        <f>IF(BillDetail_List[Entry Alloc%]=0,(BillDetail_List[Time]*BillDetail_List[LTM Rate])*BillDetail_List[[#This Row],[Funding PerCent Allowed]],(BillDetail_List[Time]*BillDetail_List[LTM Rate])*BillDetail_List[[#This Row],[Funding PerCent Allowed]]*BillDetail_List[Entry Alloc%])</f>
        <v>#N/A</v>
      </c>
      <c r="AK50" s="86" t="e">
        <f>BillDetail_List[Base Profit Costs (including any indemnity cap)]*BillDetail_List[VAT Rate]</f>
        <v>#N/A</v>
      </c>
      <c r="AL50" s="86" t="e">
        <f>BillDetail_List[Base Profit Costs (including any indemnity cap)]*BillDetail_List[Success Fee %]</f>
        <v>#N/A</v>
      </c>
      <c r="AM50" s="86" t="e">
        <f>BillDetail_List[Success Fee on Base Profit costs]*BillDetail_List[VAT Rate]</f>
        <v>#N/A</v>
      </c>
      <c r="AN50" s="86" t="e">
        <f>SUM(BillDetail_List[[#This Row],[Base Profit Costs (including any indemnity cap)]:[VAT on Success Fee on Base Profit Costs]])</f>
        <v>#N/A</v>
      </c>
      <c r="AO50" s="86" t="e">
        <f>BillDetail_List[Counsel''s Base Fees]*BillDetail_List[VAT Rate]</f>
        <v>#N/A</v>
      </c>
      <c r="AP50" s="86" t="e">
        <f>BillDetail_List[Counsel''s Base Fees]*BillDetail_List[Success Fee %]</f>
        <v>#N/A</v>
      </c>
      <c r="AQ50" s="86" t="e">
        <f>BillDetail_List[Counsel''s Success Fee]*BillDetail_List[VAT Rate]</f>
        <v>#N/A</v>
      </c>
      <c r="AR50" s="86" t="e">
        <f>BillDetail_List[Counsel''s Base Fees]+BillDetail_List[VAT on Base Counsel Fees]+BillDetail_List[Counsel''s Success Fee]+BillDetail_List[VAT on Counsel''s Success Fee]</f>
        <v>#N/A</v>
      </c>
      <c r="AS50" s="86">
        <f>BillDetail_List[Other Disbursements]+BillDetail_List[VAT On Other Disbursements]</f>
        <v>0</v>
      </c>
      <c r="AT50" s="86">
        <f>BillDetail_List[Counsel''s Base Fees]+BillDetail_List[Other Disbursements]+BillDetail_List[ATEI Premium]</f>
        <v>0</v>
      </c>
      <c r="AU50" s="86" t="e">
        <f>BillDetail_List[Other Disbursements]+BillDetail_List[Counsel''s Base Fees]+BillDetail_List[Base Profit Costs (including any indemnity cap)]</f>
        <v>#N/A</v>
      </c>
      <c r="AV50" s="86" t="e">
        <f>BillDetail_List[Base Profit Costs (including any indemnity cap)]+BillDetail_List[Success Fee on Base Profit costs]</f>
        <v>#N/A</v>
      </c>
      <c r="AW50" s="86" t="e">
        <f>BillDetail_List[ATEI Premium]+BillDetail_List[Other Disbursements]+BillDetail_List[Counsel''s Success Fee]+BillDetail_List[Counsel''s Base Fees]</f>
        <v>#N/A</v>
      </c>
      <c r="AX50" s="86" t="e">
        <f>BillDetail_List[VAT On Other Disbursements]+BillDetail_List[VAT on Counsel''s Success Fee]+BillDetail_List[VAT on Base Counsel Fees]+BillDetail_List[VAT on Success Fee on Base Profit Costs]+BillDetail_List[VAT on Base Profit Costs]</f>
        <v>#N/A</v>
      </c>
      <c r="AY50" s="86" t="e">
        <f>SUM(BillDetail_List[[#This Row],[Total Profit Costs]:[Total VAT]])</f>
        <v>#N/A</v>
      </c>
      <c r="AZ50" s="280" t="e">
        <f>VLOOKUP(BillDetail_List[[#This Row],[Phase Code ]],phasetasklist,7,FALSE)</f>
        <v>#N/A</v>
      </c>
      <c r="BA50" s="280" t="e">
        <f>VLOOKUP(BillDetail_List[[#This Row],[Task Code]],tasklist,7,FALSE)</f>
        <v>#N/A</v>
      </c>
      <c r="BB50" s="280" t="str">
        <f>IFERROR(VLOOKUP(BillDetail_List[[#This Row],[Activity Code]],ActivityCodeList,4,FALSE),"")</f>
        <v/>
      </c>
      <c r="BC50" s="280" t="str">
        <f>IFERROR(VLOOKUP(BillDetail_List[[#This Row],[Expense Code]],expensenumbers,4,FALSE),"")</f>
        <v/>
      </c>
      <c r="BD50" s="218"/>
      <c r="BE50" s="94"/>
      <c r="BF50" s="94"/>
      <c r="BG50" s="218"/>
      <c r="BH50" s="94"/>
      <c r="BI50" s="218"/>
      <c r="BJ50" s="218"/>
      <c r="BK50" s="96"/>
      <c r="BL50" s="96"/>
      <c r="BQ50" s="96"/>
      <c r="BR50" s="96"/>
      <c r="BS50" s="96"/>
      <c r="BT50" s="96"/>
      <c r="BV50" s="96"/>
      <c r="BW50" s="72"/>
      <c r="BX50" s="72"/>
      <c r="CB50" s="98"/>
      <c r="CC50" s="99"/>
      <c r="CD50" s="99"/>
      <c r="CE50" s="84"/>
      <c r="CF50" s="84"/>
    </row>
    <row r="51" spans="1:84" x14ac:dyDescent="0.2">
      <c r="A51" s="74"/>
      <c r="B51" s="74"/>
      <c r="C51" s="49"/>
      <c r="D51" s="172"/>
      <c r="E51" s="291"/>
      <c r="F51" s="76"/>
      <c r="G51" s="119"/>
      <c r="H51" s="87"/>
      <c r="I51" s="77"/>
      <c r="J51" s="77"/>
      <c r="K51" s="88"/>
      <c r="L51" s="79"/>
      <c r="M51" s="76"/>
      <c r="N51" s="256"/>
      <c r="O51" s="256"/>
      <c r="P51" s="256"/>
      <c r="Q51" s="256"/>
      <c r="R51" s="81"/>
      <c r="S51" s="89"/>
      <c r="T51" s="75"/>
      <c r="U51" s="76"/>
      <c r="V51" s="86" t="e">
        <f>IF(BillDetail_List[Entry Alloc%]=0,(BillDetail_List[Time]*BillDetail_List[LTM Rate])*BillDetail_List[[#This Row],[Funding PerCent Allowed]],(BillDetail_List[Time]*BillDetail_List[LTM Rate])*BillDetail_List[[#This Row],[Funding PerCent Allowed]]*BillDetail_List[Entry Alloc%])</f>
        <v>#N/A</v>
      </c>
      <c r="W51" s="86">
        <f>BillDetail_List[Counsel''s Base Fees]+BillDetail_List[Other Disbursements]+BillDetail_List[ATEI Premium]</f>
        <v>0</v>
      </c>
      <c r="X51" s="91" t="e">
        <f>VLOOKUP(BillDetail_List[Part ID],FundingList,2,FALSE)</f>
        <v>#N/A</v>
      </c>
      <c r="Y51" s="272" t="e">
        <f>VLOOKUP(BillDetail_List[[#This Row],[Phase Code ]],phasetasklist,3,FALSE)</f>
        <v>#N/A</v>
      </c>
      <c r="Z51" s="255" t="e">
        <f>VLOOKUP(BillDetail_List[[#This Row],[Task Code]],tasklist,4,FALSE)</f>
        <v>#N/A</v>
      </c>
      <c r="AA51" s="240" t="str">
        <f>IFERROR(VLOOKUP(BillDetail_List[[#This Row],[Activity Code]],ActivityCodeList,2,FALSE), " ")</f>
        <v xml:space="preserve"> </v>
      </c>
      <c r="AB51" s="240" t="str">
        <f>IFERROR(VLOOKUP(BillDetail_List[[#This Row],[Expense Code]],expensenumbers,2,FALSE), " ")</f>
        <v xml:space="preserve"> </v>
      </c>
      <c r="AC51" s="92" t="str">
        <f>IFERROR(VLOOKUP(BillDetail_List[LTM],LTMList,3,FALSE),"")</f>
        <v/>
      </c>
      <c r="AD51" s="92" t="str">
        <f>IFERROR(VLOOKUP(BillDetail_List[LTM],LTMList,4,FALSE),"")</f>
        <v/>
      </c>
      <c r="AE51" s="86">
        <f>IFERROR(VLOOKUP(BillDetail_List[LTM],LTM_List[],6,FALSE),0)</f>
        <v>0</v>
      </c>
      <c r="AF51" s="83" t="e">
        <f>VLOOKUP(BillDetail_List[Part ID],FundingList,7,FALSE)</f>
        <v>#N/A</v>
      </c>
      <c r="AG51" s="83" t="e">
        <f>IF(CounselBaseFees=0,VLOOKUP(BillDetail_List[Part ID],FundingList,3,FALSE),VLOOKUP(BillDetail_List[LTM],LTMList,8,FALSE))</f>
        <v>#N/A</v>
      </c>
      <c r="AH51" s="93" t="e">
        <f>VLOOKUP(BillDetail_List[Part ID],FundingList,4,FALSE)</f>
        <v>#N/A</v>
      </c>
      <c r="AI51" s="190">
        <f>IF(BillDetail_List[[#This Row],[Time]]="N/A",0, BillDetail_List[[#This Row],[Time]]*BillDetail_List[[#This Row],[LTM Rate]])</f>
        <v>0</v>
      </c>
      <c r="AJ51" s="86" t="e">
        <f>IF(BillDetail_List[Entry Alloc%]=0,(BillDetail_List[Time]*BillDetail_List[LTM Rate])*BillDetail_List[[#This Row],[Funding PerCent Allowed]],(BillDetail_List[Time]*BillDetail_List[LTM Rate])*BillDetail_List[[#This Row],[Funding PerCent Allowed]]*BillDetail_List[Entry Alloc%])</f>
        <v>#N/A</v>
      </c>
      <c r="AK51" s="86" t="e">
        <f>BillDetail_List[Base Profit Costs (including any indemnity cap)]*BillDetail_List[VAT Rate]</f>
        <v>#N/A</v>
      </c>
      <c r="AL51" s="86" t="e">
        <f>BillDetail_List[Base Profit Costs (including any indemnity cap)]*BillDetail_List[Success Fee %]</f>
        <v>#N/A</v>
      </c>
      <c r="AM51" s="86" t="e">
        <f>BillDetail_List[Success Fee on Base Profit costs]*BillDetail_List[VAT Rate]</f>
        <v>#N/A</v>
      </c>
      <c r="AN51" s="86" t="e">
        <f>SUM(BillDetail_List[[#This Row],[Base Profit Costs (including any indemnity cap)]:[VAT on Success Fee on Base Profit Costs]])</f>
        <v>#N/A</v>
      </c>
      <c r="AO51" s="86" t="e">
        <f>BillDetail_List[Counsel''s Base Fees]*BillDetail_List[VAT Rate]</f>
        <v>#N/A</v>
      </c>
      <c r="AP51" s="86" t="e">
        <f>BillDetail_List[Counsel''s Base Fees]*BillDetail_List[Success Fee %]</f>
        <v>#N/A</v>
      </c>
      <c r="AQ51" s="86" t="e">
        <f>BillDetail_List[Counsel''s Success Fee]*BillDetail_List[VAT Rate]</f>
        <v>#N/A</v>
      </c>
      <c r="AR51" s="86" t="e">
        <f>BillDetail_List[Counsel''s Base Fees]+BillDetail_List[VAT on Base Counsel Fees]+BillDetail_List[Counsel''s Success Fee]+BillDetail_List[VAT on Counsel''s Success Fee]</f>
        <v>#N/A</v>
      </c>
      <c r="AS51" s="86">
        <f>BillDetail_List[Other Disbursements]+BillDetail_List[VAT On Other Disbursements]</f>
        <v>0</v>
      </c>
      <c r="AT51" s="86">
        <f>BillDetail_List[Counsel''s Base Fees]+BillDetail_List[Other Disbursements]+BillDetail_List[ATEI Premium]</f>
        <v>0</v>
      </c>
      <c r="AU51" s="86" t="e">
        <f>BillDetail_List[Other Disbursements]+BillDetail_List[Counsel''s Base Fees]+BillDetail_List[Base Profit Costs (including any indemnity cap)]</f>
        <v>#N/A</v>
      </c>
      <c r="AV51" s="86" t="e">
        <f>BillDetail_List[Base Profit Costs (including any indemnity cap)]+BillDetail_List[Success Fee on Base Profit costs]</f>
        <v>#N/A</v>
      </c>
      <c r="AW51" s="86" t="e">
        <f>BillDetail_List[ATEI Premium]+BillDetail_List[Other Disbursements]+BillDetail_List[Counsel''s Success Fee]+BillDetail_List[Counsel''s Base Fees]</f>
        <v>#N/A</v>
      </c>
      <c r="AX51" s="86" t="e">
        <f>BillDetail_List[VAT On Other Disbursements]+BillDetail_List[VAT on Counsel''s Success Fee]+BillDetail_List[VAT on Base Counsel Fees]+BillDetail_List[VAT on Success Fee on Base Profit Costs]+BillDetail_List[VAT on Base Profit Costs]</f>
        <v>#N/A</v>
      </c>
      <c r="AY51" s="86" t="e">
        <f>SUM(BillDetail_List[[#This Row],[Total Profit Costs]:[Total VAT]])</f>
        <v>#N/A</v>
      </c>
      <c r="AZ51" s="280" t="e">
        <f>VLOOKUP(BillDetail_List[[#This Row],[Phase Code ]],phasetasklist,7,FALSE)</f>
        <v>#N/A</v>
      </c>
      <c r="BA51" s="280" t="e">
        <f>VLOOKUP(BillDetail_List[[#This Row],[Task Code]],tasklist,7,FALSE)</f>
        <v>#N/A</v>
      </c>
      <c r="BB51" s="280" t="str">
        <f>IFERROR(VLOOKUP(BillDetail_List[[#This Row],[Activity Code]],ActivityCodeList,4,FALSE),"")</f>
        <v/>
      </c>
      <c r="BC51" s="280" t="str">
        <f>IFERROR(VLOOKUP(BillDetail_List[[#This Row],[Expense Code]],expensenumbers,4,FALSE),"")</f>
        <v/>
      </c>
      <c r="BD51" s="218"/>
      <c r="BE51" s="94"/>
      <c r="BF51" s="94"/>
      <c r="BG51" s="218"/>
      <c r="BH51" s="94"/>
      <c r="BI51" s="218"/>
      <c r="BJ51" s="218"/>
      <c r="BK51" s="96"/>
      <c r="BL51" s="96"/>
      <c r="BQ51" s="96"/>
      <c r="BR51" s="96"/>
      <c r="BS51" s="96"/>
      <c r="BT51" s="96"/>
      <c r="BV51" s="96"/>
      <c r="BW51" s="72"/>
      <c r="BX51" s="72"/>
      <c r="CB51" s="98"/>
      <c r="CC51" s="99"/>
      <c r="CD51" s="99"/>
      <c r="CE51" s="84"/>
      <c r="CF51" s="84"/>
    </row>
    <row r="52" spans="1:84" x14ac:dyDescent="0.2">
      <c r="A52" s="74"/>
      <c r="B52" s="74"/>
      <c r="C52" s="49"/>
      <c r="D52" s="172"/>
      <c r="E52" s="291"/>
      <c r="F52" s="76"/>
      <c r="G52" s="119"/>
      <c r="H52" s="87"/>
      <c r="I52" s="77"/>
      <c r="J52" s="77"/>
      <c r="K52" s="88"/>
      <c r="L52" s="79"/>
      <c r="M52" s="76"/>
      <c r="N52" s="256"/>
      <c r="O52" s="256"/>
      <c r="P52" s="256"/>
      <c r="Q52" s="256"/>
      <c r="R52" s="81"/>
      <c r="S52" s="89"/>
      <c r="T52" s="75"/>
      <c r="U52" s="75"/>
      <c r="V52" s="86" t="e">
        <f>IF(BillDetail_List[Entry Alloc%]=0,(BillDetail_List[Time]*BillDetail_List[LTM Rate])*BillDetail_List[[#This Row],[Funding PerCent Allowed]],(BillDetail_List[Time]*BillDetail_List[LTM Rate])*BillDetail_List[[#This Row],[Funding PerCent Allowed]]*BillDetail_List[Entry Alloc%])</f>
        <v>#N/A</v>
      </c>
      <c r="W52" s="86">
        <f>BillDetail_List[Counsel''s Base Fees]+BillDetail_List[Other Disbursements]+BillDetail_List[ATEI Premium]</f>
        <v>0</v>
      </c>
      <c r="X52" s="91" t="e">
        <f>VLOOKUP(BillDetail_List[Part ID],FundingList,2,FALSE)</f>
        <v>#N/A</v>
      </c>
      <c r="Y52" s="272" t="e">
        <f>VLOOKUP(BillDetail_List[[#This Row],[Phase Code ]],phasetasklist,3,FALSE)</f>
        <v>#N/A</v>
      </c>
      <c r="Z52" s="255" t="e">
        <f>VLOOKUP(BillDetail_List[[#This Row],[Task Code]],tasklist,4,FALSE)</f>
        <v>#N/A</v>
      </c>
      <c r="AA52" s="240" t="str">
        <f>IFERROR(VLOOKUP(BillDetail_List[[#This Row],[Activity Code]],ActivityCodeList,2,FALSE), " ")</f>
        <v xml:space="preserve"> </v>
      </c>
      <c r="AB52" s="240" t="str">
        <f>IFERROR(VLOOKUP(BillDetail_List[[#This Row],[Expense Code]],expensenumbers,2,FALSE), " ")</f>
        <v xml:space="preserve"> </v>
      </c>
      <c r="AC52" s="92" t="str">
        <f>IFERROR(VLOOKUP(BillDetail_List[LTM],LTMList,3,FALSE),"")</f>
        <v/>
      </c>
      <c r="AD52" s="92" t="str">
        <f>IFERROR(VLOOKUP(BillDetail_List[LTM],LTMList,4,FALSE),"")</f>
        <v/>
      </c>
      <c r="AE52" s="86">
        <f>IFERROR(VLOOKUP(BillDetail_List[LTM],LTM_List[],6,FALSE),0)</f>
        <v>0</v>
      </c>
      <c r="AF52" s="83" t="e">
        <f>VLOOKUP(BillDetail_List[Part ID],FundingList,7,FALSE)</f>
        <v>#N/A</v>
      </c>
      <c r="AG52" s="83" t="e">
        <f>IF(CounselBaseFees=0,VLOOKUP(BillDetail_List[Part ID],FundingList,3,FALSE),VLOOKUP(BillDetail_List[LTM],LTMList,8,FALSE))</f>
        <v>#N/A</v>
      </c>
      <c r="AH52" s="93" t="e">
        <f>VLOOKUP(BillDetail_List[Part ID],FundingList,4,FALSE)</f>
        <v>#N/A</v>
      </c>
      <c r="AI52" s="190">
        <f>IF(BillDetail_List[[#This Row],[Time]]="N/A",0, BillDetail_List[[#This Row],[Time]]*BillDetail_List[[#This Row],[LTM Rate]])</f>
        <v>0</v>
      </c>
      <c r="AJ52" s="86" t="e">
        <f>IF(BillDetail_List[Entry Alloc%]=0,(BillDetail_List[Time]*BillDetail_List[LTM Rate])*BillDetail_List[[#This Row],[Funding PerCent Allowed]],(BillDetail_List[Time]*BillDetail_List[LTM Rate])*BillDetail_List[[#This Row],[Funding PerCent Allowed]]*BillDetail_List[Entry Alloc%])</f>
        <v>#N/A</v>
      </c>
      <c r="AK52" s="86" t="e">
        <f>BillDetail_List[Base Profit Costs (including any indemnity cap)]*BillDetail_List[VAT Rate]</f>
        <v>#N/A</v>
      </c>
      <c r="AL52" s="86" t="e">
        <f>BillDetail_List[Base Profit Costs (including any indemnity cap)]*BillDetail_List[Success Fee %]</f>
        <v>#N/A</v>
      </c>
      <c r="AM52" s="86" t="e">
        <f>BillDetail_List[Success Fee on Base Profit costs]*BillDetail_List[VAT Rate]</f>
        <v>#N/A</v>
      </c>
      <c r="AN52" s="86" t="e">
        <f>SUM(BillDetail_List[[#This Row],[Base Profit Costs (including any indemnity cap)]:[VAT on Success Fee on Base Profit Costs]])</f>
        <v>#N/A</v>
      </c>
      <c r="AO52" s="86" t="e">
        <f>BillDetail_List[Counsel''s Base Fees]*BillDetail_List[VAT Rate]</f>
        <v>#N/A</v>
      </c>
      <c r="AP52" s="86" t="e">
        <f>BillDetail_List[Counsel''s Base Fees]*BillDetail_List[Success Fee %]</f>
        <v>#N/A</v>
      </c>
      <c r="AQ52" s="86" t="e">
        <f>BillDetail_List[Counsel''s Success Fee]*BillDetail_List[VAT Rate]</f>
        <v>#N/A</v>
      </c>
      <c r="AR52" s="86" t="e">
        <f>BillDetail_List[Counsel''s Base Fees]+BillDetail_List[VAT on Base Counsel Fees]+BillDetail_List[Counsel''s Success Fee]+BillDetail_List[VAT on Counsel''s Success Fee]</f>
        <v>#N/A</v>
      </c>
      <c r="AS52" s="86">
        <f>BillDetail_List[Other Disbursements]+BillDetail_List[VAT On Other Disbursements]</f>
        <v>0</v>
      </c>
      <c r="AT52" s="86">
        <f>BillDetail_List[Counsel''s Base Fees]+BillDetail_List[Other Disbursements]+BillDetail_List[ATEI Premium]</f>
        <v>0</v>
      </c>
      <c r="AU52" s="86" t="e">
        <f>BillDetail_List[Other Disbursements]+BillDetail_List[Counsel''s Base Fees]+BillDetail_List[Base Profit Costs (including any indemnity cap)]</f>
        <v>#N/A</v>
      </c>
      <c r="AV52" s="86" t="e">
        <f>BillDetail_List[Base Profit Costs (including any indemnity cap)]+BillDetail_List[Success Fee on Base Profit costs]</f>
        <v>#N/A</v>
      </c>
      <c r="AW52" s="86" t="e">
        <f>BillDetail_List[ATEI Premium]+BillDetail_List[Other Disbursements]+BillDetail_List[Counsel''s Success Fee]+BillDetail_List[Counsel''s Base Fees]</f>
        <v>#N/A</v>
      </c>
      <c r="AX52" s="86" t="e">
        <f>BillDetail_List[VAT On Other Disbursements]+BillDetail_List[VAT on Counsel''s Success Fee]+BillDetail_List[VAT on Base Counsel Fees]+BillDetail_List[VAT on Success Fee on Base Profit Costs]+BillDetail_List[VAT on Base Profit Costs]</f>
        <v>#N/A</v>
      </c>
      <c r="AY52" s="86" t="e">
        <f>SUM(BillDetail_List[[#This Row],[Total Profit Costs]:[Total VAT]])</f>
        <v>#N/A</v>
      </c>
      <c r="AZ52" s="280" t="e">
        <f>VLOOKUP(BillDetail_List[[#This Row],[Phase Code ]],phasetasklist,7,FALSE)</f>
        <v>#N/A</v>
      </c>
      <c r="BA52" s="280" t="e">
        <f>VLOOKUP(BillDetail_List[[#This Row],[Task Code]],tasklist,7,FALSE)</f>
        <v>#N/A</v>
      </c>
      <c r="BB52" s="280" t="str">
        <f>IFERROR(VLOOKUP(BillDetail_List[[#This Row],[Activity Code]],ActivityCodeList,4,FALSE),"")</f>
        <v/>
      </c>
      <c r="BC52" s="280" t="str">
        <f>IFERROR(VLOOKUP(BillDetail_List[[#This Row],[Expense Code]],expensenumbers,4,FALSE),"")</f>
        <v/>
      </c>
      <c r="BD52" s="218"/>
      <c r="BE52" s="94"/>
      <c r="BF52" s="94"/>
      <c r="BG52" s="218"/>
      <c r="BH52" s="94"/>
      <c r="BI52" s="218"/>
      <c r="BJ52" s="218"/>
      <c r="BK52" s="96"/>
      <c r="BL52" s="96"/>
      <c r="BQ52" s="96"/>
      <c r="BR52" s="96"/>
      <c r="BS52" s="96"/>
      <c r="BT52" s="96"/>
      <c r="BV52" s="96"/>
      <c r="BW52" s="72"/>
      <c r="BX52" s="72"/>
      <c r="CB52" s="98"/>
      <c r="CC52" s="99"/>
      <c r="CD52" s="99"/>
      <c r="CE52" s="84"/>
      <c r="CF52" s="84"/>
    </row>
    <row r="53" spans="1:84" x14ac:dyDescent="0.2">
      <c r="A53" s="74"/>
      <c r="B53" s="74"/>
      <c r="C53" s="49"/>
      <c r="D53" s="172"/>
      <c r="E53" s="76"/>
      <c r="F53" s="76"/>
      <c r="G53" s="119"/>
      <c r="H53" s="87"/>
      <c r="I53" s="77"/>
      <c r="J53" s="77"/>
      <c r="K53" s="88"/>
      <c r="L53" s="79"/>
      <c r="M53" s="76"/>
      <c r="N53" s="256"/>
      <c r="O53" s="256"/>
      <c r="P53" s="256"/>
      <c r="Q53" s="256"/>
      <c r="R53" s="81"/>
      <c r="S53" s="89"/>
      <c r="T53" s="75"/>
      <c r="U53" s="75"/>
      <c r="V53" s="86" t="e">
        <f>IF(BillDetail_List[Entry Alloc%]=0,(BillDetail_List[Time]*BillDetail_List[LTM Rate])*BillDetail_List[[#This Row],[Funding PerCent Allowed]],(BillDetail_List[Time]*BillDetail_List[LTM Rate])*BillDetail_List[[#This Row],[Funding PerCent Allowed]]*BillDetail_List[Entry Alloc%])</f>
        <v>#N/A</v>
      </c>
      <c r="W53" s="86">
        <f>BillDetail_List[Counsel''s Base Fees]+BillDetail_List[Other Disbursements]+BillDetail_List[ATEI Premium]</f>
        <v>0</v>
      </c>
      <c r="X53" s="91" t="e">
        <f>VLOOKUP(BillDetail_List[Part ID],FundingList,2,FALSE)</f>
        <v>#N/A</v>
      </c>
      <c r="Y53" s="272" t="e">
        <f>VLOOKUP(BillDetail_List[[#This Row],[Phase Code ]],phasetasklist,3,FALSE)</f>
        <v>#N/A</v>
      </c>
      <c r="Z53" s="255" t="e">
        <f>VLOOKUP(BillDetail_List[[#This Row],[Task Code]],tasklist,4,FALSE)</f>
        <v>#N/A</v>
      </c>
      <c r="AA53" s="240" t="str">
        <f>IFERROR(VLOOKUP(BillDetail_List[[#This Row],[Activity Code]],ActivityCodeList,2,FALSE), " ")</f>
        <v xml:space="preserve"> </v>
      </c>
      <c r="AB53" s="240" t="str">
        <f>IFERROR(VLOOKUP(BillDetail_List[[#This Row],[Expense Code]],expensenumbers,2,FALSE), " ")</f>
        <v xml:space="preserve"> </v>
      </c>
      <c r="AC53" s="92" t="str">
        <f>IFERROR(VLOOKUP(BillDetail_List[LTM],LTMList,3,FALSE),"")</f>
        <v/>
      </c>
      <c r="AD53" s="92" t="str">
        <f>IFERROR(VLOOKUP(BillDetail_List[LTM],LTMList,4,FALSE),"")</f>
        <v/>
      </c>
      <c r="AE53" s="86">
        <f>IFERROR(VLOOKUP(BillDetail_List[LTM],LTM_List[],6,FALSE),0)</f>
        <v>0</v>
      </c>
      <c r="AF53" s="83" t="e">
        <f>VLOOKUP(BillDetail_List[Part ID],FundingList,7,FALSE)</f>
        <v>#N/A</v>
      </c>
      <c r="AG53" s="83" t="e">
        <f>IF(CounselBaseFees=0,VLOOKUP(BillDetail_List[Part ID],FundingList,3,FALSE),VLOOKUP(BillDetail_List[LTM],LTMList,8,FALSE))</f>
        <v>#N/A</v>
      </c>
      <c r="AH53" s="93" t="e">
        <f>VLOOKUP(BillDetail_List[Part ID],FundingList,4,FALSE)</f>
        <v>#N/A</v>
      </c>
      <c r="AI53" s="190">
        <f>IF(BillDetail_List[[#This Row],[Time]]="N/A",0, BillDetail_List[[#This Row],[Time]]*BillDetail_List[[#This Row],[LTM Rate]])</f>
        <v>0</v>
      </c>
      <c r="AJ53" s="86" t="e">
        <f>IF(BillDetail_List[Entry Alloc%]=0,(BillDetail_List[Time]*BillDetail_List[LTM Rate])*BillDetail_List[[#This Row],[Funding PerCent Allowed]],(BillDetail_List[Time]*BillDetail_List[LTM Rate])*BillDetail_List[[#This Row],[Funding PerCent Allowed]]*BillDetail_List[Entry Alloc%])</f>
        <v>#N/A</v>
      </c>
      <c r="AK53" s="86" t="e">
        <f>BillDetail_List[Base Profit Costs (including any indemnity cap)]*BillDetail_List[VAT Rate]</f>
        <v>#N/A</v>
      </c>
      <c r="AL53" s="86" t="e">
        <f>BillDetail_List[Base Profit Costs (including any indemnity cap)]*BillDetail_List[Success Fee %]</f>
        <v>#N/A</v>
      </c>
      <c r="AM53" s="86" t="e">
        <f>BillDetail_List[Success Fee on Base Profit costs]*BillDetail_List[VAT Rate]</f>
        <v>#N/A</v>
      </c>
      <c r="AN53" s="86" t="e">
        <f>SUM(BillDetail_List[[#This Row],[Base Profit Costs (including any indemnity cap)]:[VAT on Success Fee on Base Profit Costs]])</f>
        <v>#N/A</v>
      </c>
      <c r="AO53" s="86" t="e">
        <f>BillDetail_List[Counsel''s Base Fees]*BillDetail_List[VAT Rate]</f>
        <v>#N/A</v>
      </c>
      <c r="AP53" s="86" t="e">
        <f>BillDetail_List[Counsel''s Base Fees]*BillDetail_List[Success Fee %]</f>
        <v>#N/A</v>
      </c>
      <c r="AQ53" s="86" t="e">
        <f>BillDetail_List[Counsel''s Success Fee]*BillDetail_List[VAT Rate]</f>
        <v>#N/A</v>
      </c>
      <c r="AR53" s="86" t="e">
        <f>BillDetail_List[Counsel''s Base Fees]+BillDetail_List[VAT on Base Counsel Fees]+BillDetail_List[Counsel''s Success Fee]+BillDetail_List[VAT on Counsel''s Success Fee]</f>
        <v>#N/A</v>
      </c>
      <c r="AS53" s="86">
        <f>BillDetail_List[Other Disbursements]+BillDetail_List[VAT On Other Disbursements]</f>
        <v>0</v>
      </c>
      <c r="AT53" s="86">
        <f>BillDetail_List[Counsel''s Base Fees]+BillDetail_List[Other Disbursements]+BillDetail_List[ATEI Premium]</f>
        <v>0</v>
      </c>
      <c r="AU53" s="86" t="e">
        <f>BillDetail_List[Other Disbursements]+BillDetail_List[Counsel''s Base Fees]+BillDetail_List[Base Profit Costs (including any indemnity cap)]</f>
        <v>#N/A</v>
      </c>
      <c r="AV53" s="86" t="e">
        <f>BillDetail_List[Base Profit Costs (including any indemnity cap)]+BillDetail_List[Success Fee on Base Profit costs]</f>
        <v>#N/A</v>
      </c>
      <c r="AW53" s="86" t="e">
        <f>BillDetail_List[ATEI Premium]+BillDetail_List[Other Disbursements]+BillDetail_List[Counsel''s Success Fee]+BillDetail_List[Counsel''s Base Fees]</f>
        <v>#N/A</v>
      </c>
      <c r="AX53" s="86" t="e">
        <f>BillDetail_List[VAT On Other Disbursements]+BillDetail_List[VAT on Counsel''s Success Fee]+BillDetail_List[VAT on Base Counsel Fees]+BillDetail_List[VAT on Success Fee on Base Profit Costs]+BillDetail_List[VAT on Base Profit Costs]</f>
        <v>#N/A</v>
      </c>
      <c r="AY53" s="86" t="e">
        <f>SUM(BillDetail_List[[#This Row],[Total Profit Costs]:[Total VAT]])</f>
        <v>#N/A</v>
      </c>
      <c r="AZ53" s="280" t="e">
        <f>VLOOKUP(BillDetail_List[[#This Row],[Phase Code ]],phasetasklist,7,FALSE)</f>
        <v>#N/A</v>
      </c>
      <c r="BA53" s="280" t="e">
        <f>VLOOKUP(BillDetail_List[[#This Row],[Task Code]],tasklist,7,FALSE)</f>
        <v>#N/A</v>
      </c>
      <c r="BB53" s="280" t="str">
        <f>IFERROR(VLOOKUP(BillDetail_List[[#This Row],[Activity Code]],ActivityCodeList,4,FALSE),"")</f>
        <v/>
      </c>
      <c r="BC53" s="280" t="str">
        <f>IFERROR(VLOOKUP(BillDetail_List[[#This Row],[Expense Code]],expensenumbers,4,FALSE),"")</f>
        <v/>
      </c>
      <c r="BD53" s="218"/>
      <c r="BE53" s="94"/>
      <c r="BF53" s="94"/>
      <c r="BG53" s="218"/>
      <c r="BH53" s="94"/>
      <c r="BI53" s="218"/>
      <c r="BJ53" s="218"/>
      <c r="BK53" s="96"/>
      <c r="BL53" s="96"/>
      <c r="BQ53" s="96"/>
      <c r="BR53" s="96"/>
      <c r="BS53" s="96"/>
      <c r="BT53" s="96"/>
      <c r="BV53" s="96"/>
      <c r="BW53" s="72"/>
      <c r="BX53" s="72"/>
      <c r="CB53" s="98"/>
      <c r="CC53" s="99"/>
      <c r="CD53" s="99"/>
      <c r="CE53" s="84"/>
      <c r="CF53" s="84"/>
    </row>
    <row r="54" spans="1:84" x14ac:dyDescent="0.2">
      <c r="A54" s="74"/>
      <c r="B54" s="74"/>
      <c r="C54" s="49"/>
      <c r="D54" s="172"/>
      <c r="E54" s="291"/>
      <c r="F54" s="76"/>
      <c r="G54" s="119"/>
      <c r="H54" s="87"/>
      <c r="I54" s="77"/>
      <c r="J54" s="77"/>
      <c r="K54" s="88"/>
      <c r="L54" s="79"/>
      <c r="M54" s="76"/>
      <c r="N54" s="256"/>
      <c r="O54" s="256"/>
      <c r="P54" s="256"/>
      <c r="Q54" s="256"/>
      <c r="R54" s="81"/>
      <c r="S54" s="89"/>
      <c r="T54" s="75"/>
      <c r="U54" s="76"/>
      <c r="V54" s="86" t="e">
        <f>IF(BillDetail_List[Entry Alloc%]=0,(BillDetail_List[Time]*BillDetail_List[LTM Rate])*BillDetail_List[[#This Row],[Funding PerCent Allowed]],(BillDetail_List[Time]*BillDetail_List[LTM Rate])*BillDetail_List[[#This Row],[Funding PerCent Allowed]]*BillDetail_List[Entry Alloc%])</f>
        <v>#N/A</v>
      </c>
      <c r="W54" s="86">
        <f>BillDetail_List[Counsel''s Base Fees]+BillDetail_List[Other Disbursements]+BillDetail_List[ATEI Premium]</f>
        <v>0</v>
      </c>
      <c r="X54" s="91" t="e">
        <f>VLOOKUP(BillDetail_List[Part ID],FundingList,2,FALSE)</f>
        <v>#N/A</v>
      </c>
      <c r="Y54" s="272" t="e">
        <f>VLOOKUP(BillDetail_List[[#This Row],[Phase Code ]],phasetasklist,3,FALSE)</f>
        <v>#N/A</v>
      </c>
      <c r="Z54" s="255" t="e">
        <f>VLOOKUP(BillDetail_List[[#This Row],[Task Code]],tasklist,4,FALSE)</f>
        <v>#N/A</v>
      </c>
      <c r="AA54" s="240" t="str">
        <f>IFERROR(VLOOKUP(BillDetail_List[[#This Row],[Activity Code]],ActivityCodeList,2,FALSE), " ")</f>
        <v xml:space="preserve"> </v>
      </c>
      <c r="AB54" s="240" t="str">
        <f>IFERROR(VLOOKUP(BillDetail_List[[#This Row],[Expense Code]],expensenumbers,2,FALSE), " ")</f>
        <v xml:space="preserve"> </v>
      </c>
      <c r="AC54" s="92" t="str">
        <f>IFERROR(VLOOKUP(BillDetail_List[LTM],LTMList,3,FALSE),"")</f>
        <v/>
      </c>
      <c r="AD54" s="92" t="str">
        <f>IFERROR(VLOOKUP(BillDetail_List[LTM],LTMList,4,FALSE),"")</f>
        <v/>
      </c>
      <c r="AE54" s="86">
        <f>IFERROR(VLOOKUP(BillDetail_List[LTM],LTM_List[],6,FALSE),0)</f>
        <v>0</v>
      </c>
      <c r="AF54" s="83" t="e">
        <f>VLOOKUP(BillDetail_List[Part ID],FundingList,7,FALSE)</f>
        <v>#N/A</v>
      </c>
      <c r="AG54" s="83" t="e">
        <f>IF(CounselBaseFees=0,VLOOKUP(BillDetail_List[Part ID],FundingList,3,FALSE),VLOOKUP(BillDetail_List[LTM],LTMList,8,FALSE))</f>
        <v>#N/A</v>
      </c>
      <c r="AH54" s="93" t="e">
        <f>VLOOKUP(BillDetail_List[Part ID],FundingList,4,FALSE)</f>
        <v>#N/A</v>
      </c>
      <c r="AI54" s="190">
        <f>IF(BillDetail_List[[#This Row],[Time]]="N/A",0, BillDetail_List[[#This Row],[Time]]*BillDetail_List[[#This Row],[LTM Rate]])</f>
        <v>0</v>
      </c>
      <c r="AJ54" s="86" t="e">
        <f>IF(BillDetail_List[Entry Alloc%]=0,(BillDetail_List[Time]*BillDetail_List[LTM Rate])*BillDetail_List[[#This Row],[Funding PerCent Allowed]],(BillDetail_List[Time]*BillDetail_List[LTM Rate])*BillDetail_List[[#This Row],[Funding PerCent Allowed]]*BillDetail_List[Entry Alloc%])</f>
        <v>#N/A</v>
      </c>
      <c r="AK54" s="86" t="e">
        <f>BillDetail_List[Base Profit Costs (including any indemnity cap)]*BillDetail_List[VAT Rate]</f>
        <v>#N/A</v>
      </c>
      <c r="AL54" s="86" t="e">
        <f>BillDetail_List[Base Profit Costs (including any indemnity cap)]*BillDetail_List[Success Fee %]</f>
        <v>#N/A</v>
      </c>
      <c r="AM54" s="86" t="e">
        <f>BillDetail_List[Success Fee on Base Profit costs]*BillDetail_List[VAT Rate]</f>
        <v>#N/A</v>
      </c>
      <c r="AN54" s="86" t="e">
        <f>SUM(BillDetail_List[[#This Row],[Base Profit Costs (including any indemnity cap)]:[VAT on Success Fee on Base Profit Costs]])</f>
        <v>#N/A</v>
      </c>
      <c r="AO54" s="86" t="e">
        <f>BillDetail_List[Counsel''s Base Fees]*BillDetail_List[VAT Rate]</f>
        <v>#N/A</v>
      </c>
      <c r="AP54" s="86" t="e">
        <f>BillDetail_List[Counsel''s Base Fees]*BillDetail_List[Success Fee %]</f>
        <v>#N/A</v>
      </c>
      <c r="AQ54" s="86" t="e">
        <f>BillDetail_List[Counsel''s Success Fee]*BillDetail_List[VAT Rate]</f>
        <v>#N/A</v>
      </c>
      <c r="AR54" s="86" t="e">
        <f>BillDetail_List[Counsel''s Base Fees]+BillDetail_List[VAT on Base Counsel Fees]+BillDetail_List[Counsel''s Success Fee]+BillDetail_List[VAT on Counsel''s Success Fee]</f>
        <v>#N/A</v>
      </c>
      <c r="AS54" s="86">
        <f>BillDetail_List[Other Disbursements]+BillDetail_List[VAT On Other Disbursements]</f>
        <v>0</v>
      </c>
      <c r="AT54" s="86">
        <f>BillDetail_List[Counsel''s Base Fees]+BillDetail_List[Other Disbursements]+BillDetail_List[ATEI Premium]</f>
        <v>0</v>
      </c>
      <c r="AU54" s="86" t="e">
        <f>BillDetail_List[Other Disbursements]+BillDetail_List[Counsel''s Base Fees]+BillDetail_List[Base Profit Costs (including any indemnity cap)]</f>
        <v>#N/A</v>
      </c>
      <c r="AV54" s="86" t="e">
        <f>BillDetail_List[Base Profit Costs (including any indemnity cap)]+BillDetail_List[Success Fee on Base Profit costs]</f>
        <v>#N/A</v>
      </c>
      <c r="AW54" s="86" t="e">
        <f>BillDetail_List[ATEI Premium]+BillDetail_List[Other Disbursements]+BillDetail_List[Counsel''s Success Fee]+BillDetail_List[Counsel''s Base Fees]</f>
        <v>#N/A</v>
      </c>
      <c r="AX54" s="86" t="e">
        <f>BillDetail_List[VAT On Other Disbursements]+BillDetail_List[VAT on Counsel''s Success Fee]+BillDetail_List[VAT on Base Counsel Fees]+BillDetail_List[VAT on Success Fee on Base Profit Costs]+BillDetail_List[VAT on Base Profit Costs]</f>
        <v>#N/A</v>
      </c>
      <c r="AY54" s="86" t="e">
        <f>SUM(BillDetail_List[[#This Row],[Total Profit Costs]:[Total VAT]])</f>
        <v>#N/A</v>
      </c>
      <c r="AZ54" s="280" t="e">
        <f>VLOOKUP(BillDetail_List[[#This Row],[Phase Code ]],phasetasklist,7,FALSE)</f>
        <v>#N/A</v>
      </c>
      <c r="BA54" s="280" t="e">
        <f>VLOOKUP(BillDetail_List[[#This Row],[Task Code]],tasklist,7,FALSE)</f>
        <v>#N/A</v>
      </c>
      <c r="BB54" s="280" t="str">
        <f>IFERROR(VLOOKUP(BillDetail_List[[#This Row],[Activity Code]],ActivityCodeList,4,FALSE),"")</f>
        <v/>
      </c>
      <c r="BC54" s="280" t="str">
        <f>IFERROR(VLOOKUP(BillDetail_List[[#This Row],[Expense Code]],expensenumbers,4,FALSE),"")</f>
        <v/>
      </c>
      <c r="BD54" s="218"/>
      <c r="BE54" s="94"/>
      <c r="BF54" s="94"/>
      <c r="BG54" s="218"/>
      <c r="BH54" s="94"/>
      <c r="BI54" s="218"/>
      <c r="BJ54" s="218"/>
      <c r="BK54" s="96"/>
      <c r="BL54" s="96"/>
      <c r="BQ54" s="96"/>
      <c r="BR54" s="96"/>
      <c r="BS54" s="96"/>
      <c r="BT54" s="96"/>
      <c r="BV54" s="96"/>
      <c r="BW54" s="72"/>
      <c r="BX54" s="72"/>
      <c r="CB54" s="98"/>
      <c r="CC54" s="99"/>
      <c r="CD54" s="99"/>
      <c r="CE54" s="84"/>
      <c r="CF54" s="84"/>
    </row>
    <row r="55" spans="1:84" x14ac:dyDescent="0.2">
      <c r="A55" s="74"/>
      <c r="B55" s="74"/>
      <c r="C55" s="49"/>
      <c r="D55" s="172"/>
      <c r="E55" s="291"/>
      <c r="F55" s="76"/>
      <c r="G55" s="119"/>
      <c r="H55" s="87"/>
      <c r="I55" s="77"/>
      <c r="J55" s="77"/>
      <c r="K55" s="88"/>
      <c r="L55" s="79"/>
      <c r="M55" s="76"/>
      <c r="N55" s="256"/>
      <c r="O55" s="256"/>
      <c r="P55" s="256"/>
      <c r="Q55" s="256"/>
      <c r="R55" s="81"/>
      <c r="S55" s="89"/>
      <c r="T55" s="76"/>
      <c r="U55" s="75"/>
      <c r="V55" s="86" t="e">
        <f>IF(BillDetail_List[Entry Alloc%]=0,(BillDetail_List[Time]*BillDetail_List[LTM Rate])*BillDetail_List[[#This Row],[Funding PerCent Allowed]],(BillDetail_List[Time]*BillDetail_List[LTM Rate])*BillDetail_List[[#This Row],[Funding PerCent Allowed]]*BillDetail_List[Entry Alloc%])</f>
        <v>#N/A</v>
      </c>
      <c r="W55" s="86">
        <f>BillDetail_List[Counsel''s Base Fees]+BillDetail_List[Other Disbursements]+BillDetail_List[ATEI Premium]</f>
        <v>0</v>
      </c>
      <c r="X55" s="91" t="e">
        <f>VLOOKUP(BillDetail_List[Part ID],FundingList,2,FALSE)</f>
        <v>#N/A</v>
      </c>
      <c r="Y55" s="272" t="e">
        <f>VLOOKUP(BillDetail_List[[#This Row],[Phase Code ]],phasetasklist,3,FALSE)</f>
        <v>#N/A</v>
      </c>
      <c r="Z55" s="255" t="e">
        <f>VLOOKUP(BillDetail_List[[#This Row],[Task Code]],tasklist,4,FALSE)</f>
        <v>#N/A</v>
      </c>
      <c r="AA55" s="240" t="str">
        <f>IFERROR(VLOOKUP(BillDetail_List[[#This Row],[Activity Code]],ActivityCodeList,2,FALSE), " ")</f>
        <v xml:space="preserve"> </v>
      </c>
      <c r="AB55" s="240" t="str">
        <f>IFERROR(VLOOKUP(BillDetail_List[[#This Row],[Expense Code]],expensenumbers,2,FALSE), " ")</f>
        <v xml:space="preserve"> </v>
      </c>
      <c r="AC55" s="92" t="str">
        <f>IFERROR(VLOOKUP(BillDetail_List[LTM],LTMList,3,FALSE),"")</f>
        <v/>
      </c>
      <c r="AD55" s="92" t="str">
        <f>IFERROR(VLOOKUP(BillDetail_List[LTM],LTMList,4,FALSE),"")</f>
        <v/>
      </c>
      <c r="AE55" s="86">
        <f>IFERROR(VLOOKUP(BillDetail_List[LTM],LTM_List[],6,FALSE),0)</f>
        <v>0</v>
      </c>
      <c r="AF55" s="83" t="e">
        <f>VLOOKUP(BillDetail_List[Part ID],FundingList,7,FALSE)</f>
        <v>#N/A</v>
      </c>
      <c r="AG55" s="83" t="e">
        <f>IF(CounselBaseFees=0,VLOOKUP(BillDetail_List[Part ID],FundingList,3,FALSE),VLOOKUP(BillDetail_List[LTM],LTMList,8,FALSE))</f>
        <v>#N/A</v>
      </c>
      <c r="AH55" s="93" t="e">
        <f>VLOOKUP(BillDetail_List[Part ID],FundingList,4,FALSE)</f>
        <v>#N/A</v>
      </c>
      <c r="AI55" s="190">
        <f>IF(BillDetail_List[[#This Row],[Time]]="N/A",0, BillDetail_List[[#This Row],[Time]]*BillDetail_List[[#This Row],[LTM Rate]])</f>
        <v>0</v>
      </c>
      <c r="AJ55" s="86" t="e">
        <f>IF(BillDetail_List[Entry Alloc%]=0,(BillDetail_List[Time]*BillDetail_List[LTM Rate])*BillDetail_List[[#This Row],[Funding PerCent Allowed]],(BillDetail_List[Time]*BillDetail_List[LTM Rate])*BillDetail_List[[#This Row],[Funding PerCent Allowed]]*BillDetail_List[Entry Alloc%])</f>
        <v>#N/A</v>
      </c>
      <c r="AK55" s="86" t="e">
        <f>BillDetail_List[Base Profit Costs (including any indemnity cap)]*BillDetail_List[VAT Rate]</f>
        <v>#N/A</v>
      </c>
      <c r="AL55" s="86" t="e">
        <f>BillDetail_List[Base Profit Costs (including any indemnity cap)]*BillDetail_List[Success Fee %]</f>
        <v>#N/A</v>
      </c>
      <c r="AM55" s="86" t="e">
        <f>BillDetail_List[Success Fee on Base Profit costs]*BillDetail_List[VAT Rate]</f>
        <v>#N/A</v>
      </c>
      <c r="AN55" s="86" t="e">
        <f>SUM(BillDetail_List[[#This Row],[Base Profit Costs (including any indemnity cap)]:[VAT on Success Fee on Base Profit Costs]])</f>
        <v>#N/A</v>
      </c>
      <c r="AO55" s="86" t="e">
        <f>BillDetail_List[Counsel''s Base Fees]*BillDetail_List[VAT Rate]</f>
        <v>#N/A</v>
      </c>
      <c r="AP55" s="86" t="e">
        <f>BillDetail_List[Counsel''s Base Fees]*BillDetail_List[Success Fee %]</f>
        <v>#N/A</v>
      </c>
      <c r="AQ55" s="86" t="e">
        <f>BillDetail_List[Counsel''s Success Fee]*BillDetail_List[VAT Rate]</f>
        <v>#N/A</v>
      </c>
      <c r="AR55" s="86" t="e">
        <f>BillDetail_List[Counsel''s Base Fees]+BillDetail_List[VAT on Base Counsel Fees]+BillDetail_List[Counsel''s Success Fee]+BillDetail_List[VAT on Counsel''s Success Fee]</f>
        <v>#N/A</v>
      </c>
      <c r="AS55" s="86">
        <f>BillDetail_List[Other Disbursements]+BillDetail_List[VAT On Other Disbursements]</f>
        <v>0</v>
      </c>
      <c r="AT55" s="86">
        <f>BillDetail_List[Counsel''s Base Fees]+BillDetail_List[Other Disbursements]+BillDetail_List[ATEI Premium]</f>
        <v>0</v>
      </c>
      <c r="AU55" s="86" t="e">
        <f>BillDetail_List[Other Disbursements]+BillDetail_List[Counsel''s Base Fees]+BillDetail_List[Base Profit Costs (including any indemnity cap)]</f>
        <v>#N/A</v>
      </c>
      <c r="AV55" s="86" t="e">
        <f>BillDetail_List[Base Profit Costs (including any indemnity cap)]+BillDetail_List[Success Fee on Base Profit costs]</f>
        <v>#N/A</v>
      </c>
      <c r="AW55" s="86" t="e">
        <f>BillDetail_List[ATEI Premium]+BillDetail_List[Other Disbursements]+BillDetail_List[Counsel''s Success Fee]+BillDetail_List[Counsel''s Base Fees]</f>
        <v>#N/A</v>
      </c>
      <c r="AX55" s="86" t="e">
        <f>BillDetail_List[VAT On Other Disbursements]+BillDetail_List[VAT on Counsel''s Success Fee]+BillDetail_List[VAT on Base Counsel Fees]+BillDetail_List[VAT on Success Fee on Base Profit Costs]+BillDetail_List[VAT on Base Profit Costs]</f>
        <v>#N/A</v>
      </c>
      <c r="AY55" s="86" t="e">
        <f>SUM(BillDetail_List[[#This Row],[Total Profit Costs]:[Total VAT]])</f>
        <v>#N/A</v>
      </c>
      <c r="AZ55" s="280" t="e">
        <f>VLOOKUP(BillDetail_List[[#This Row],[Phase Code ]],phasetasklist,7,FALSE)</f>
        <v>#N/A</v>
      </c>
      <c r="BA55" s="280" t="e">
        <f>VLOOKUP(BillDetail_List[[#This Row],[Task Code]],tasklist,7,FALSE)</f>
        <v>#N/A</v>
      </c>
      <c r="BB55" s="280" t="str">
        <f>IFERROR(VLOOKUP(BillDetail_List[[#This Row],[Activity Code]],ActivityCodeList,4,FALSE),"")</f>
        <v/>
      </c>
      <c r="BC55" s="280" t="str">
        <f>IFERROR(VLOOKUP(BillDetail_List[[#This Row],[Expense Code]],expensenumbers,4,FALSE),"")</f>
        <v/>
      </c>
      <c r="BD55" s="218"/>
      <c r="BE55" s="94"/>
      <c r="BF55" s="94"/>
      <c r="BG55" s="218"/>
      <c r="BH55" s="94"/>
      <c r="BI55" s="218"/>
      <c r="BJ55" s="218"/>
      <c r="BK55" s="96"/>
      <c r="BL55" s="96"/>
      <c r="BQ55" s="96"/>
      <c r="BR55" s="96"/>
      <c r="BS55" s="96"/>
      <c r="BT55" s="96"/>
      <c r="BV55" s="96"/>
      <c r="BW55" s="72"/>
      <c r="BX55" s="72"/>
      <c r="CB55" s="98"/>
      <c r="CC55" s="99"/>
      <c r="CD55" s="99"/>
      <c r="CE55" s="84"/>
      <c r="CF55" s="84"/>
    </row>
    <row r="56" spans="1:84" x14ac:dyDescent="0.2">
      <c r="A56" s="74"/>
      <c r="B56" s="74"/>
      <c r="C56" s="49"/>
      <c r="D56" s="172"/>
      <c r="E56" s="76"/>
      <c r="F56" s="76"/>
      <c r="G56" s="119"/>
      <c r="H56" s="87"/>
      <c r="I56" s="77"/>
      <c r="J56" s="77"/>
      <c r="K56" s="88"/>
      <c r="L56" s="79"/>
      <c r="M56" s="76"/>
      <c r="N56" s="256"/>
      <c r="O56" s="256"/>
      <c r="P56" s="256"/>
      <c r="Q56" s="256"/>
      <c r="R56" s="81"/>
      <c r="S56" s="89"/>
      <c r="T56" s="75"/>
      <c r="U56" s="75"/>
      <c r="V56" s="86" t="e">
        <f>IF(BillDetail_List[Entry Alloc%]=0,(BillDetail_List[Time]*BillDetail_List[LTM Rate])*BillDetail_List[[#This Row],[Funding PerCent Allowed]],(BillDetail_List[Time]*BillDetail_List[LTM Rate])*BillDetail_List[[#This Row],[Funding PerCent Allowed]]*BillDetail_List[Entry Alloc%])</f>
        <v>#N/A</v>
      </c>
      <c r="W56" s="86">
        <f>BillDetail_List[Counsel''s Base Fees]+BillDetail_List[Other Disbursements]+BillDetail_List[ATEI Premium]</f>
        <v>0</v>
      </c>
      <c r="X56" s="91" t="e">
        <f>VLOOKUP(BillDetail_List[Part ID],FundingList,2,FALSE)</f>
        <v>#N/A</v>
      </c>
      <c r="Y56" s="272" t="e">
        <f>VLOOKUP(BillDetail_List[[#This Row],[Phase Code ]],phasetasklist,3,FALSE)</f>
        <v>#N/A</v>
      </c>
      <c r="Z56" s="255" t="e">
        <f>VLOOKUP(BillDetail_List[[#This Row],[Task Code]],tasklist,4,FALSE)</f>
        <v>#N/A</v>
      </c>
      <c r="AA56" s="240" t="str">
        <f>IFERROR(VLOOKUP(BillDetail_List[[#This Row],[Activity Code]],ActivityCodeList,2,FALSE), " ")</f>
        <v xml:space="preserve"> </v>
      </c>
      <c r="AB56" s="240" t="str">
        <f>IFERROR(VLOOKUP(BillDetail_List[[#This Row],[Expense Code]],expensenumbers,2,FALSE), " ")</f>
        <v xml:space="preserve"> </v>
      </c>
      <c r="AC56" s="92" t="str">
        <f>IFERROR(VLOOKUP(BillDetail_List[LTM],LTMList,3,FALSE),"")</f>
        <v/>
      </c>
      <c r="AD56" s="92" t="str">
        <f>IFERROR(VLOOKUP(BillDetail_List[LTM],LTMList,4,FALSE),"")</f>
        <v/>
      </c>
      <c r="AE56" s="86">
        <f>IFERROR(VLOOKUP(BillDetail_List[LTM],LTM_List[],6,FALSE),0)</f>
        <v>0</v>
      </c>
      <c r="AF56" s="83" t="e">
        <f>VLOOKUP(BillDetail_List[Part ID],FundingList,7,FALSE)</f>
        <v>#N/A</v>
      </c>
      <c r="AG56" s="83" t="e">
        <f>IF(CounselBaseFees=0,VLOOKUP(BillDetail_List[Part ID],FundingList,3,FALSE),VLOOKUP(BillDetail_List[LTM],LTMList,8,FALSE))</f>
        <v>#N/A</v>
      </c>
      <c r="AH56" s="93" t="e">
        <f>VLOOKUP(BillDetail_List[Part ID],FundingList,4,FALSE)</f>
        <v>#N/A</v>
      </c>
      <c r="AI56" s="190">
        <f>IF(BillDetail_List[[#This Row],[Time]]="N/A",0, BillDetail_List[[#This Row],[Time]]*BillDetail_List[[#This Row],[LTM Rate]])</f>
        <v>0</v>
      </c>
      <c r="AJ56" s="86" t="e">
        <f>IF(BillDetail_List[Entry Alloc%]=0,(BillDetail_List[Time]*BillDetail_List[LTM Rate])*BillDetail_List[[#This Row],[Funding PerCent Allowed]],(BillDetail_List[Time]*BillDetail_List[LTM Rate])*BillDetail_List[[#This Row],[Funding PerCent Allowed]]*BillDetail_List[Entry Alloc%])</f>
        <v>#N/A</v>
      </c>
      <c r="AK56" s="86" t="e">
        <f>BillDetail_List[Base Profit Costs (including any indemnity cap)]*BillDetail_List[VAT Rate]</f>
        <v>#N/A</v>
      </c>
      <c r="AL56" s="86" t="e">
        <f>BillDetail_List[Base Profit Costs (including any indemnity cap)]*BillDetail_List[Success Fee %]</f>
        <v>#N/A</v>
      </c>
      <c r="AM56" s="86" t="e">
        <f>BillDetail_List[Success Fee on Base Profit costs]*BillDetail_List[VAT Rate]</f>
        <v>#N/A</v>
      </c>
      <c r="AN56" s="86" t="e">
        <f>SUM(BillDetail_List[[#This Row],[Base Profit Costs (including any indemnity cap)]:[VAT on Success Fee on Base Profit Costs]])</f>
        <v>#N/A</v>
      </c>
      <c r="AO56" s="86" t="e">
        <f>BillDetail_List[Counsel''s Base Fees]*BillDetail_List[VAT Rate]</f>
        <v>#N/A</v>
      </c>
      <c r="AP56" s="86" t="e">
        <f>BillDetail_List[Counsel''s Base Fees]*BillDetail_List[Success Fee %]</f>
        <v>#N/A</v>
      </c>
      <c r="AQ56" s="86" t="e">
        <f>BillDetail_List[Counsel''s Success Fee]*BillDetail_List[VAT Rate]</f>
        <v>#N/A</v>
      </c>
      <c r="AR56" s="86" t="e">
        <f>BillDetail_List[Counsel''s Base Fees]+BillDetail_List[VAT on Base Counsel Fees]+BillDetail_List[Counsel''s Success Fee]+BillDetail_List[VAT on Counsel''s Success Fee]</f>
        <v>#N/A</v>
      </c>
      <c r="AS56" s="86">
        <f>BillDetail_List[Other Disbursements]+BillDetail_List[VAT On Other Disbursements]</f>
        <v>0</v>
      </c>
      <c r="AT56" s="86">
        <f>BillDetail_List[Counsel''s Base Fees]+BillDetail_List[Other Disbursements]+BillDetail_List[ATEI Premium]</f>
        <v>0</v>
      </c>
      <c r="AU56" s="86" t="e">
        <f>BillDetail_List[Other Disbursements]+BillDetail_List[Counsel''s Base Fees]+BillDetail_List[Base Profit Costs (including any indemnity cap)]</f>
        <v>#N/A</v>
      </c>
      <c r="AV56" s="86" t="e">
        <f>BillDetail_List[Base Profit Costs (including any indemnity cap)]+BillDetail_List[Success Fee on Base Profit costs]</f>
        <v>#N/A</v>
      </c>
      <c r="AW56" s="86" t="e">
        <f>BillDetail_List[ATEI Premium]+BillDetail_List[Other Disbursements]+BillDetail_List[Counsel''s Success Fee]+BillDetail_List[Counsel''s Base Fees]</f>
        <v>#N/A</v>
      </c>
      <c r="AX56" s="86" t="e">
        <f>BillDetail_List[VAT On Other Disbursements]+BillDetail_List[VAT on Counsel''s Success Fee]+BillDetail_List[VAT on Base Counsel Fees]+BillDetail_List[VAT on Success Fee on Base Profit Costs]+BillDetail_List[VAT on Base Profit Costs]</f>
        <v>#N/A</v>
      </c>
      <c r="AY56" s="86" t="e">
        <f>SUM(BillDetail_List[[#This Row],[Total Profit Costs]:[Total VAT]])</f>
        <v>#N/A</v>
      </c>
      <c r="AZ56" s="280" t="e">
        <f>VLOOKUP(BillDetail_List[[#This Row],[Phase Code ]],phasetasklist,7,FALSE)</f>
        <v>#N/A</v>
      </c>
      <c r="BA56" s="280" t="e">
        <f>VLOOKUP(BillDetail_List[[#This Row],[Task Code]],tasklist,7,FALSE)</f>
        <v>#N/A</v>
      </c>
      <c r="BB56" s="280" t="str">
        <f>IFERROR(VLOOKUP(BillDetail_List[[#This Row],[Activity Code]],ActivityCodeList,4,FALSE),"")</f>
        <v/>
      </c>
      <c r="BC56" s="280" t="str">
        <f>IFERROR(VLOOKUP(BillDetail_List[[#This Row],[Expense Code]],expensenumbers,4,FALSE),"")</f>
        <v/>
      </c>
      <c r="BD56" s="218"/>
      <c r="BE56" s="94"/>
      <c r="BF56" s="94"/>
      <c r="BG56" s="218"/>
      <c r="BH56" s="94"/>
      <c r="BI56" s="218"/>
      <c r="BJ56" s="218"/>
      <c r="BK56" s="96"/>
      <c r="BL56" s="96"/>
      <c r="BQ56" s="96"/>
      <c r="BR56" s="96"/>
      <c r="BS56" s="96"/>
      <c r="BT56" s="96"/>
      <c r="BV56" s="96"/>
      <c r="BW56" s="72"/>
      <c r="BX56" s="72"/>
      <c r="CB56" s="98"/>
      <c r="CC56" s="99"/>
      <c r="CD56" s="99"/>
      <c r="CE56" s="84"/>
      <c r="CF56" s="84"/>
    </row>
    <row r="57" spans="1:84" x14ac:dyDescent="0.2">
      <c r="A57" s="74"/>
      <c r="B57" s="74"/>
      <c r="C57" s="49"/>
      <c r="D57" s="172"/>
      <c r="E57" s="76"/>
      <c r="F57" s="76"/>
      <c r="G57" s="119"/>
      <c r="H57" s="87"/>
      <c r="I57" s="77"/>
      <c r="J57" s="77"/>
      <c r="K57" s="88"/>
      <c r="L57" s="79"/>
      <c r="M57" s="76"/>
      <c r="N57" s="256"/>
      <c r="O57" s="256"/>
      <c r="P57" s="256"/>
      <c r="Q57" s="256"/>
      <c r="R57" s="81"/>
      <c r="S57" s="89"/>
      <c r="T57" s="75"/>
      <c r="U57" s="75"/>
      <c r="V57" s="86" t="e">
        <f>IF(BillDetail_List[Entry Alloc%]=0,(BillDetail_List[Time]*BillDetail_List[LTM Rate])*BillDetail_List[[#This Row],[Funding PerCent Allowed]],(BillDetail_List[Time]*BillDetail_List[LTM Rate])*BillDetail_List[[#This Row],[Funding PerCent Allowed]]*BillDetail_List[Entry Alloc%])</f>
        <v>#N/A</v>
      </c>
      <c r="W57" s="86">
        <f>BillDetail_List[Counsel''s Base Fees]+BillDetail_List[Other Disbursements]+BillDetail_List[ATEI Premium]</f>
        <v>0</v>
      </c>
      <c r="X57" s="91" t="e">
        <f>VLOOKUP(BillDetail_List[Part ID],FundingList,2,FALSE)</f>
        <v>#N/A</v>
      </c>
      <c r="Y57" s="272" t="e">
        <f>VLOOKUP(BillDetail_List[[#This Row],[Phase Code ]],phasetasklist,3,FALSE)</f>
        <v>#N/A</v>
      </c>
      <c r="Z57" s="255" t="e">
        <f>VLOOKUP(BillDetail_List[[#This Row],[Task Code]],tasklist,4,FALSE)</f>
        <v>#N/A</v>
      </c>
      <c r="AA57" s="240" t="str">
        <f>IFERROR(VLOOKUP(BillDetail_List[[#This Row],[Activity Code]],ActivityCodeList,2,FALSE), " ")</f>
        <v xml:space="preserve"> </v>
      </c>
      <c r="AB57" s="240" t="str">
        <f>IFERROR(VLOOKUP(BillDetail_List[[#This Row],[Expense Code]],expensenumbers,2,FALSE), " ")</f>
        <v xml:space="preserve"> </v>
      </c>
      <c r="AC57" s="92" t="str">
        <f>IFERROR(VLOOKUP(BillDetail_List[LTM],LTMList,3,FALSE),"")</f>
        <v/>
      </c>
      <c r="AD57" s="92" t="str">
        <f>IFERROR(VLOOKUP(BillDetail_List[LTM],LTMList,4,FALSE),"")</f>
        <v/>
      </c>
      <c r="AE57" s="86">
        <f>IFERROR(VLOOKUP(BillDetail_List[LTM],LTM_List[],6,FALSE),0)</f>
        <v>0</v>
      </c>
      <c r="AF57" s="83" t="e">
        <f>VLOOKUP(BillDetail_List[Part ID],FundingList,7,FALSE)</f>
        <v>#N/A</v>
      </c>
      <c r="AG57" s="83" t="e">
        <f>IF(CounselBaseFees=0,VLOOKUP(BillDetail_List[Part ID],FundingList,3,FALSE),VLOOKUP(BillDetail_List[LTM],LTMList,8,FALSE))</f>
        <v>#N/A</v>
      </c>
      <c r="AH57" s="93" t="e">
        <f>VLOOKUP(BillDetail_List[Part ID],FundingList,4,FALSE)</f>
        <v>#N/A</v>
      </c>
      <c r="AI57" s="190">
        <f>IF(BillDetail_List[[#This Row],[Time]]="N/A",0, BillDetail_List[[#This Row],[Time]]*BillDetail_List[[#This Row],[LTM Rate]])</f>
        <v>0</v>
      </c>
      <c r="AJ57" s="86" t="e">
        <f>IF(BillDetail_List[Entry Alloc%]=0,(BillDetail_List[Time]*BillDetail_List[LTM Rate])*BillDetail_List[[#This Row],[Funding PerCent Allowed]],(BillDetail_List[Time]*BillDetail_List[LTM Rate])*BillDetail_List[[#This Row],[Funding PerCent Allowed]]*BillDetail_List[Entry Alloc%])</f>
        <v>#N/A</v>
      </c>
      <c r="AK57" s="86" t="e">
        <f>BillDetail_List[Base Profit Costs (including any indemnity cap)]*BillDetail_List[VAT Rate]</f>
        <v>#N/A</v>
      </c>
      <c r="AL57" s="86" t="e">
        <f>BillDetail_List[Base Profit Costs (including any indemnity cap)]*BillDetail_List[Success Fee %]</f>
        <v>#N/A</v>
      </c>
      <c r="AM57" s="86" t="e">
        <f>BillDetail_List[Success Fee on Base Profit costs]*BillDetail_List[VAT Rate]</f>
        <v>#N/A</v>
      </c>
      <c r="AN57" s="86" t="e">
        <f>SUM(BillDetail_List[[#This Row],[Base Profit Costs (including any indemnity cap)]:[VAT on Success Fee on Base Profit Costs]])</f>
        <v>#N/A</v>
      </c>
      <c r="AO57" s="86" t="e">
        <f>BillDetail_List[Counsel''s Base Fees]*BillDetail_List[VAT Rate]</f>
        <v>#N/A</v>
      </c>
      <c r="AP57" s="86" t="e">
        <f>BillDetail_List[Counsel''s Base Fees]*BillDetail_List[Success Fee %]</f>
        <v>#N/A</v>
      </c>
      <c r="AQ57" s="86" t="e">
        <f>BillDetail_List[Counsel''s Success Fee]*BillDetail_List[VAT Rate]</f>
        <v>#N/A</v>
      </c>
      <c r="AR57" s="86" t="e">
        <f>BillDetail_List[Counsel''s Base Fees]+BillDetail_List[VAT on Base Counsel Fees]+BillDetail_List[Counsel''s Success Fee]+BillDetail_List[VAT on Counsel''s Success Fee]</f>
        <v>#N/A</v>
      </c>
      <c r="AS57" s="86">
        <f>BillDetail_List[Other Disbursements]+BillDetail_List[VAT On Other Disbursements]</f>
        <v>0</v>
      </c>
      <c r="AT57" s="86">
        <f>BillDetail_List[Counsel''s Base Fees]+BillDetail_List[Other Disbursements]+BillDetail_List[ATEI Premium]</f>
        <v>0</v>
      </c>
      <c r="AU57" s="86" t="e">
        <f>BillDetail_List[Other Disbursements]+BillDetail_List[Counsel''s Base Fees]+BillDetail_List[Base Profit Costs (including any indemnity cap)]</f>
        <v>#N/A</v>
      </c>
      <c r="AV57" s="86" t="e">
        <f>BillDetail_List[Base Profit Costs (including any indemnity cap)]+BillDetail_List[Success Fee on Base Profit costs]</f>
        <v>#N/A</v>
      </c>
      <c r="AW57" s="86" t="e">
        <f>BillDetail_List[ATEI Premium]+BillDetail_List[Other Disbursements]+BillDetail_List[Counsel''s Success Fee]+BillDetail_List[Counsel''s Base Fees]</f>
        <v>#N/A</v>
      </c>
      <c r="AX57" s="86" t="e">
        <f>BillDetail_List[VAT On Other Disbursements]+BillDetail_List[VAT on Counsel''s Success Fee]+BillDetail_List[VAT on Base Counsel Fees]+BillDetail_List[VAT on Success Fee on Base Profit Costs]+BillDetail_List[VAT on Base Profit Costs]</f>
        <v>#N/A</v>
      </c>
      <c r="AY57" s="86" t="e">
        <f>SUM(BillDetail_List[[#This Row],[Total Profit Costs]:[Total VAT]])</f>
        <v>#N/A</v>
      </c>
      <c r="AZ57" s="280" t="e">
        <f>VLOOKUP(BillDetail_List[[#This Row],[Phase Code ]],phasetasklist,7,FALSE)</f>
        <v>#N/A</v>
      </c>
      <c r="BA57" s="280" t="e">
        <f>VLOOKUP(BillDetail_List[[#This Row],[Task Code]],tasklist,7,FALSE)</f>
        <v>#N/A</v>
      </c>
      <c r="BB57" s="280" t="str">
        <f>IFERROR(VLOOKUP(BillDetail_List[[#This Row],[Activity Code]],ActivityCodeList,4,FALSE),"")</f>
        <v/>
      </c>
      <c r="BC57" s="280" t="str">
        <f>IFERROR(VLOOKUP(BillDetail_List[[#This Row],[Expense Code]],expensenumbers,4,FALSE),"")</f>
        <v/>
      </c>
      <c r="BD57" s="218"/>
      <c r="BE57" s="94"/>
      <c r="BF57" s="94"/>
      <c r="BG57" s="218"/>
      <c r="BH57" s="94"/>
      <c r="BI57" s="218"/>
      <c r="BJ57" s="218"/>
      <c r="BK57" s="96"/>
      <c r="BL57" s="96"/>
      <c r="BQ57" s="96"/>
      <c r="BR57" s="96"/>
      <c r="BS57" s="96"/>
      <c r="BT57" s="96"/>
      <c r="BV57" s="96"/>
      <c r="BW57" s="72"/>
      <c r="BX57" s="72"/>
      <c r="CB57" s="98"/>
      <c r="CC57" s="99"/>
      <c r="CD57" s="99"/>
      <c r="CE57" s="84"/>
      <c r="CF57" s="84"/>
    </row>
    <row r="58" spans="1:84" x14ac:dyDescent="0.2">
      <c r="A58" s="74"/>
      <c r="B58" s="74"/>
      <c r="C58" s="49"/>
      <c r="D58" s="172"/>
      <c r="E58" s="291"/>
      <c r="F58" s="76"/>
      <c r="G58" s="119"/>
      <c r="H58" s="87"/>
      <c r="I58" s="77"/>
      <c r="J58" s="77"/>
      <c r="K58" s="88"/>
      <c r="L58" s="79"/>
      <c r="M58" s="76"/>
      <c r="N58" s="256"/>
      <c r="O58" s="256"/>
      <c r="P58" s="256"/>
      <c r="Q58" s="256"/>
      <c r="R58" s="81"/>
      <c r="S58" s="89"/>
      <c r="T58" s="75"/>
      <c r="U58" s="75"/>
      <c r="V58" s="86" t="e">
        <f>IF(BillDetail_List[Entry Alloc%]=0,(BillDetail_List[Time]*BillDetail_List[LTM Rate])*BillDetail_List[[#This Row],[Funding PerCent Allowed]],(BillDetail_List[Time]*BillDetail_List[LTM Rate])*BillDetail_List[[#This Row],[Funding PerCent Allowed]]*BillDetail_List[Entry Alloc%])</f>
        <v>#N/A</v>
      </c>
      <c r="W58" s="86">
        <f>BillDetail_List[Counsel''s Base Fees]+BillDetail_List[Other Disbursements]+BillDetail_List[ATEI Premium]</f>
        <v>0</v>
      </c>
      <c r="X58" s="91" t="e">
        <f>VLOOKUP(BillDetail_List[Part ID],FundingList,2,FALSE)</f>
        <v>#N/A</v>
      </c>
      <c r="Y58" s="272" t="e">
        <f>VLOOKUP(BillDetail_List[[#This Row],[Phase Code ]],phasetasklist,3,FALSE)</f>
        <v>#N/A</v>
      </c>
      <c r="Z58" s="255" t="e">
        <f>VLOOKUP(BillDetail_List[[#This Row],[Task Code]],tasklist,4,FALSE)</f>
        <v>#N/A</v>
      </c>
      <c r="AA58" s="240" t="str">
        <f>IFERROR(VLOOKUP(BillDetail_List[[#This Row],[Activity Code]],ActivityCodeList,2,FALSE), " ")</f>
        <v xml:space="preserve"> </v>
      </c>
      <c r="AB58" s="240" t="str">
        <f>IFERROR(VLOOKUP(BillDetail_List[[#This Row],[Expense Code]],expensenumbers,2,FALSE), " ")</f>
        <v xml:space="preserve"> </v>
      </c>
      <c r="AC58" s="92" t="str">
        <f>IFERROR(VLOOKUP(BillDetail_List[LTM],LTMList,3,FALSE),"")</f>
        <v/>
      </c>
      <c r="AD58" s="92" t="str">
        <f>IFERROR(VLOOKUP(BillDetail_List[LTM],LTMList,4,FALSE),"")</f>
        <v/>
      </c>
      <c r="AE58" s="86">
        <f>IFERROR(VLOOKUP(BillDetail_List[LTM],LTM_List[],6,FALSE),0)</f>
        <v>0</v>
      </c>
      <c r="AF58" s="83" t="e">
        <f>VLOOKUP(BillDetail_List[Part ID],FundingList,7,FALSE)</f>
        <v>#N/A</v>
      </c>
      <c r="AG58" s="83" t="e">
        <f>IF(CounselBaseFees=0,VLOOKUP(BillDetail_List[Part ID],FundingList,3,FALSE),VLOOKUP(BillDetail_List[LTM],LTMList,8,FALSE))</f>
        <v>#N/A</v>
      </c>
      <c r="AH58" s="93" t="e">
        <f>VLOOKUP(BillDetail_List[Part ID],FundingList,4,FALSE)</f>
        <v>#N/A</v>
      </c>
      <c r="AI58" s="190">
        <f>IF(BillDetail_List[[#This Row],[Time]]="N/A",0, BillDetail_List[[#This Row],[Time]]*BillDetail_List[[#This Row],[LTM Rate]])</f>
        <v>0</v>
      </c>
      <c r="AJ58" s="86" t="e">
        <f>IF(BillDetail_List[Entry Alloc%]=0,(BillDetail_List[Time]*BillDetail_List[LTM Rate])*BillDetail_List[[#This Row],[Funding PerCent Allowed]],(BillDetail_List[Time]*BillDetail_List[LTM Rate])*BillDetail_List[[#This Row],[Funding PerCent Allowed]]*BillDetail_List[Entry Alloc%])</f>
        <v>#N/A</v>
      </c>
      <c r="AK58" s="86" t="e">
        <f>BillDetail_List[Base Profit Costs (including any indemnity cap)]*BillDetail_List[VAT Rate]</f>
        <v>#N/A</v>
      </c>
      <c r="AL58" s="86" t="e">
        <f>BillDetail_List[Base Profit Costs (including any indemnity cap)]*BillDetail_List[Success Fee %]</f>
        <v>#N/A</v>
      </c>
      <c r="AM58" s="86" t="e">
        <f>BillDetail_List[Success Fee on Base Profit costs]*BillDetail_List[VAT Rate]</f>
        <v>#N/A</v>
      </c>
      <c r="AN58" s="86" t="e">
        <f>SUM(BillDetail_List[[#This Row],[Base Profit Costs (including any indemnity cap)]:[VAT on Success Fee on Base Profit Costs]])</f>
        <v>#N/A</v>
      </c>
      <c r="AO58" s="86" t="e">
        <f>BillDetail_List[Counsel''s Base Fees]*BillDetail_List[VAT Rate]</f>
        <v>#N/A</v>
      </c>
      <c r="AP58" s="86" t="e">
        <f>BillDetail_List[Counsel''s Base Fees]*BillDetail_List[Success Fee %]</f>
        <v>#N/A</v>
      </c>
      <c r="AQ58" s="86" t="e">
        <f>BillDetail_List[Counsel''s Success Fee]*BillDetail_List[VAT Rate]</f>
        <v>#N/A</v>
      </c>
      <c r="AR58" s="86" t="e">
        <f>BillDetail_List[Counsel''s Base Fees]+BillDetail_List[VAT on Base Counsel Fees]+BillDetail_List[Counsel''s Success Fee]+BillDetail_List[VAT on Counsel''s Success Fee]</f>
        <v>#N/A</v>
      </c>
      <c r="AS58" s="86">
        <f>BillDetail_List[Other Disbursements]+BillDetail_List[VAT On Other Disbursements]</f>
        <v>0</v>
      </c>
      <c r="AT58" s="86">
        <f>BillDetail_List[Counsel''s Base Fees]+BillDetail_List[Other Disbursements]+BillDetail_List[ATEI Premium]</f>
        <v>0</v>
      </c>
      <c r="AU58" s="86" t="e">
        <f>BillDetail_List[Other Disbursements]+BillDetail_List[Counsel''s Base Fees]+BillDetail_List[Base Profit Costs (including any indemnity cap)]</f>
        <v>#N/A</v>
      </c>
      <c r="AV58" s="86" t="e">
        <f>BillDetail_List[Base Profit Costs (including any indemnity cap)]+BillDetail_List[Success Fee on Base Profit costs]</f>
        <v>#N/A</v>
      </c>
      <c r="AW58" s="86" t="e">
        <f>BillDetail_List[ATEI Premium]+BillDetail_List[Other Disbursements]+BillDetail_List[Counsel''s Success Fee]+BillDetail_List[Counsel''s Base Fees]</f>
        <v>#N/A</v>
      </c>
      <c r="AX58" s="86" t="e">
        <f>BillDetail_List[VAT On Other Disbursements]+BillDetail_List[VAT on Counsel''s Success Fee]+BillDetail_List[VAT on Base Counsel Fees]+BillDetail_List[VAT on Success Fee on Base Profit Costs]+BillDetail_List[VAT on Base Profit Costs]</f>
        <v>#N/A</v>
      </c>
      <c r="AY58" s="86" t="e">
        <f>SUM(BillDetail_List[[#This Row],[Total Profit Costs]:[Total VAT]])</f>
        <v>#N/A</v>
      </c>
      <c r="AZ58" s="280" t="e">
        <f>VLOOKUP(BillDetail_List[[#This Row],[Phase Code ]],phasetasklist,7,FALSE)</f>
        <v>#N/A</v>
      </c>
      <c r="BA58" s="280" t="e">
        <f>VLOOKUP(BillDetail_List[[#This Row],[Task Code]],tasklist,7,FALSE)</f>
        <v>#N/A</v>
      </c>
      <c r="BB58" s="280" t="str">
        <f>IFERROR(VLOOKUP(BillDetail_List[[#This Row],[Activity Code]],ActivityCodeList,4,FALSE),"")</f>
        <v/>
      </c>
      <c r="BC58" s="280" t="str">
        <f>IFERROR(VLOOKUP(BillDetail_List[[#This Row],[Expense Code]],expensenumbers,4,FALSE),"")</f>
        <v/>
      </c>
      <c r="BD58" s="218"/>
      <c r="BE58" s="94"/>
      <c r="BF58" s="94"/>
      <c r="BG58" s="218"/>
      <c r="BH58" s="94"/>
      <c r="BI58" s="218"/>
      <c r="BJ58" s="218"/>
      <c r="BK58" s="96"/>
      <c r="BL58" s="96"/>
      <c r="BQ58" s="96"/>
      <c r="BR58" s="96"/>
      <c r="BS58" s="96"/>
      <c r="BT58" s="96"/>
      <c r="BV58" s="96"/>
      <c r="BW58" s="72"/>
      <c r="BX58" s="72"/>
      <c r="CB58" s="98"/>
      <c r="CC58" s="99"/>
      <c r="CD58" s="99"/>
      <c r="CE58" s="84"/>
      <c r="CF58" s="84"/>
    </row>
    <row r="59" spans="1:84" ht="29.1" customHeight="1" x14ac:dyDescent="0.2">
      <c r="A59" s="74"/>
      <c r="B59" s="74"/>
      <c r="C59" s="49"/>
      <c r="D59" s="172"/>
      <c r="E59" s="76"/>
      <c r="F59" s="76"/>
      <c r="G59" s="119"/>
      <c r="H59" s="87"/>
      <c r="I59" s="77"/>
      <c r="J59" s="77"/>
      <c r="K59" s="88"/>
      <c r="L59" s="79"/>
      <c r="M59" s="76"/>
      <c r="N59" s="256"/>
      <c r="O59" s="256"/>
      <c r="P59" s="256"/>
      <c r="Q59" s="256"/>
      <c r="R59" s="81"/>
      <c r="S59" s="89"/>
      <c r="T59" s="75"/>
      <c r="U59" s="75"/>
      <c r="V59" s="86" t="e">
        <f>IF(BillDetail_List[Entry Alloc%]=0,(BillDetail_List[Time]*BillDetail_List[LTM Rate])*BillDetail_List[[#This Row],[Funding PerCent Allowed]],(BillDetail_List[Time]*BillDetail_List[LTM Rate])*BillDetail_List[[#This Row],[Funding PerCent Allowed]]*BillDetail_List[Entry Alloc%])</f>
        <v>#N/A</v>
      </c>
      <c r="W59" s="86">
        <f>BillDetail_List[Counsel''s Base Fees]+BillDetail_List[Other Disbursements]+BillDetail_List[ATEI Premium]</f>
        <v>0</v>
      </c>
      <c r="X59" s="91" t="e">
        <f>VLOOKUP(BillDetail_List[Part ID],FundingList,2,FALSE)</f>
        <v>#N/A</v>
      </c>
      <c r="Y59" s="272" t="e">
        <f>VLOOKUP(BillDetail_List[[#This Row],[Phase Code ]],phasetasklist,3,FALSE)</f>
        <v>#N/A</v>
      </c>
      <c r="Z59" s="255" t="e">
        <f>VLOOKUP(BillDetail_List[[#This Row],[Task Code]],tasklist,4,FALSE)</f>
        <v>#N/A</v>
      </c>
      <c r="AA59" s="240" t="str">
        <f>IFERROR(VLOOKUP(BillDetail_List[[#This Row],[Activity Code]],ActivityCodeList,2,FALSE), " ")</f>
        <v xml:space="preserve"> </v>
      </c>
      <c r="AB59" s="240" t="str">
        <f>IFERROR(VLOOKUP(BillDetail_List[[#This Row],[Expense Code]],expensenumbers,2,FALSE), " ")</f>
        <v xml:space="preserve"> </v>
      </c>
      <c r="AC59" s="92" t="str">
        <f>IFERROR(VLOOKUP(BillDetail_List[LTM],LTMList,3,FALSE),"")</f>
        <v/>
      </c>
      <c r="AD59" s="92" t="str">
        <f>IFERROR(VLOOKUP(BillDetail_List[LTM],LTMList,4,FALSE),"")</f>
        <v/>
      </c>
      <c r="AE59" s="86">
        <f>IFERROR(VLOOKUP(BillDetail_List[LTM],LTM_List[],6,FALSE),0)</f>
        <v>0</v>
      </c>
      <c r="AF59" s="83" t="e">
        <f>VLOOKUP(BillDetail_List[Part ID],FundingList,7,FALSE)</f>
        <v>#N/A</v>
      </c>
      <c r="AG59" s="83" t="e">
        <f>IF(CounselBaseFees=0,VLOOKUP(BillDetail_List[Part ID],FundingList,3,FALSE),VLOOKUP(BillDetail_List[LTM],LTMList,8,FALSE))</f>
        <v>#N/A</v>
      </c>
      <c r="AH59" s="93" t="e">
        <f>VLOOKUP(BillDetail_List[Part ID],FundingList,4,FALSE)</f>
        <v>#N/A</v>
      </c>
      <c r="AI59" s="190">
        <f>IF(BillDetail_List[[#This Row],[Time]]="N/A",0, BillDetail_List[[#This Row],[Time]]*BillDetail_List[[#This Row],[LTM Rate]])</f>
        <v>0</v>
      </c>
      <c r="AJ59" s="86" t="e">
        <f>IF(BillDetail_List[Entry Alloc%]=0,(BillDetail_List[Time]*BillDetail_List[LTM Rate])*BillDetail_List[[#This Row],[Funding PerCent Allowed]],(BillDetail_List[Time]*BillDetail_List[LTM Rate])*BillDetail_List[[#This Row],[Funding PerCent Allowed]]*BillDetail_List[Entry Alloc%])</f>
        <v>#N/A</v>
      </c>
      <c r="AK59" s="86" t="e">
        <f>BillDetail_List[Base Profit Costs (including any indemnity cap)]*BillDetail_List[VAT Rate]</f>
        <v>#N/A</v>
      </c>
      <c r="AL59" s="86" t="e">
        <f>BillDetail_List[Base Profit Costs (including any indemnity cap)]*BillDetail_List[Success Fee %]</f>
        <v>#N/A</v>
      </c>
      <c r="AM59" s="86" t="e">
        <f>BillDetail_List[Success Fee on Base Profit costs]*BillDetail_List[VAT Rate]</f>
        <v>#N/A</v>
      </c>
      <c r="AN59" s="86" t="e">
        <f>SUM(BillDetail_List[[#This Row],[Base Profit Costs (including any indemnity cap)]:[VAT on Success Fee on Base Profit Costs]])</f>
        <v>#N/A</v>
      </c>
      <c r="AO59" s="86" t="e">
        <f>BillDetail_List[Counsel''s Base Fees]*BillDetail_List[VAT Rate]</f>
        <v>#N/A</v>
      </c>
      <c r="AP59" s="86" t="e">
        <f>BillDetail_List[Counsel''s Base Fees]*BillDetail_List[Success Fee %]</f>
        <v>#N/A</v>
      </c>
      <c r="AQ59" s="86" t="e">
        <f>BillDetail_List[Counsel''s Success Fee]*BillDetail_List[VAT Rate]</f>
        <v>#N/A</v>
      </c>
      <c r="AR59" s="86" t="e">
        <f>BillDetail_List[Counsel''s Base Fees]+BillDetail_List[VAT on Base Counsel Fees]+BillDetail_List[Counsel''s Success Fee]+BillDetail_List[VAT on Counsel''s Success Fee]</f>
        <v>#N/A</v>
      </c>
      <c r="AS59" s="86">
        <f>BillDetail_List[Other Disbursements]+BillDetail_List[VAT On Other Disbursements]</f>
        <v>0</v>
      </c>
      <c r="AT59" s="86">
        <f>BillDetail_List[Counsel''s Base Fees]+BillDetail_List[Other Disbursements]+BillDetail_List[ATEI Premium]</f>
        <v>0</v>
      </c>
      <c r="AU59" s="86" t="e">
        <f>BillDetail_List[Other Disbursements]+BillDetail_List[Counsel''s Base Fees]+BillDetail_List[Base Profit Costs (including any indemnity cap)]</f>
        <v>#N/A</v>
      </c>
      <c r="AV59" s="86" t="e">
        <f>BillDetail_List[Base Profit Costs (including any indemnity cap)]+BillDetail_List[Success Fee on Base Profit costs]</f>
        <v>#N/A</v>
      </c>
      <c r="AW59" s="86" t="e">
        <f>BillDetail_List[ATEI Premium]+BillDetail_List[Other Disbursements]+BillDetail_List[Counsel''s Success Fee]+BillDetail_List[Counsel''s Base Fees]</f>
        <v>#N/A</v>
      </c>
      <c r="AX59" s="86" t="e">
        <f>BillDetail_List[VAT On Other Disbursements]+BillDetail_List[VAT on Counsel''s Success Fee]+BillDetail_List[VAT on Base Counsel Fees]+BillDetail_List[VAT on Success Fee on Base Profit Costs]+BillDetail_List[VAT on Base Profit Costs]</f>
        <v>#N/A</v>
      </c>
      <c r="AY59" s="86" t="e">
        <f>SUM(BillDetail_List[[#This Row],[Total Profit Costs]:[Total VAT]])</f>
        <v>#N/A</v>
      </c>
      <c r="AZ59" s="280" t="e">
        <f>VLOOKUP(BillDetail_List[[#This Row],[Phase Code ]],phasetasklist,7,FALSE)</f>
        <v>#N/A</v>
      </c>
      <c r="BA59" s="280" t="e">
        <f>VLOOKUP(BillDetail_List[[#This Row],[Task Code]],tasklist,7,FALSE)</f>
        <v>#N/A</v>
      </c>
      <c r="BB59" s="280" t="str">
        <f>IFERROR(VLOOKUP(BillDetail_List[[#This Row],[Activity Code]],ActivityCodeList,4,FALSE),"")</f>
        <v/>
      </c>
      <c r="BC59" s="280" t="str">
        <f>IFERROR(VLOOKUP(BillDetail_List[[#This Row],[Expense Code]],expensenumbers,4,FALSE),"")</f>
        <v/>
      </c>
      <c r="BD59" s="218"/>
      <c r="BE59" s="94"/>
      <c r="BF59" s="94"/>
      <c r="BG59" s="218"/>
      <c r="BH59" s="94"/>
      <c r="BI59" s="218"/>
      <c r="BJ59" s="218"/>
      <c r="BK59" s="96"/>
      <c r="BL59" s="96"/>
      <c r="BQ59" s="96"/>
      <c r="BR59" s="96"/>
      <c r="BS59" s="96"/>
      <c r="BT59" s="96"/>
      <c r="BV59" s="96"/>
      <c r="BW59" s="72"/>
      <c r="BX59" s="72"/>
      <c r="CB59" s="98"/>
      <c r="CC59" s="99"/>
      <c r="CD59" s="99"/>
      <c r="CE59" s="84"/>
      <c r="CF59" s="84"/>
    </row>
    <row r="60" spans="1:84" x14ac:dyDescent="0.2">
      <c r="A60" s="74"/>
      <c r="B60" s="74"/>
      <c r="C60" s="49"/>
      <c r="D60" s="172"/>
      <c r="E60" s="76"/>
      <c r="F60" s="76"/>
      <c r="G60" s="119"/>
      <c r="H60" s="87"/>
      <c r="I60" s="77"/>
      <c r="J60" s="77"/>
      <c r="K60" s="88"/>
      <c r="L60" s="79"/>
      <c r="M60" s="76"/>
      <c r="N60" s="256"/>
      <c r="O60" s="256"/>
      <c r="P60" s="256"/>
      <c r="Q60" s="256"/>
      <c r="R60" s="81"/>
      <c r="S60" s="89"/>
      <c r="T60" s="75"/>
      <c r="U60" s="75"/>
      <c r="V60" s="86" t="e">
        <f>IF(BillDetail_List[Entry Alloc%]=0,(BillDetail_List[Time]*BillDetail_List[LTM Rate])*BillDetail_List[[#This Row],[Funding PerCent Allowed]],(BillDetail_List[Time]*BillDetail_List[LTM Rate])*BillDetail_List[[#This Row],[Funding PerCent Allowed]]*BillDetail_List[Entry Alloc%])</f>
        <v>#N/A</v>
      </c>
      <c r="W60" s="86">
        <f>BillDetail_List[Counsel''s Base Fees]+BillDetail_List[Other Disbursements]+BillDetail_List[ATEI Premium]</f>
        <v>0</v>
      </c>
      <c r="X60" s="91" t="e">
        <f>VLOOKUP(BillDetail_List[Part ID],FundingList,2,FALSE)</f>
        <v>#N/A</v>
      </c>
      <c r="Y60" s="272" t="e">
        <f>VLOOKUP(BillDetail_List[[#This Row],[Phase Code ]],phasetasklist,3,FALSE)</f>
        <v>#N/A</v>
      </c>
      <c r="Z60" s="255" t="e">
        <f>VLOOKUP(BillDetail_List[[#This Row],[Task Code]],tasklist,4,FALSE)</f>
        <v>#N/A</v>
      </c>
      <c r="AA60" s="240" t="str">
        <f>IFERROR(VLOOKUP(BillDetail_List[[#This Row],[Activity Code]],ActivityCodeList,2,FALSE), " ")</f>
        <v xml:space="preserve"> </v>
      </c>
      <c r="AB60" s="240" t="str">
        <f>IFERROR(VLOOKUP(BillDetail_List[[#This Row],[Expense Code]],expensenumbers,2,FALSE), " ")</f>
        <v xml:space="preserve"> </v>
      </c>
      <c r="AC60" s="92" t="str">
        <f>IFERROR(VLOOKUP(BillDetail_List[LTM],LTMList,3,FALSE),"")</f>
        <v/>
      </c>
      <c r="AD60" s="92" t="str">
        <f>IFERROR(VLOOKUP(BillDetail_List[LTM],LTMList,4,FALSE),"")</f>
        <v/>
      </c>
      <c r="AE60" s="86">
        <f>IFERROR(VLOOKUP(BillDetail_List[LTM],LTM_List[],6,FALSE),0)</f>
        <v>0</v>
      </c>
      <c r="AF60" s="83" t="e">
        <f>VLOOKUP(BillDetail_List[Part ID],FundingList,7,FALSE)</f>
        <v>#N/A</v>
      </c>
      <c r="AG60" s="83" t="e">
        <f>IF(CounselBaseFees=0,VLOOKUP(BillDetail_List[Part ID],FundingList,3,FALSE),VLOOKUP(BillDetail_List[LTM],LTMList,8,FALSE))</f>
        <v>#N/A</v>
      </c>
      <c r="AH60" s="93" t="e">
        <f>VLOOKUP(BillDetail_List[Part ID],FundingList,4,FALSE)</f>
        <v>#N/A</v>
      </c>
      <c r="AI60" s="190">
        <f>IF(BillDetail_List[[#This Row],[Time]]="N/A",0, BillDetail_List[[#This Row],[Time]]*BillDetail_List[[#This Row],[LTM Rate]])</f>
        <v>0</v>
      </c>
      <c r="AJ60" s="86" t="e">
        <f>IF(BillDetail_List[Entry Alloc%]=0,(BillDetail_List[Time]*BillDetail_List[LTM Rate])*BillDetail_List[[#This Row],[Funding PerCent Allowed]],(BillDetail_List[Time]*BillDetail_List[LTM Rate])*BillDetail_List[[#This Row],[Funding PerCent Allowed]]*BillDetail_List[Entry Alloc%])</f>
        <v>#N/A</v>
      </c>
      <c r="AK60" s="86" t="e">
        <f>BillDetail_List[Base Profit Costs (including any indemnity cap)]*BillDetail_List[VAT Rate]</f>
        <v>#N/A</v>
      </c>
      <c r="AL60" s="86" t="e">
        <f>BillDetail_List[Base Profit Costs (including any indemnity cap)]*BillDetail_List[Success Fee %]</f>
        <v>#N/A</v>
      </c>
      <c r="AM60" s="86" t="e">
        <f>BillDetail_List[Success Fee on Base Profit costs]*BillDetail_List[VAT Rate]</f>
        <v>#N/A</v>
      </c>
      <c r="AN60" s="86" t="e">
        <f>SUM(BillDetail_List[[#This Row],[Base Profit Costs (including any indemnity cap)]:[VAT on Success Fee on Base Profit Costs]])</f>
        <v>#N/A</v>
      </c>
      <c r="AO60" s="86" t="e">
        <f>BillDetail_List[Counsel''s Base Fees]*BillDetail_List[VAT Rate]</f>
        <v>#N/A</v>
      </c>
      <c r="AP60" s="86" t="e">
        <f>BillDetail_List[Counsel''s Base Fees]*BillDetail_List[Success Fee %]</f>
        <v>#N/A</v>
      </c>
      <c r="AQ60" s="86" t="e">
        <f>BillDetail_List[Counsel''s Success Fee]*BillDetail_List[VAT Rate]</f>
        <v>#N/A</v>
      </c>
      <c r="AR60" s="86" t="e">
        <f>BillDetail_List[Counsel''s Base Fees]+BillDetail_List[VAT on Base Counsel Fees]+BillDetail_List[Counsel''s Success Fee]+BillDetail_List[VAT on Counsel''s Success Fee]</f>
        <v>#N/A</v>
      </c>
      <c r="AS60" s="86">
        <f>BillDetail_List[Other Disbursements]+BillDetail_List[VAT On Other Disbursements]</f>
        <v>0</v>
      </c>
      <c r="AT60" s="86">
        <f>BillDetail_List[Counsel''s Base Fees]+BillDetail_List[Other Disbursements]+BillDetail_List[ATEI Premium]</f>
        <v>0</v>
      </c>
      <c r="AU60" s="86" t="e">
        <f>BillDetail_List[Other Disbursements]+BillDetail_List[Counsel''s Base Fees]+BillDetail_List[Base Profit Costs (including any indemnity cap)]</f>
        <v>#N/A</v>
      </c>
      <c r="AV60" s="86" t="e">
        <f>BillDetail_List[Base Profit Costs (including any indemnity cap)]+BillDetail_List[Success Fee on Base Profit costs]</f>
        <v>#N/A</v>
      </c>
      <c r="AW60" s="86" t="e">
        <f>BillDetail_List[ATEI Premium]+BillDetail_List[Other Disbursements]+BillDetail_List[Counsel''s Success Fee]+BillDetail_List[Counsel''s Base Fees]</f>
        <v>#N/A</v>
      </c>
      <c r="AX60" s="86" t="e">
        <f>BillDetail_List[VAT On Other Disbursements]+BillDetail_List[VAT on Counsel''s Success Fee]+BillDetail_List[VAT on Base Counsel Fees]+BillDetail_List[VAT on Success Fee on Base Profit Costs]+BillDetail_List[VAT on Base Profit Costs]</f>
        <v>#N/A</v>
      </c>
      <c r="AY60" s="86" t="e">
        <f>SUM(BillDetail_List[[#This Row],[Total Profit Costs]:[Total VAT]])</f>
        <v>#N/A</v>
      </c>
      <c r="AZ60" s="280" t="e">
        <f>VLOOKUP(BillDetail_List[[#This Row],[Phase Code ]],phasetasklist,7,FALSE)</f>
        <v>#N/A</v>
      </c>
      <c r="BA60" s="280" t="e">
        <f>VLOOKUP(BillDetail_List[[#This Row],[Task Code]],tasklist,7,FALSE)</f>
        <v>#N/A</v>
      </c>
      <c r="BB60" s="280" t="str">
        <f>IFERROR(VLOOKUP(BillDetail_List[[#This Row],[Activity Code]],ActivityCodeList,4,FALSE),"")</f>
        <v/>
      </c>
      <c r="BC60" s="280" t="str">
        <f>IFERROR(VLOOKUP(BillDetail_List[[#This Row],[Expense Code]],expensenumbers,4,FALSE),"")</f>
        <v/>
      </c>
      <c r="BD60" s="218"/>
      <c r="BE60" s="94"/>
      <c r="BF60" s="94"/>
      <c r="BG60" s="218"/>
      <c r="BH60" s="94"/>
      <c r="BI60" s="218"/>
      <c r="BJ60" s="218"/>
      <c r="BK60" s="96"/>
      <c r="BL60" s="96"/>
      <c r="BQ60" s="96"/>
      <c r="BR60" s="96"/>
      <c r="BS60" s="96"/>
      <c r="BT60" s="96"/>
      <c r="BV60" s="96"/>
      <c r="BW60" s="72"/>
      <c r="BX60" s="72"/>
      <c r="CB60" s="98"/>
      <c r="CC60" s="99"/>
      <c r="CD60" s="99"/>
      <c r="CE60" s="84"/>
      <c r="CF60" s="84"/>
    </row>
    <row r="61" spans="1:84" x14ac:dyDescent="0.2">
      <c r="A61" s="74"/>
      <c r="B61" s="74"/>
      <c r="C61" s="49"/>
      <c r="D61" s="172"/>
      <c r="E61" s="76"/>
      <c r="F61" s="76"/>
      <c r="G61" s="119"/>
      <c r="H61" s="87"/>
      <c r="I61" s="77"/>
      <c r="J61" s="77"/>
      <c r="K61" s="88"/>
      <c r="L61" s="79"/>
      <c r="M61" s="76"/>
      <c r="N61" s="256"/>
      <c r="O61" s="256"/>
      <c r="P61" s="256"/>
      <c r="Q61" s="256"/>
      <c r="R61" s="81"/>
      <c r="S61" s="89"/>
      <c r="T61" s="75"/>
      <c r="U61" s="75"/>
      <c r="V61" s="86" t="e">
        <f>IF(BillDetail_List[Entry Alloc%]=0,(BillDetail_List[Time]*BillDetail_List[LTM Rate])*BillDetail_List[[#This Row],[Funding PerCent Allowed]],(BillDetail_List[Time]*BillDetail_List[LTM Rate])*BillDetail_List[[#This Row],[Funding PerCent Allowed]]*BillDetail_List[Entry Alloc%])</f>
        <v>#N/A</v>
      </c>
      <c r="W61" s="86">
        <f>BillDetail_List[Counsel''s Base Fees]+BillDetail_List[Other Disbursements]+BillDetail_List[ATEI Premium]</f>
        <v>0</v>
      </c>
      <c r="X61" s="91" t="e">
        <f>VLOOKUP(BillDetail_List[Part ID],FundingList,2,FALSE)</f>
        <v>#N/A</v>
      </c>
      <c r="Y61" s="272" t="e">
        <f>VLOOKUP(BillDetail_List[[#This Row],[Phase Code ]],phasetasklist,3,FALSE)</f>
        <v>#N/A</v>
      </c>
      <c r="Z61" s="255" t="e">
        <f>VLOOKUP(BillDetail_List[[#This Row],[Task Code]],tasklist,4,FALSE)</f>
        <v>#N/A</v>
      </c>
      <c r="AA61" s="240" t="str">
        <f>IFERROR(VLOOKUP(BillDetail_List[[#This Row],[Activity Code]],ActivityCodeList,2,FALSE), " ")</f>
        <v xml:space="preserve"> </v>
      </c>
      <c r="AB61" s="240" t="str">
        <f>IFERROR(VLOOKUP(BillDetail_List[[#This Row],[Expense Code]],expensenumbers,2,FALSE), " ")</f>
        <v xml:space="preserve"> </v>
      </c>
      <c r="AC61" s="92" t="str">
        <f>IFERROR(VLOOKUP(BillDetail_List[LTM],LTMList,3,FALSE),"")</f>
        <v/>
      </c>
      <c r="AD61" s="92" t="str">
        <f>IFERROR(VLOOKUP(BillDetail_List[LTM],LTMList,4,FALSE),"")</f>
        <v/>
      </c>
      <c r="AE61" s="86">
        <f>IFERROR(VLOOKUP(BillDetail_List[LTM],LTM_List[],6,FALSE),0)</f>
        <v>0</v>
      </c>
      <c r="AF61" s="83" t="e">
        <f>VLOOKUP(BillDetail_List[Part ID],FundingList,7,FALSE)</f>
        <v>#N/A</v>
      </c>
      <c r="AG61" s="83" t="e">
        <f>IF(CounselBaseFees=0,VLOOKUP(BillDetail_List[Part ID],FundingList,3,FALSE),VLOOKUP(BillDetail_List[LTM],LTMList,8,FALSE))</f>
        <v>#N/A</v>
      </c>
      <c r="AH61" s="93" t="e">
        <f>VLOOKUP(BillDetail_List[Part ID],FundingList,4,FALSE)</f>
        <v>#N/A</v>
      </c>
      <c r="AI61" s="190">
        <f>IF(BillDetail_List[[#This Row],[Time]]="N/A",0, BillDetail_List[[#This Row],[Time]]*BillDetail_List[[#This Row],[LTM Rate]])</f>
        <v>0</v>
      </c>
      <c r="AJ61" s="86" t="e">
        <f>IF(BillDetail_List[Entry Alloc%]=0,(BillDetail_List[Time]*BillDetail_List[LTM Rate])*BillDetail_List[[#This Row],[Funding PerCent Allowed]],(BillDetail_List[Time]*BillDetail_List[LTM Rate])*BillDetail_List[[#This Row],[Funding PerCent Allowed]]*BillDetail_List[Entry Alloc%])</f>
        <v>#N/A</v>
      </c>
      <c r="AK61" s="86" t="e">
        <f>BillDetail_List[Base Profit Costs (including any indemnity cap)]*BillDetail_List[VAT Rate]</f>
        <v>#N/A</v>
      </c>
      <c r="AL61" s="86" t="e">
        <f>BillDetail_List[Base Profit Costs (including any indemnity cap)]*BillDetail_List[Success Fee %]</f>
        <v>#N/A</v>
      </c>
      <c r="AM61" s="86" t="e">
        <f>BillDetail_List[Success Fee on Base Profit costs]*BillDetail_List[VAT Rate]</f>
        <v>#N/A</v>
      </c>
      <c r="AN61" s="86" t="e">
        <f>SUM(BillDetail_List[[#This Row],[Base Profit Costs (including any indemnity cap)]:[VAT on Success Fee on Base Profit Costs]])</f>
        <v>#N/A</v>
      </c>
      <c r="AO61" s="86" t="e">
        <f>BillDetail_List[Counsel''s Base Fees]*BillDetail_List[VAT Rate]</f>
        <v>#N/A</v>
      </c>
      <c r="AP61" s="86" t="e">
        <f>BillDetail_List[Counsel''s Base Fees]*BillDetail_List[Success Fee %]</f>
        <v>#N/A</v>
      </c>
      <c r="AQ61" s="86" t="e">
        <f>BillDetail_List[Counsel''s Success Fee]*BillDetail_List[VAT Rate]</f>
        <v>#N/A</v>
      </c>
      <c r="AR61" s="86" t="e">
        <f>BillDetail_List[Counsel''s Base Fees]+BillDetail_List[VAT on Base Counsel Fees]+BillDetail_List[Counsel''s Success Fee]+BillDetail_List[VAT on Counsel''s Success Fee]</f>
        <v>#N/A</v>
      </c>
      <c r="AS61" s="86">
        <f>BillDetail_List[Other Disbursements]+BillDetail_List[VAT On Other Disbursements]</f>
        <v>0</v>
      </c>
      <c r="AT61" s="86">
        <f>BillDetail_List[Counsel''s Base Fees]+BillDetail_List[Other Disbursements]+BillDetail_List[ATEI Premium]</f>
        <v>0</v>
      </c>
      <c r="AU61" s="86" t="e">
        <f>BillDetail_List[Other Disbursements]+BillDetail_List[Counsel''s Base Fees]+BillDetail_List[Base Profit Costs (including any indemnity cap)]</f>
        <v>#N/A</v>
      </c>
      <c r="AV61" s="86" t="e">
        <f>BillDetail_List[Base Profit Costs (including any indemnity cap)]+BillDetail_List[Success Fee on Base Profit costs]</f>
        <v>#N/A</v>
      </c>
      <c r="AW61" s="86" t="e">
        <f>BillDetail_List[ATEI Premium]+BillDetail_List[Other Disbursements]+BillDetail_List[Counsel''s Success Fee]+BillDetail_List[Counsel''s Base Fees]</f>
        <v>#N/A</v>
      </c>
      <c r="AX61" s="86" t="e">
        <f>BillDetail_List[VAT On Other Disbursements]+BillDetail_List[VAT on Counsel''s Success Fee]+BillDetail_List[VAT on Base Counsel Fees]+BillDetail_List[VAT on Success Fee on Base Profit Costs]+BillDetail_List[VAT on Base Profit Costs]</f>
        <v>#N/A</v>
      </c>
      <c r="AY61" s="86" t="e">
        <f>SUM(BillDetail_List[[#This Row],[Total Profit Costs]:[Total VAT]])</f>
        <v>#N/A</v>
      </c>
      <c r="AZ61" s="280" t="e">
        <f>VLOOKUP(BillDetail_List[[#This Row],[Phase Code ]],phasetasklist,7,FALSE)</f>
        <v>#N/A</v>
      </c>
      <c r="BA61" s="280" t="e">
        <f>VLOOKUP(BillDetail_List[[#This Row],[Task Code]],tasklist,7,FALSE)</f>
        <v>#N/A</v>
      </c>
      <c r="BB61" s="280" t="str">
        <f>IFERROR(VLOOKUP(BillDetail_List[[#This Row],[Activity Code]],ActivityCodeList,4,FALSE),"")</f>
        <v/>
      </c>
      <c r="BC61" s="280" t="str">
        <f>IFERROR(VLOOKUP(BillDetail_List[[#This Row],[Expense Code]],expensenumbers,4,FALSE),"")</f>
        <v/>
      </c>
      <c r="BD61" s="218"/>
      <c r="BE61" s="94"/>
      <c r="BF61" s="94"/>
      <c r="BG61" s="218"/>
      <c r="BH61" s="94"/>
      <c r="BI61" s="218"/>
      <c r="BJ61" s="218"/>
      <c r="BK61" s="96"/>
      <c r="BL61" s="96"/>
      <c r="BQ61" s="96"/>
      <c r="BR61" s="96"/>
      <c r="BS61" s="96"/>
      <c r="BT61" s="96"/>
      <c r="BV61" s="96"/>
      <c r="BW61" s="72"/>
      <c r="BX61" s="72"/>
      <c r="CB61" s="98"/>
      <c r="CC61" s="99"/>
      <c r="CD61" s="99"/>
      <c r="CE61" s="84"/>
      <c r="CF61" s="84"/>
    </row>
    <row r="62" spans="1:84" x14ac:dyDescent="0.2">
      <c r="A62" s="74"/>
      <c r="B62" s="74"/>
      <c r="C62" s="49"/>
      <c r="D62" s="172"/>
      <c r="E62" s="76"/>
      <c r="F62" s="76"/>
      <c r="G62" s="119"/>
      <c r="H62" s="87"/>
      <c r="I62" s="77"/>
      <c r="J62" s="77"/>
      <c r="K62" s="88"/>
      <c r="L62" s="79"/>
      <c r="M62" s="76"/>
      <c r="N62" s="256"/>
      <c r="O62" s="256"/>
      <c r="P62" s="256"/>
      <c r="Q62" s="256"/>
      <c r="R62" s="81"/>
      <c r="S62" s="89"/>
      <c r="T62" s="75"/>
      <c r="U62" s="75"/>
      <c r="V62" s="86" t="e">
        <f>IF(BillDetail_List[Entry Alloc%]=0,(BillDetail_List[Time]*BillDetail_List[LTM Rate])*BillDetail_List[[#This Row],[Funding PerCent Allowed]],(BillDetail_List[Time]*BillDetail_List[LTM Rate])*BillDetail_List[[#This Row],[Funding PerCent Allowed]]*BillDetail_List[Entry Alloc%])</f>
        <v>#N/A</v>
      </c>
      <c r="W62" s="86">
        <f>BillDetail_List[Counsel''s Base Fees]+BillDetail_List[Other Disbursements]+BillDetail_List[ATEI Premium]</f>
        <v>0</v>
      </c>
      <c r="X62" s="91" t="e">
        <f>VLOOKUP(BillDetail_List[Part ID],FundingList,2,FALSE)</f>
        <v>#N/A</v>
      </c>
      <c r="Y62" s="272" t="e">
        <f>VLOOKUP(BillDetail_List[[#This Row],[Phase Code ]],phasetasklist,3,FALSE)</f>
        <v>#N/A</v>
      </c>
      <c r="Z62" s="255" t="e">
        <f>VLOOKUP(BillDetail_List[[#This Row],[Task Code]],tasklist,4,FALSE)</f>
        <v>#N/A</v>
      </c>
      <c r="AA62" s="240" t="str">
        <f>IFERROR(VLOOKUP(BillDetail_List[[#This Row],[Activity Code]],ActivityCodeList,2,FALSE), " ")</f>
        <v xml:space="preserve"> </v>
      </c>
      <c r="AB62" s="240" t="str">
        <f>IFERROR(VLOOKUP(BillDetail_List[[#This Row],[Expense Code]],expensenumbers,2,FALSE), " ")</f>
        <v xml:space="preserve"> </v>
      </c>
      <c r="AC62" s="92" t="str">
        <f>IFERROR(VLOOKUP(BillDetail_List[LTM],LTMList,3,FALSE),"")</f>
        <v/>
      </c>
      <c r="AD62" s="92" t="str">
        <f>IFERROR(VLOOKUP(BillDetail_List[LTM],LTMList,4,FALSE),"")</f>
        <v/>
      </c>
      <c r="AE62" s="86">
        <f>IFERROR(VLOOKUP(BillDetail_List[LTM],LTM_List[],6,FALSE),0)</f>
        <v>0</v>
      </c>
      <c r="AF62" s="83" t="e">
        <f>VLOOKUP(BillDetail_List[Part ID],FundingList,7,FALSE)</f>
        <v>#N/A</v>
      </c>
      <c r="AG62" s="83" t="e">
        <f>IF(CounselBaseFees=0,VLOOKUP(BillDetail_List[Part ID],FundingList,3,FALSE),VLOOKUP(BillDetail_List[LTM],LTMList,8,FALSE))</f>
        <v>#N/A</v>
      </c>
      <c r="AH62" s="93" t="e">
        <f>VLOOKUP(BillDetail_List[Part ID],FundingList,4,FALSE)</f>
        <v>#N/A</v>
      </c>
      <c r="AI62" s="190">
        <f>IF(BillDetail_List[[#This Row],[Time]]="N/A",0, BillDetail_List[[#This Row],[Time]]*BillDetail_List[[#This Row],[LTM Rate]])</f>
        <v>0</v>
      </c>
      <c r="AJ62" s="86" t="e">
        <f>IF(BillDetail_List[Entry Alloc%]=0,(BillDetail_List[Time]*BillDetail_List[LTM Rate])*BillDetail_List[[#This Row],[Funding PerCent Allowed]],(BillDetail_List[Time]*BillDetail_List[LTM Rate])*BillDetail_List[[#This Row],[Funding PerCent Allowed]]*BillDetail_List[Entry Alloc%])</f>
        <v>#N/A</v>
      </c>
      <c r="AK62" s="86" t="e">
        <f>BillDetail_List[Base Profit Costs (including any indemnity cap)]*BillDetail_List[VAT Rate]</f>
        <v>#N/A</v>
      </c>
      <c r="AL62" s="86" t="e">
        <f>BillDetail_List[Base Profit Costs (including any indemnity cap)]*BillDetail_List[Success Fee %]</f>
        <v>#N/A</v>
      </c>
      <c r="AM62" s="86" t="e">
        <f>BillDetail_List[Success Fee on Base Profit costs]*BillDetail_List[VAT Rate]</f>
        <v>#N/A</v>
      </c>
      <c r="AN62" s="86" t="e">
        <f>SUM(BillDetail_List[[#This Row],[Base Profit Costs (including any indemnity cap)]:[VAT on Success Fee on Base Profit Costs]])</f>
        <v>#N/A</v>
      </c>
      <c r="AO62" s="86" t="e">
        <f>BillDetail_List[Counsel''s Base Fees]*BillDetail_List[VAT Rate]</f>
        <v>#N/A</v>
      </c>
      <c r="AP62" s="86" t="e">
        <f>BillDetail_List[Counsel''s Base Fees]*BillDetail_List[Success Fee %]</f>
        <v>#N/A</v>
      </c>
      <c r="AQ62" s="86" t="e">
        <f>BillDetail_List[Counsel''s Success Fee]*BillDetail_List[VAT Rate]</f>
        <v>#N/A</v>
      </c>
      <c r="AR62" s="86" t="e">
        <f>BillDetail_List[Counsel''s Base Fees]+BillDetail_List[VAT on Base Counsel Fees]+BillDetail_List[Counsel''s Success Fee]+BillDetail_List[VAT on Counsel''s Success Fee]</f>
        <v>#N/A</v>
      </c>
      <c r="AS62" s="86">
        <f>BillDetail_List[Other Disbursements]+BillDetail_List[VAT On Other Disbursements]</f>
        <v>0</v>
      </c>
      <c r="AT62" s="86">
        <f>BillDetail_List[Counsel''s Base Fees]+BillDetail_List[Other Disbursements]+BillDetail_List[ATEI Premium]</f>
        <v>0</v>
      </c>
      <c r="AU62" s="86" t="e">
        <f>BillDetail_List[Other Disbursements]+BillDetail_List[Counsel''s Base Fees]+BillDetail_List[Base Profit Costs (including any indemnity cap)]</f>
        <v>#N/A</v>
      </c>
      <c r="AV62" s="86" t="e">
        <f>BillDetail_List[Base Profit Costs (including any indemnity cap)]+BillDetail_List[Success Fee on Base Profit costs]</f>
        <v>#N/A</v>
      </c>
      <c r="AW62" s="86" t="e">
        <f>BillDetail_List[ATEI Premium]+BillDetail_List[Other Disbursements]+BillDetail_List[Counsel''s Success Fee]+BillDetail_List[Counsel''s Base Fees]</f>
        <v>#N/A</v>
      </c>
      <c r="AX62" s="86" t="e">
        <f>BillDetail_List[VAT On Other Disbursements]+BillDetail_List[VAT on Counsel''s Success Fee]+BillDetail_List[VAT on Base Counsel Fees]+BillDetail_List[VAT on Success Fee on Base Profit Costs]+BillDetail_List[VAT on Base Profit Costs]</f>
        <v>#N/A</v>
      </c>
      <c r="AY62" s="86" t="e">
        <f>SUM(BillDetail_List[[#This Row],[Total Profit Costs]:[Total VAT]])</f>
        <v>#N/A</v>
      </c>
      <c r="AZ62" s="280" t="e">
        <f>VLOOKUP(BillDetail_List[[#This Row],[Phase Code ]],phasetasklist,7,FALSE)</f>
        <v>#N/A</v>
      </c>
      <c r="BA62" s="280" t="e">
        <f>VLOOKUP(BillDetail_List[[#This Row],[Task Code]],tasklist,7,FALSE)</f>
        <v>#N/A</v>
      </c>
      <c r="BB62" s="280" t="str">
        <f>IFERROR(VLOOKUP(BillDetail_List[[#This Row],[Activity Code]],ActivityCodeList,4,FALSE),"")</f>
        <v/>
      </c>
      <c r="BC62" s="280" t="str">
        <f>IFERROR(VLOOKUP(BillDetail_List[[#This Row],[Expense Code]],expensenumbers,4,FALSE),"")</f>
        <v/>
      </c>
      <c r="BD62" s="218"/>
      <c r="BE62" s="94"/>
      <c r="BF62" s="94"/>
      <c r="BG62" s="218"/>
      <c r="BH62" s="94"/>
      <c r="BI62" s="218"/>
      <c r="BJ62" s="218"/>
      <c r="BK62" s="96"/>
      <c r="BL62" s="96"/>
      <c r="BQ62" s="96"/>
      <c r="BR62" s="96"/>
      <c r="BS62" s="96"/>
      <c r="BT62" s="96"/>
      <c r="BV62" s="96"/>
      <c r="BW62" s="72"/>
      <c r="BX62" s="72"/>
      <c r="CB62" s="98"/>
      <c r="CC62" s="99"/>
      <c r="CD62" s="99"/>
      <c r="CE62" s="84"/>
      <c r="CF62" s="84"/>
    </row>
    <row r="63" spans="1:84" x14ac:dyDescent="0.2">
      <c r="A63" s="74"/>
      <c r="B63" s="74"/>
      <c r="C63" s="49"/>
      <c r="D63" s="172"/>
      <c r="E63" s="76"/>
      <c r="F63" s="76"/>
      <c r="G63" s="119"/>
      <c r="H63" s="87"/>
      <c r="I63" s="77"/>
      <c r="J63" s="77"/>
      <c r="K63" s="88"/>
      <c r="L63" s="79"/>
      <c r="M63" s="76"/>
      <c r="N63" s="256"/>
      <c r="O63" s="256"/>
      <c r="P63" s="256"/>
      <c r="Q63" s="256"/>
      <c r="R63" s="81"/>
      <c r="S63" s="89"/>
      <c r="T63" s="76"/>
      <c r="U63" s="76"/>
      <c r="V63" s="86" t="e">
        <f>IF(BillDetail_List[Entry Alloc%]=0,(BillDetail_List[Time]*BillDetail_List[LTM Rate])*BillDetail_List[[#This Row],[Funding PerCent Allowed]],(BillDetail_List[Time]*BillDetail_List[LTM Rate])*BillDetail_List[[#This Row],[Funding PerCent Allowed]]*BillDetail_List[Entry Alloc%])</f>
        <v>#N/A</v>
      </c>
      <c r="W63" s="86">
        <f>BillDetail_List[Counsel''s Base Fees]+BillDetail_List[Other Disbursements]+BillDetail_List[ATEI Premium]</f>
        <v>0</v>
      </c>
      <c r="X63" s="91" t="e">
        <f>VLOOKUP(BillDetail_List[Part ID],FundingList,2,FALSE)</f>
        <v>#N/A</v>
      </c>
      <c r="Y63" s="272" t="e">
        <f>VLOOKUP(BillDetail_List[[#This Row],[Phase Code ]],phasetasklist,3,FALSE)</f>
        <v>#N/A</v>
      </c>
      <c r="Z63" s="255" t="e">
        <f>VLOOKUP(BillDetail_List[[#This Row],[Task Code]],tasklist,4,FALSE)</f>
        <v>#N/A</v>
      </c>
      <c r="AA63" s="240" t="str">
        <f>IFERROR(VLOOKUP(BillDetail_List[[#This Row],[Activity Code]],ActivityCodeList,2,FALSE), " ")</f>
        <v xml:space="preserve"> </v>
      </c>
      <c r="AB63" s="240" t="str">
        <f>IFERROR(VLOOKUP(BillDetail_List[[#This Row],[Expense Code]],expensenumbers,2,FALSE), " ")</f>
        <v xml:space="preserve"> </v>
      </c>
      <c r="AC63" s="92" t="str">
        <f>IFERROR(VLOOKUP(BillDetail_List[LTM],LTMList,3,FALSE),"")</f>
        <v/>
      </c>
      <c r="AD63" s="92" t="str">
        <f>IFERROR(VLOOKUP(BillDetail_List[LTM],LTMList,4,FALSE),"")</f>
        <v/>
      </c>
      <c r="AE63" s="86">
        <f>IFERROR(VLOOKUP(BillDetail_List[LTM],LTM_List[],6,FALSE),0)</f>
        <v>0</v>
      </c>
      <c r="AF63" s="83" t="e">
        <f>VLOOKUP(BillDetail_List[Part ID],FundingList,7,FALSE)</f>
        <v>#N/A</v>
      </c>
      <c r="AG63" s="83" t="e">
        <f>IF(CounselBaseFees=0,VLOOKUP(BillDetail_List[Part ID],FundingList,3,FALSE),VLOOKUP(BillDetail_List[LTM],LTMList,8,FALSE))</f>
        <v>#N/A</v>
      </c>
      <c r="AH63" s="93" t="e">
        <f>VLOOKUP(BillDetail_List[Part ID],FundingList,4,FALSE)</f>
        <v>#N/A</v>
      </c>
      <c r="AI63" s="190">
        <f>IF(BillDetail_List[[#This Row],[Time]]="N/A",0, BillDetail_List[[#This Row],[Time]]*BillDetail_List[[#This Row],[LTM Rate]])</f>
        <v>0</v>
      </c>
      <c r="AJ63" s="86" t="e">
        <f>IF(BillDetail_List[Entry Alloc%]=0,(BillDetail_List[Time]*BillDetail_List[LTM Rate])*BillDetail_List[[#This Row],[Funding PerCent Allowed]],(BillDetail_List[Time]*BillDetail_List[LTM Rate])*BillDetail_List[[#This Row],[Funding PerCent Allowed]]*BillDetail_List[Entry Alloc%])</f>
        <v>#N/A</v>
      </c>
      <c r="AK63" s="86" t="e">
        <f>BillDetail_List[Base Profit Costs (including any indemnity cap)]*BillDetail_List[VAT Rate]</f>
        <v>#N/A</v>
      </c>
      <c r="AL63" s="86" t="e">
        <f>BillDetail_List[Base Profit Costs (including any indemnity cap)]*BillDetail_List[Success Fee %]</f>
        <v>#N/A</v>
      </c>
      <c r="AM63" s="86" t="e">
        <f>BillDetail_List[Success Fee on Base Profit costs]*BillDetail_List[VAT Rate]</f>
        <v>#N/A</v>
      </c>
      <c r="AN63" s="86" t="e">
        <f>SUM(BillDetail_List[[#This Row],[Base Profit Costs (including any indemnity cap)]:[VAT on Success Fee on Base Profit Costs]])</f>
        <v>#N/A</v>
      </c>
      <c r="AO63" s="86" t="e">
        <f>BillDetail_List[Counsel''s Base Fees]*BillDetail_List[VAT Rate]</f>
        <v>#N/A</v>
      </c>
      <c r="AP63" s="86" t="e">
        <f>BillDetail_List[Counsel''s Base Fees]*BillDetail_List[Success Fee %]</f>
        <v>#N/A</v>
      </c>
      <c r="AQ63" s="86" t="e">
        <f>BillDetail_List[Counsel''s Success Fee]*BillDetail_List[VAT Rate]</f>
        <v>#N/A</v>
      </c>
      <c r="AR63" s="86" t="e">
        <f>BillDetail_List[Counsel''s Base Fees]+BillDetail_List[VAT on Base Counsel Fees]+BillDetail_List[Counsel''s Success Fee]+BillDetail_List[VAT on Counsel''s Success Fee]</f>
        <v>#N/A</v>
      </c>
      <c r="AS63" s="86">
        <f>BillDetail_List[Other Disbursements]+BillDetail_List[VAT On Other Disbursements]</f>
        <v>0</v>
      </c>
      <c r="AT63" s="86">
        <f>BillDetail_List[Counsel''s Base Fees]+BillDetail_List[Other Disbursements]+BillDetail_List[ATEI Premium]</f>
        <v>0</v>
      </c>
      <c r="AU63" s="86" t="e">
        <f>BillDetail_List[Other Disbursements]+BillDetail_List[Counsel''s Base Fees]+BillDetail_List[Base Profit Costs (including any indemnity cap)]</f>
        <v>#N/A</v>
      </c>
      <c r="AV63" s="86" t="e">
        <f>BillDetail_List[Base Profit Costs (including any indemnity cap)]+BillDetail_List[Success Fee on Base Profit costs]</f>
        <v>#N/A</v>
      </c>
      <c r="AW63" s="86" t="e">
        <f>BillDetail_List[ATEI Premium]+BillDetail_List[Other Disbursements]+BillDetail_List[Counsel''s Success Fee]+BillDetail_List[Counsel''s Base Fees]</f>
        <v>#N/A</v>
      </c>
      <c r="AX63" s="86" t="e">
        <f>BillDetail_List[VAT On Other Disbursements]+BillDetail_List[VAT on Counsel''s Success Fee]+BillDetail_List[VAT on Base Counsel Fees]+BillDetail_List[VAT on Success Fee on Base Profit Costs]+BillDetail_List[VAT on Base Profit Costs]</f>
        <v>#N/A</v>
      </c>
      <c r="AY63" s="86" t="e">
        <f>SUM(BillDetail_List[[#This Row],[Total Profit Costs]:[Total VAT]])</f>
        <v>#N/A</v>
      </c>
      <c r="AZ63" s="280" t="e">
        <f>VLOOKUP(BillDetail_List[[#This Row],[Phase Code ]],phasetasklist,7,FALSE)</f>
        <v>#N/A</v>
      </c>
      <c r="BA63" s="280" t="e">
        <f>VLOOKUP(BillDetail_List[[#This Row],[Task Code]],tasklist,7,FALSE)</f>
        <v>#N/A</v>
      </c>
      <c r="BB63" s="280" t="str">
        <f>IFERROR(VLOOKUP(BillDetail_List[[#This Row],[Activity Code]],ActivityCodeList,4,FALSE),"")</f>
        <v/>
      </c>
      <c r="BC63" s="280" t="str">
        <f>IFERROR(VLOOKUP(BillDetail_List[[#This Row],[Expense Code]],expensenumbers,4,FALSE),"")</f>
        <v/>
      </c>
      <c r="BD63" s="218"/>
      <c r="BE63" s="94"/>
      <c r="BF63" s="94"/>
      <c r="BG63" s="218"/>
      <c r="BH63" s="94"/>
      <c r="BI63" s="218"/>
      <c r="BJ63" s="218"/>
      <c r="BK63" s="96"/>
      <c r="BL63" s="96"/>
      <c r="BQ63" s="96"/>
      <c r="BR63" s="96"/>
      <c r="BS63" s="96"/>
      <c r="BT63" s="96"/>
      <c r="BV63" s="96"/>
      <c r="BW63" s="72"/>
      <c r="BX63" s="72"/>
      <c r="CB63" s="98"/>
      <c r="CC63" s="99"/>
      <c r="CD63" s="99"/>
      <c r="CE63" s="84"/>
      <c r="CF63" s="84"/>
    </row>
    <row r="64" spans="1:84" x14ac:dyDescent="0.2">
      <c r="A64" s="74"/>
      <c r="B64" s="74"/>
      <c r="C64" s="49"/>
      <c r="D64" s="172"/>
      <c r="E64" s="76"/>
      <c r="F64" s="76"/>
      <c r="G64" s="119"/>
      <c r="H64" s="87"/>
      <c r="I64" s="77"/>
      <c r="J64" s="77"/>
      <c r="K64" s="88"/>
      <c r="L64" s="79"/>
      <c r="M64" s="76"/>
      <c r="N64" s="256"/>
      <c r="O64" s="256"/>
      <c r="P64" s="256"/>
      <c r="Q64" s="256"/>
      <c r="R64" s="81"/>
      <c r="S64" s="89"/>
      <c r="T64" s="76"/>
      <c r="U64" s="76"/>
      <c r="V64" s="86" t="e">
        <f>IF(BillDetail_List[Entry Alloc%]=0,(BillDetail_List[Time]*BillDetail_List[LTM Rate])*BillDetail_List[[#This Row],[Funding PerCent Allowed]],(BillDetail_List[Time]*BillDetail_List[LTM Rate])*BillDetail_List[[#This Row],[Funding PerCent Allowed]]*BillDetail_List[Entry Alloc%])</f>
        <v>#N/A</v>
      </c>
      <c r="W64" s="86">
        <f>BillDetail_List[Counsel''s Base Fees]+BillDetail_List[Other Disbursements]+BillDetail_List[ATEI Premium]</f>
        <v>0</v>
      </c>
      <c r="X64" s="91" t="e">
        <f>VLOOKUP(BillDetail_List[Part ID],FundingList,2,FALSE)</f>
        <v>#N/A</v>
      </c>
      <c r="Y64" s="272" t="e">
        <f>VLOOKUP(BillDetail_List[[#This Row],[Phase Code ]],phasetasklist,3,FALSE)</f>
        <v>#N/A</v>
      </c>
      <c r="Z64" s="255" t="e">
        <f>VLOOKUP(BillDetail_List[[#This Row],[Task Code]],tasklist,4,FALSE)</f>
        <v>#N/A</v>
      </c>
      <c r="AA64" s="240" t="str">
        <f>IFERROR(VLOOKUP(BillDetail_List[[#This Row],[Activity Code]],ActivityCodeList,2,FALSE), " ")</f>
        <v xml:space="preserve"> </v>
      </c>
      <c r="AB64" s="240" t="str">
        <f>IFERROR(VLOOKUP(BillDetail_List[[#This Row],[Expense Code]],expensenumbers,2,FALSE), " ")</f>
        <v xml:space="preserve"> </v>
      </c>
      <c r="AC64" s="92" t="str">
        <f>IFERROR(VLOOKUP(BillDetail_List[LTM],LTMList,3,FALSE),"")</f>
        <v/>
      </c>
      <c r="AD64" s="92" t="str">
        <f>IFERROR(VLOOKUP(BillDetail_List[LTM],LTMList,4,FALSE),"")</f>
        <v/>
      </c>
      <c r="AE64" s="86">
        <f>IFERROR(VLOOKUP(BillDetail_List[LTM],LTM_List[],6,FALSE),0)</f>
        <v>0</v>
      </c>
      <c r="AF64" s="83" t="e">
        <f>VLOOKUP(BillDetail_List[Part ID],FundingList,7,FALSE)</f>
        <v>#N/A</v>
      </c>
      <c r="AG64" s="83" t="e">
        <f>IF(CounselBaseFees=0,VLOOKUP(BillDetail_List[Part ID],FundingList,3,FALSE),VLOOKUP(BillDetail_List[LTM],LTMList,8,FALSE))</f>
        <v>#N/A</v>
      </c>
      <c r="AH64" s="93" t="e">
        <f>VLOOKUP(BillDetail_List[Part ID],FundingList,4,FALSE)</f>
        <v>#N/A</v>
      </c>
      <c r="AI64" s="190">
        <f>IF(BillDetail_List[[#This Row],[Time]]="N/A",0, BillDetail_List[[#This Row],[Time]]*BillDetail_List[[#This Row],[LTM Rate]])</f>
        <v>0</v>
      </c>
      <c r="AJ64" s="86" t="e">
        <f>IF(BillDetail_List[Entry Alloc%]=0,(BillDetail_List[Time]*BillDetail_List[LTM Rate])*BillDetail_List[[#This Row],[Funding PerCent Allowed]],(BillDetail_List[Time]*BillDetail_List[LTM Rate])*BillDetail_List[[#This Row],[Funding PerCent Allowed]]*BillDetail_List[Entry Alloc%])</f>
        <v>#N/A</v>
      </c>
      <c r="AK64" s="86" t="e">
        <f>BillDetail_List[Base Profit Costs (including any indemnity cap)]*BillDetail_List[VAT Rate]</f>
        <v>#N/A</v>
      </c>
      <c r="AL64" s="86" t="e">
        <f>BillDetail_List[Base Profit Costs (including any indemnity cap)]*BillDetail_List[Success Fee %]</f>
        <v>#N/A</v>
      </c>
      <c r="AM64" s="86" t="e">
        <f>BillDetail_List[Success Fee on Base Profit costs]*BillDetail_List[VAT Rate]</f>
        <v>#N/A</v>
      </c>
      <c r="AN64" s="86" t="e">
        <f>SUM(BillDetail_List[[#This Row],[Base Profit Costs (including any indemnity cap)]:[VAT on Success Fee on Base Profit Costs]])</f>
        <v>#N/A</v>
      </c>
      <c r="AO64" s="86" t="e">
        <f>BillDetail_List[Counsel''s Base Fees]*BillDetail_List[VAT Rate]</f>
        <v>#N/A</v>
      </c>
      <c r="AP64" s="86" t="e">
        <f>BillDetail_List[Counsel''s Base Fees]*BillDetail_List[Success Fee %]</f>
        <v>#N/A</v>
      </c>
      <c r="AQ64" s="86" t="e">
        <f>BillDetail_List[Counsel''s Success Fee]*BillDetail_List[VAT Rate]</f>
        <v>#N/A</v>
      </c>
      <c r="AR64" s="86" t="e">
        <f>BillDetail_List[Counsel''s Base Fees]+BillDetail_List[VAT on Base Counsel Fees]+BillDetail_List[Counsel''s Success Fee]+BillDetail_List[VAT on Counsel''s Success Fee]</f>
        <v>#N/A</v>
      </c>
      <c r="AS64" s="86">
        <f>BillDetail_List[Other Disbursements]+BillDetail_List[VAT On Other Disbursements]</f>
        <v>0</v>
      </c>
      <c r="AT64" s="86">
        <f>BillDetail_List[Counsel''s Base Fees]+BillDetail_List[Other Disbursements]+BillDetail_List[ATEI Premium]</f>
        <v>0</v>
      </c>
      <c r="AU64" s="86" t="e">
        <f>BillDetail_List[Other Disbursements]+BillDetail_List[Counsel''s Base Fees]+BillDetail_List[Base Profit Costs (including any indemnity cap)]</f>
        <v>#N/A</v>
      </c>
      <c r="AV64" s="86" t="e">
        <f>BillDetail_List[Base Profit Costs (including any indemnity cap)]+BillDetail_List[Success Fee on Base Profit costs]</f>
        <v>#N/A</v>
      </c>
      <c r="AW64" s="86" t="e">
        <f>BillDetail_List[ATEI Premium]+BillDetail_List[Other Disbursements]+BillDetail_List[Counsel''s Success Fee]+BillDetail_List[Counsel''s Base Fees]</f>
        <v>#N/A</v>
      </c>
      <c r="AX64" s="86" t="e">
        <f>BillDetail_List[VAT On Other Disbursements]+BillDetail_List[VAT on Counsel''s Success Fee]+BillDetail_List[VAT on Base Counsel Fees]+BillDetail_List[VAT on Success Fee on Base Profit Costs]+BillDetail_List[VAT on Base Profit Costs]</f>
        <v>#N/A</v>
      </c>
      <c r="AY64" s="86" t="e">
        <f>SUM(BillDetail_List[[#This Row],[Total Profit Costs]:[Total VAT]])</f>
        <v>#N/A</v>
      </c>
      <c r="AZ64" s="280" t="e">
        <f>VLOOKUP(BillDetail_List[[#This Row],[Phase Code ]],phasetasklist,7,FALSE)</f>
        <v>#N/A</v>
      </c>
      <c r="BA64" s="280" t="e">
        <f>VLOOKUP(BillDetail_List[[#This Row],[Task Code]],tasklist,7,FALSE)</f>
        <v>#N/A</v>
      </c>
      <c r="BB64" s="280" t="str">
        <f>IFERROR(VLOOKUP(BillDetail_List[[#This Row],[Activity Code]],ActivityCodeList,4,FALSE),"")</f>
        <v/>
      </c>
      <c r="BC64" s="280" t="str">
        <f>IFERROR(VLOOKUP(BillDetail_List[[#This Row],[Expense Code]],expensenumbers,4,FALSE),"")</f>
        <v/>
      </c>
      <c r="BD64" s="218"/>
      <c r="BE64" s="94"/>
      <c r="BF64" s="94"/>
      <c r="BG64" s="218"/>
      <c r="BH64" s="94"/>
      <c r="BI64" s="218"/>
      <c r="BJ64" s="218"/>
      <c r="BK64" s="96"/>
      <c r="BL64" s="96"/>
      <c r="BQ64" s="96"/>
      <c r="BR64" s="96"/>
      <c r="BS64" s="96"/>
      <c r="BT64" s="96"/>
      <c r="BV64" s="96"/>
      <c r="BW64" s="72"/>
      <c r="BX64" s="72"/>
      <c r="CB64" s="98"/>
      <c r="CC64" s="99"/>
      <c r="CD64" s="99"/>
      <c r="CE64" s="84"/>
      <c r="CF64" s="84"/>
    </row>
    <row r="65" spans="1:84" x14ac:dyDescent="0.2">
      <c r="A65" s="74"/>
      <c r="B65" s="74"/>
      <c r="C65" s="49"/>
      <c r="D65" s="172"/>
      <c r="E65" s="76"/>
      <c r="F65" s="76"/>
      <c r="G65" s="119"/>
      <c r="H65" s="87"/>
      <c r="I65" s="77"/>
      <c r="J65" s="77"/>
      <c r="K65" s="88"/>
      <c r="L65" s="79"/>
      <c r="M65" s="76"/>
      <c r="N65" s="256"/>
      <c r="O65" s="256"/>
      <c r="P65" s="256"/>
      <c r="Q65" s="256"/>
      <c r="R65" s="81"/>
      <c r="S65" s="89"/>
      <c r="T65" s="76"/>
      <c r="U65" s="76"/>
      <c r="V65" s="86" t="e">
        <f>IF(BillDetail_List[Entry Alloc%]=0,(BillDetail_List[Time]*BillDetail_List[LTM Rate])*BillDetail_List[[#This Row],[Funding PerCent Allowed]],(BillDetail_List[Time]*BillDetail_List[LTM Rate])*BillDetail_List[[#This Row],[Funding PerCent Allowed]]*BillDetail_List[Entry Alloc%])</f>
        <v>#N/A</v>
      </c>
      <c r="W65" s="86">
        <f>BillDetail_List[Counsel''s Base Fees]+BillDetail_List[Other Disbursements]+BillDetail_List[ATEI Premium]</f>
        <v>0</v>
      </c>
      <c r="X65" s="91" t="e">
        <f>VLOOKUP(BillDetail_List[Part ID],FundingList,2,FALSE)</f>
        <v>#N/A</v>
      </c>
      <c r="Y65" s="272" t="e">
        <f>VLOOKUP(BillDetail_List[[#This Row],[Phase Code ]],phasetasklist,3,FALSE)</f>
        <v>#N/A</v>
      </c>
      <c r="Z65" s="255" t="e">
        <f>VLOOKUP(BillDetail_List[[#This Row],[Task Code]],tasklist,4,FALSE)</f>
        <v>#N/A</v>
      </c>
      <c r="AA65" s="240" t="str">
        <f>IFERROR(VLOOKUP(BillDetail_List[[#This Row],[Activity Code]],ActivityCodeList,2,FALSE), " ")</f>
        <v xml:space="preserve"> </v>
      </c>
      <c r="AB65" s="240" t="str">
        <f>IFERROR(VLOOKUP(BillDetail_List[[#This Row],[Expense Code]],expensenumbers,2,FALSE), " ")</f>
        <v xml:space="preserve"> </v>
      </c>
      <c r="AC65" s="92" t="str">
        <f>IFERROR(VLOOKUP(BillDetail_List[LTM],LTMList,3,FALSE),"")</f>
        <v/>
      </c>
      <c r="AD65" s="92" t="str">
        <f>IFERROR(VLOOKUP(BillDetail_List[LTM],LTMList,4,FALSE),"")</f>
        <v/>
      </c>
      <c r="AE65" s="86">
        <f>IFERROR(VLOOKUP(BillDetail_List[LTM],LTM_List[],6,FALSE),0)</f>
        <v>0</v>
      </c>
      <c r="AF65" s="83" t="e">
        <f>VLOOKUP(BillDetail_List[Part ID],FundingList,7,FALSE)</f>
        <v>#N/A</v>
      </c>
      <c r="AG65" s="83" t="e">
        <f>IF(CounselBaseFees=0,VLOOKUP(BillDetail_List[Part ID],FundingList,3,FALSE),VLOOKUP(BillDetail_List[LTM],LTMList,8,FALSE))</f>
        <v>#N/A</v>
      </c>
      <c r="AH65" s="93" t="e">
        <f>VLOOKUP(BillDetail_List[Part ID],FundingList,4,FALSE)</f>
        <v>#N/A</v>
      </c>
      <c r="AI65" s="190">
        <f>IF(BillDetail_List[[#This Row],[Time]]="N/A",0, BillDetail_List[[#This Row],[Time]]*BillDetail_List[[#This Row],[LTM Rate]])</f>
        <v>0</v>
      </c>
      <c r="AJ65" s="86" t="e">
        <f>IF(BillDetail_List[Entry Alloc%]=0,(BillDetail_List[Time]*BillDetail_List[LTM Rate])*BillDetail_List[[#This Row],[Funding PerCent Allowed]],(BillDetail_List[Time]*BillDetail_List[LTM Rate])*BillDetail_List[[#This Row],[Funding PerCent Allowed]]*BillDetail_List[Entry Alloc%])</f>
        <v>#N/A</v>
      </c>
      <c r="AK65" s="86" t="e">
        <f>BillDetail_List[Base Profit Costs (including any indemnity cap)]*BillDetail_List[VAT Rate]</f>
        <v>#N/A</v>
      </c>
      <c r="AL65" s="86" t="e">
        <f>BillDetail_List[Base Profit Costs (including any indemnity cap)]*BillDetail_List[Success Fee %]</f>
        <v>#N/A</v>
      </c>
      <c r="AM65" s="86" t="e">
        <f>BillDetail_List[Success Fee on Base Profit costs]*BillDetail_List[VAT Rate]</f>
        <v>#N/A</v>
      </c>
      <c r="AN65" s="86" t="e">
        <f>SUM(BillDetail_List[[#This Row],[Base Profit Costs (including any indemnity cap)]:[VAT on Success Fee on Base Profit Costs]])</f>
        <v>#N/A</v>
      </c>
      <c r="AO65" s="86" t="e">
        <f>BillDetail_List[Counsel''s Base Fees]*BillDetail_List[VAT Rate]</f>
        <v>#N/A</v>
      </c>
      <c r="AP65" s="86" t="e">
        <f>BillDetail_List[Counsel''s Base Fees]*BillDetail_List[Success Fee %]</f>
        <v>#N/A</v>
      </c>
      <c r="AQ65" s="86" t="e">
        <f>BillDetail_List[Counsel''s Success Fee]*BillDetail_List[VAT Rate]</f>
        <v>#N/A</v>
      </c>
      <c r="AR65" s="86" t="e">
        <f>BillDetail_List[Counsel''s Base Fees]+BillDetail_List[VAT on Base Counsel Fees]+BillDetail_List[Counsel''s Success Fee]+BillDetail_List[VAT on Counsel''s Success Fee]</f>
        <v>#N/A</v>
      </c>
      <c r="AS65" s="86">
        <f>BillDetail_List[Other Disbursements]+BillDetail_List[VAT On Other Disbursements]</f>
        <v>0</v>
      </c>
      <c r="AT65" s="86">
        <f>BillDetail_List[Counsel''s Base Fees]+BillDetail_List[Other Disbursements]+BillDetail_List[ATEI Premium]</f>
        <v>0</v>
      </c>
      <c r="AU65" s="86" t="e">
        <f>BillDetail_List[Other Disbursements]+BillDetail_List[Counsel''s Base Fees]+BillDetail_List[Base Profit Costs (including any indemnity cap)]</f>
        <v>#N/A</v>
      </c>
      <c r="AV65" s="86" t="e">
        <f>BillDetail_List[Base Profit Costs (including any indemnity cap)]+BillDetail_List[Success Fee on Base Profit costs]</f>
        <v>#N/A</v>
      </c>
      <c r="AW65" s="86" t="e">
        <f>BillDetail_List[ATEI Premium]+BillDetail_List[Other Disbursements]+BillDetail_List[Counsel''s Success Fee]+BillDetail_List[Counsel''s Base Fees]</f>
        <v>#N/A</v>
      </c>
      <c r="AX65" s="86" t="e">
        <f>BillDetail_List[VAT On Other Disbursements]+BillDetail_List[VAT on Counsel''s Success Fee]+BillDetail_List[VAT on Base Counsel Fees]+BillDetail_List[VAT on Success Fee on Base Profit Costs]+BillDetail_List[VAT on Base Profit Costs]</f>
        <v>#N/A</v>
      </c>
      <c r="AY65" s="86" t="e">
        <f>SUM(BillDetail_List[[#This Row],[Total Profit Costs]:[Total VAT]])</f>
        <v>#N/A</v>
      </c>
      <c r="AZ65" s="280" t="e">
        <f>VLOOKUP(BillDetail_List[[#This Row],[Phase Code ]],phasetasklist,7,FALSE)</f>
        <v>#N/A</v>
      </c>
      <c r="BA65" s="280" t="e">
        <f>VLOOKUP(BillDetail_List[[#This Row],[Task Code]],tasklist,7,FALSE)</f>
        <v>#N/A</v>
      </c>
      <c r="BB65" s="280" t="str">
        <f>IFERROR(VLOOKUP(BillDetail_List[[#This Row],[Activity Code]],ActivityCodeList,4,FALSE),"")</f>
        <v/>
      </c>
      <c r="BC65" s="280" t="str">
        <f>IFERROR(VLOOKUP(BillDetail_List[[#This Row],[Expense Code]],expensenumbers,4,FALSE),"")</f>
        <v/>
      </c>
      <c r="BD65" s="218"/>
      <c r="BE65" s="94"/>
      <c r="BF65" s="94"/>
      <c r="BG65" s="218"/>
      <c r="BH65" s="94"/>
      <c r="BI65" s="218"/>
      <c r="BJ65" s="218"/>
      <c r="BK65" s="96"/>
      <c r="BL65" s="96"/>
      <c r="BQ65" s="96"/>
      <c r="BR65" s="96"/>
      <c r="BS65" s="96"/>
      <c r="BT65" s="96"/>
      <c r="BV65" s="96"/>
      <c r="BW65" s="72"/>
      <c r="BX65" s="72"/>
      <c r="CB65" s="98"/>
      <c r="CC65" s="99"/>
      <c r="CD65" s="99"/>
      <c r="CE65" s="84"/>
      <c r="CF65" s="84"/>
    </row>
    <row r="66" spans="1:84" x14ac:dyDescent="0.2">
      <c r="A66" s="74"/>
      <c r="B66" s="74"/>
      <c r="C66" s="49"/>
      <c r="D66" s="172"/>
      <c r="E66" s="76"/>
      <c r="F66" s="76"/>
      <c r="G66" s="119"/>
      <c r="H66" s="87"/>
      <c r="I66" s="77"/>
      <c r="J66" s="77"/>
      <c r="K66" s="88"/>
      <c r="L66" s="79"/>
      <c r="M66" s="76"/>
      <c r="N66" s="256"/>
      <c r="O66" s="256"/>
      <c r="P66" s="256"/>
      <c r="Q66" s="256"/>
      <c r="R66" s="81"/>
      <c r="S66" s="89"/>
      <c r="T66" s="76"/>
      <c r="U66" s="76"/>
      <c r="V66" s="86" t="e">
        <f>IF(BillDetail_List[Entry Alloc%]=0,(BillDetail_List[Time]*BillDetail_List[LTM Rate])*BillDetail_List[[#This Row],[Funding PerCent Allowed]],(BillDetail_List[Time]*BillDetail_List[LTM Rate])*BillDetail_List[[#This Row],[Funding PerCent Allowed]]*BillDetail_List[Entry Alloc%])</f>
        <v>#N/A</v>
      </c>
      <c r="W66" s="86">
        <f>BillDetail_List[Counsel''s Base Fees]+BillDetail_List[Other Disbursements]+BillDetail_List[ATEI Premium]</f>
        <v>0</v>
      </c>
      <c r="X66" s="91" t="e">
        <f>VLOOKUP(BillDetail_List[Part ID],FundingList,2,FALSE)</f>
        <v>#N/A</v>
      </c>
      <c r="Y66" s="272" t="e">
        <f>VLOOKUP(BillDetail_List[[#This Row],[Phase Code ]],phasetasklist,3,FALSE)</f>
        <v>#N/A</v>
      </c>
      <c r="Z66" s="255" t="e">
        <f>VLOOKUP(BillDetail_List[[#This Row],[Task Code]],tasklist,4,FALSE)</f>
        <v>#N/A</v>
      </c>
      <c r="AA66" s="240" t="str">
        <f>IFERROR(VLOOKUP(BillDetail_List[[#This Row],[Activity Code]],ActivityCodeList,2,FALSE), " ")</f>
        <v xml:space="preserve"> </v>
      </c>
      <c r="AB66" s="240" t="str">
        <f>IFERROR(VLOOKUP(BillDetail_List[[#This Row],[Expense Code]],expensenumbers,2,FALSE), " ")</f>
        <v xml:space="preserve"> </v>
      </c>
      <c r="AC66" s="92" t="str">
        <f>IFERROR(VLOOKUP(BillDetail_List[LTM],LTMList,3,FALSE),"")</f>
        <v/>
      </c>
      <c r="AD66" s="92" t="str">
        <f>IFERROR(VLOOKUP(BillDetail_List[LTM],LTMList,4,FALSE),"")</f>
        <v/>
      </c>
      <c r="AE66" s="86">
        <f>IFERROR(VLOOKUP(BillDetail_List[LTM],LTM_List[],6,FALSE),0)</f>
        <v>0</v>
      </c>
      <c r="AF66" s="83" t="e">
        <f>VLOOKUP(BillDetail_List[Part ID],FundingList,7,FALSE)</f>
        <v>#N/A</v>
      </c>
      <c r="AG66" s="83" t="e">
        <f>IF(CounselBaseFees=0,VLOOKUP(BillDetail_List[Part ID],FundingList,3,FALSE),VLOOKUP(BillDetail_List[LTM],LTMList,8,FALSE))</f>
        <v>#N/A</v>
      </c>
      <c r="AH66" s="93" t="e">
        <f>VLOOKUP(BillDetail_List[Part ID],FundingList,4,FALSE)</f>
        <v>#N/A</v>
      </c>
      <c r="AI66" s="190">
        <f>IF(BillDetail_List[[#This Row],[Time]]="N/A",0, BillDetail_List[[#This Row],[Time]]*BillDetail_List[[#This Row],[LTM Rate]])</f>
        <v>0</v>
      </c>
      <c r="AJ66" s="86" t="e">
        <f>IF(BillDetail_List[Entry Alloc%]=0,(BillDetail_List[Time]*BillDetail_List[LTM Rate])*BillDetail_List[[#This Row],[Funding PerCent Allowed]],(BillDetail_List[Time]*BillDetail_List[LTM Rate])*BillDetail_List[[#This Row],[Funding PerCent Allowed]]*BillDetail_List[Entry Alloc%])</f>
        <v>#N/A</v>
      </c>
      <c r="AK66" s="86" t="e">
        <f>BillDetail_List[Base Profit Costs (including any indemnity cap)]*BillDetail_List[VAT Rate]</f>
        <v>#N/A</v>
      </c>
      <c r="AL66" s="86" t="e">
        <f>BillDetail_List[Base Profit Costs (including any indemnity cap)]*BillDetail_List[Success Fee %]</f>
        <v>#N/A</v>
      </c>
      <c r="AM66" s="86" t="e">
        <f>BillDetail_List[Success Fee on Base Profit costs]*BillDetail_List[VAT Rate]</f>
        <v>#N/A</v>
      </c>
      <c r="AN66" s="86" t="e">
        <f>SUM(BillDetail_List[[#This Row],[Base Profit Costs (including any indemnity cap)]:[VAT on Success Fee on Base Profit Costs]])</f>
        <v>#N/A</v>
      </c>
      <c r="AO66" s="86" t="e">
        <f>BillDetail_List[Counsel''s Base Fees]*BillDetail_List[VAT Rate]</f>
        <v>#N/A</v>
      </c>
      <c r="AP66" s="86" t="e">
        <f>BillDetail_List[Counsel''s Base Fees]*BillDetail_List[Success Fee %]</f>
        <v>#N/A</v>
      </c>
      <c r="AQ66" s="86" t="e">
        <f>BillDetail_List[Counsel''s Success Fee]*BillDetail_List[VAT Rate]</f>
        <v>#N/A</v>
      </c>
      <c r="AR66" s="86" t="e">
        <f>BillDetail_List[Counsel''s Base Fees]+BillDetail_List[VAT on Base Counsel Fees]+BillDetail_List[Counsel''s Success Fee]+BillDetail_List[VAT on Counsel''s Success Fee]</f>
        <v>#N/A</v>
      </c>
      <c r="AS66" s="86">
        <f>BillDetail_List[Other Disbursements]+BillDetail_List[VAT On Other Disbursements]</f>
        <v>0</v>
      </c>
      <c r="AT66" s="86">
        <f>BillDetail_List[Counsel''s Base Fees]+BillDetail_List[Other Disbursements]+BillDetail_List[ATEI Premium]</f>
        <v>0</v>
      </c>
      <c r="AU66" s="86" t="e">
        <f>BillDetail_List[Other Disbursements]+BillDetail_List[Counsel''s Base Fees]+BillDetail_List[Base Profit Costs (including any indemnity cap)]</f>
        <v>#N/A</v>
      </c>
      <c r="AV66" s="86" t="e">
        <f>BillDetail_List[Base Profit Costs (including any indemnity cap)]+BillDetail_List[Success Fee on Base Profit costs]</f>
        <v>#N/A</v>
      </c>
      <c r="AW66" s="86" t="e">
        <f>BillDetail_List[ATEI Premium]+BillDetail_List[Other Disbursements]+BillDetail_List[Counsel''s Success Fee]+BillDetail_List[Counsel''s Base Fees]</f>
        <v>#N/A</v>
      </c>
      <c r="AX66" s="86" t="e">
        <f>BillDetail_List[VAT On Other Disbursements]+BillDetail_List[VAT on Counsel''s Success Fee]+BillDetail_List[VAT on Base Counsel Fees]+BillDetail_List[VAT on Success Fee on Base Profit Costs]+BillDetail_List[VAT on Base Profit Costs]</f>
        <v>#N/A</v>
      </c>
      <c r="AY66" s="86" t="e">
        <f>SUM(BillDetail_List[[#This Row],[Total Profit Costs]:[Total VAT]])</f>
        <v>#N/A</v>
      </c>
      <c r="AZ66" s="280" t="e">
        <f>VLOOKUP(BillDetail_List[[#This Row],[Phase Code ]],phasetasklist,7,FALSE)</f>
        <v>#N/A</v>
      </c>
      <c r="BA66" s="280" t="e">
        <f>VLOOKUP(BillDetail_List[[#This Row],[Task Code]],tasklist,7,FALSE)</f>
        <v>#N/A</v>
      </c>
      <c r="BB66" s="280" t="str">
        <f>IFERROR(VLOOKUP(BillDetail_List[[#This Row],[Activity Code]],ActivityCodeList,4,FALSE),"")</f>
        <v/>
      </c>
      <c r="BC66" s="280" t="str">
        <f>IFERROR(VLOOKUP(BillDetail_List[[#This Row],[Expense Code]],expensenumbers,4,FALSE),"")</f>
        <v/>
      </c>
      <c r="BD66" s="218"/>
      <c r="BE66" s="94"/>
      <c r="BF66" s="94"/>
      <c r="BG66" s="218"/>
      <c r="BH66" s="94"/>
      <c r="BI66" s="218"/>
      <c r="BJ66" s="218"/>
      <c r="BK66" s="96"/>
      <c r="BL66" s="96"/>
      <c r="BQ66" s="96"/>
      <c r="BR66" s="96"/>
      <c r="BS66" s="96"/>
      <c r="BT66" s="96"/>
      <c r="BV66" s="96"/>
      <c r="BW66" s="72"/>
      <c r="BX66" s="72"/>
      <c r="CB66" s="98"/>
      <c r="CC66" s="99"/>
      <c r="CD66" s="99"/>
      <c r="CE66" s="84"/>
      <c r="CF66" s="84"/>
    </row>
    <row r="67" spans="1:84" x14ac:dyDescent="0.2">
      <c r="A67" s="74"/>
      <c r="B67" s="74"/>
      <c r="C67" s="49"/>
      <c r="D67" s="172"/>
      <c r="E67" s="76"/>
      <c r="F67" s="76"/>
      <c r="G67" s="119"/>
      <c r="H67" s="87"/>
      <c r="I67" s="77"/>
      <c r="J67" s="77"/>
      <c r="K67" s="88"/>
      <c r="L67" s="79"/>
      <c r="M67" s="76"/>
      <c r="N67" s="256"/>
      <c r="O67" s="256"/>
      <c r="P67" s="256"/>
      <c r="Q67" s="256"/>
      <c r="R67" s="81"/>
      <c r="S67" s="89"/>
      <c r="T67" s="76"/>
      <c r="U67" s="76"/>
      <c r="V67" s="86" t="e">
        <f>IF(BillDetail_List[Entry Alloc%]=0,(BillDetail_List[Time]*BillDetail_List[LTM Rate])*BillDetail_List[[#This Row],[Funding PerCent Allowed]],(BillDetail_List[Time]*BillDetail_List[LTM Rate])*BillDetail_List[[#This Row],[Funding PerCent Allowed]]*BillDetail_List[Entry Alloc%])</f>
        <v>#N/A</v>
      </c>
      <c r="W67" s="86">
        <f>BillDetail_List[Counsel''s Base Fees]+BillDetail_List[Other Disbursements]+BillDetail_List[ATEI Premium]</f>
        <v>0</v>
      </c>
      <c r="X67" s="91" t="e">
        <f>VLOOKUP(BillDetail_List[Part ID],FundingList,2,FALSE)</f>
        <v>#N/A</v>
      </c>
      <c r="Y67" s="272" t="e">
        <f>VLOOKUP(BillDetail_List[[#This Row],[Phase Code ]],phasetasklist,3,FALSE)</f>
        <v>#N/A</v>
      </c>
      <c r="Z67" s="255" t="e">
        <f>VLOOKUP(BillDetail_List[[#This Row],[Task Code]],tasklist,4,FALSE)</f>
        <v>#N/A</v>
      </c>
      <c r="AA67" s="240" t="str">
        <f>IFERROR(VLOOKUP(BillDetail_List[[#This Row],[Activity Code]],ActivityCodeList,2,FALSE), " ")</f>
        <v xml:space="preserve"> </v>
      </c>
      <c r="AB67" s="240" t="str">
        <f>IFERROR(VLOOKUP(BillDetail_List[[#This Row],[Expense Code]],expensenumbers,2,FALSE), " ")</f>
        <v xml:space="preserve"> </v>
      </c>
      <c r="AC67" s="92" t="str">
        <f>IFERROR(VLOOKUP(BillDetail_List[LTM],LTMList,3,FALSE),"")</f>
        <v/>
      </c>
      <c r="AD67" s="92" t="str">
        <f>IFERROR(VLOOKUP(BillDetail_List[LTM],LTMList,4,FALSE),"")</f>
        <v/>
      </c>
      <c r="AE67" s="86">
        <f>IFERROR(VLOOKUP(BillDetail_List[LTM],LTM_List[],6,FALSE),0)</f>
        <v>0</v>
      </c>
      <c r="AF67" s="83" t="e">
        <f>VLOOKUP(BillDetail_List[Part ID],FundingList,7,FALSE)</f>
        <v>#N/A</v>
      </c>
      <c r="AG67" s="83" t="e">
        <f>IF(CounselBaseFees=0,VLOOKUP(BillDetail_List[Part ID],FundingList,3,FALSE),VLOOKUP(BillDetail_List[LTM],LTMList,8,FALSE))</f>
        <v>#N/A</v>
      </c>
      <c r="AH67" s="93" t="e">
        <f>VLOOKUP(BillDetail_List[Part ID],FundingList,4,FALSE)</f>
        <v>#N/A</v>
      </c>
      <c r="AI67" s="190">
        <f>IF(BillDetail_List[[#This Row],[Time]]="N/A",0, BillDetail_List[[#This Row],[Time]]*BillDetail_List[[#This Row],[LTM Rate]])</f>
        <v>0</v>
      </c>
      <c r="AJ67" s="86" t="e">
        <f>IF(BillDetail_List[Entry Alloc%]=0,(BillDetail_List[Time]*BillDetail_List[LTM Rate])*BillDetail_List[[#This Row],[Funding PerCent Allowed]],(BillDetail_List[Time]*BillDetail_List[LTM Rate])*BillDetail_List[[#This Row],[Funding PerCent Allowed]]*BillDetail_List[Entry Alloc%])</f>
        <v>#N/A</v>
      </c>
      <c r="AK67" s="86" t="e">
        <f>BillDetail_List[Base Profit Costs (including any indemnity cap)]*BillDetail_List[VAT Rate]</f>
        <v>#N/A</v>
      </c>
      <c r="AL67" s="86" t="e">
        <f>BillDetail_List[Base Profit Costs (including any indemnity cap)]*BillDetail_List[Success Fee %]</f>
        <v>#N/A</v>
      </c>
      <c r="AM67" s="86" t="e">
        <f>BillDetail_List[Success Fee on Base Profit costs]*BillDetail_List[VAT Rate]</f>
        <v>#N/A</v>
      </c>
      <c r="AN67" s="86" t="e">
        <f>SUM(BillDetail_List[[#This Row],[Base Profit Costs (including any indemnity cap)]:[VAT on Success Fee on Base Profit Costs]])</f>
        <v>#N/A</v>
      </c>
      <c r="AO67" s="86" t="e">
        <f>BillDetail_List[Counsel''s Base Fees]*BillDetail_List[VAT Rate]</f>
        <v>#N/A</v>
      </c>
      <c r="AP67" s="86" t="e">
        <f>BillDetail_List[Counsel''s Base Fees]*BillDetail_List[Success Fee %]</f>
        <v>#N/A</v>
      </c>
      <c r="AQ67" s="86" t="e">
        <f>BillDetail_List[Counsel''s Success Fee]*BillDetail_List[VAT Rate]</f>
        <v>#N/A</v>
      </c>
      <c r="AR67" s="86" t="e">
        <f>BillDetail_List[Counsel''s Base Fees]+BillDetail_List[VAT on Base Counsel Fees]+BillDetail_List[Counsel''s Success Fee]+BillDetail_List[VAT on Counsel''s Success Fee]</f>
        <v>#N/A</v>
      </c>
      <c r="AS67" s="86">
        <f>BillDetail_List[Other Disbursements]+BillDetail_List[VAT On Other Disbursements]</f>
        <v>0</v>
      </c>
      <c r="AT67" s="86">
        <f>BillDetail_List[Counsel''s Base Fees]+BillDetail_List[Other Disbursements]+BillDetail_List[ATEI Premium]</f>
        <v>0</v>
      </c>
      <c r="AU67" s="86" t="e">
        <f>BillDetail_List[Other Disbursements]+BillDetail_List[Counsel''s Base Fees]+BillDetail_List[Base Profit Costs (including any indemnity cap)]</f>
        <v>#N/A</v>
      </c>
      <c r="AV67" s="86" t="e">
        <f>BillDetail_List[Base Profit Costs (including any indemnity cap)]+BillDetail_List[Success Fee on Base Profit costs]</f>
        <v>#N/A</v>
      </c>
      <c r="AW67" s="86" t="e">
        <f>BillDetail_List[ATEI Premium]+BillDetail_List[Other Disbursements]+BillDetail_List[Counsel''s Success Fee]+BillDetail_List[Counsel''s Base Fees]</f>
        <v>#N/A</v>
      </c>
      <c r="AX67" s="86" t="e">
        <f>BillDetail_List[VAT On Other Disbursements]+BillDetail_List[VAT on Counsel''s Success Fee]+BillDetail_List[VAT on Base Counsel Fees]+BillDetail_List[VAT on Success Fee on Base Profit Costs]+BillDetail_List[VAT on Base Profit Costs]</f>
        <v>#N/A</v>
      </c>
      <c r="AY67" s="86" t="e">
        <f>SUM(BillDetail_List[[#This Row],[Total Profit Costs]:[Total VAT]])</f>
        <v>#N/A</v>
      </c>
      <c r="AZ67" s="280" t="e">
        <f>VLOOKUP(BillDetail_List[[#This Row],[Phase Code ]],phasetasklist,7,FALSE)</f>
        <v>#N/A</v>
      </c>
      <c r="BA67" s="280" t="e">
        <f>VLOOKUP(BillDetail_List[[#This Row],[Task Code]],tasklist,7,FALSE)</f>
        <v>#N/A</v>
      </c>
      <c r="BB67" s="280" t="str">
        <f>IFERROR(VLOOKUP(BillDetail_List[[#This Row],[Activity Code]],ActivityCodeList,4,FALSE),"")</f>
        <v/>
      </c>
      <c r="BC67" s="280" t="str">
        <f>IFERROR(VLOOKUP(BillDetail_List[[#This Row],[Expense Code]],expensenumbers,4,FALSE),"")</f>
        <v/>
      </c>
      <c r="BD67" s="218"/>
      <c r="BE67" s="94"/>
      <c r="BF67" s="94"/>
      <c r="BG67" s="218"/>
      <c r="BH67" s="94"/>
      <c r="BI67" s="218"/>
      <c r="BJ67" s="218"/>
      <c r="BK67" s="96"/>
      <c r="BL67" s="96"/>
      <c r="BQ67" s="96"/>
      <c r="BR67" s="96"/>
      <c r="BS67" s="96"/>
      <c r="BT67" s="96"/>
      <c r="BV67" s="96"/>
      <c r="BW67" s="72"/>
      <c r="BX67" s="72"/>
      <c r="CB67" s="98"/>
      <c r="CC67" s="99"/>
      <c r="CD67" s="99"/>
      <c r="CE67" s="84"/>
      <c r="CF67" s="84"/>
    </row>
    <row r="68" spans="1:84" x14ac:dyDescent="0.2">
      <c r="A68" s="74"/>
      <c r="B68" s="74"/>
      <c r="C68" s="49"/>
      <c r="D68" s="172"/>
      <c r="E68" s="76"/>
      <c r="F68" s="76"/>
      <c r="G68" s="119"/>
      <c r="H68" s="87"/>
      <c r="I68" s="77"/>
      <c r="J68" s="77"/>
      <c r="K68" s="88"/>
      <c r="L68" s="79"/>
      <c r="M68" s="76"/>
      <c r="N68" s="256"/>
      <c r="O68" s="256"/>
      <c r="P68" s="256"/>
      <c r="Q68" s="256"/>
      <c r="R68" s="81"/>
      <c r="S68" s="89"/>
      <c r="T68" s="76"/>
      <c r="U68" s="76"/>
      <c r="V68" s="86" t="e">
        <f>IF(BillDetail_List[Entry Alloc%]=0,(BillDetail_List[Time]*BillDetail_List[LTM Rate])*BillDetail_List[[#This Row],[Funding PerCent Allowed]],(BillDetail_List[Time]*BillDetail_List[LTM Rate])*BillDetail_List[[#This Row],[Funding PerCent Allowed]]*BillDetail_List[Entry Alloc%])</f>
        <v>#N/A</v>
      </c>
      <c r="W68" s="86">
        <f>BillDetail_List[Counsel''s Base Fees]+BillDetail_List[Other Disbursements]+BillDetail_List[ATEI Premium]</f>
        <v>0</v>
      </c>
      <c r="X68" s="91" t="e">
        <f>VLOOKUP(BillDetail_List[Part ID],FundingList,2,FALSE)</f>
        <v>#N/A</v>
      </c>
      <c r="Y68" s="272" t="e">
        <f>VLOOKUP(BillDetail_List[[#This Row],[Phase Code ]],phasetasklist,3,FALSE)</f>
        <v>#N/A</v>
      </c>
      <c r="Z68" s="255" t="e">
        <f>VLOOKUP(BillDetail_List[[#This Row],[Task Code]],tasklist,4,FALSE)</f>
        <v>#N/A</v>
      </c>
      <c r="AA68" s="240" t="str">
        <f>IFERROR(VLOOKUP(BillDetail_List[[#This Row],[Activity Code]],ActivityCodeList,2,FALSE), " ")</f>
        <v xml:space="preserve"> </v>
      </c>
      <c r="AB68" s="240" t="str">
        <f>IFERROR(VLOOKUP(BillDetail_List[[#This Row],[Expense Code]],expensenumbers,2,FALSE), " ")</f>
        <v xml:space="preserve"> </v>
      </c>
      <c r="AC68" s="92" t="str">
        <f>IFERROR(VLOOKUP(BillDetail_List[LTM],LTMList,3,FALSE),"")</f>
        <v/>
      </c>
      <c r="AD68" s="92" t="str">
        <f>IFERROR(VLOOKUP(BillDetail_List[LTM],LTMList,4,FALSE),"")</f>
        <v/>
      </c>
      <c r="AE68" s="86">
        <f>IFERROR(VLOOKUP(BillDetail_List[LTM],LTM_List[],6,FALSE),0)</f>
        <v>0</v>
      </c>
      <c r="AF68" s="83" t="e">
        <f>VLOOKUP(BillDetail_List[Part ID],FundingList,7,FALSE)</f>
        <v>#N/A</v>
      </c>
      <c r="AG68" s="83" t="e">
        <f>IF(CounselBaseFees=0,VLOOKUP(BillDetail_List[Part ID],FundingList,3,FALSE),VLOOKUP(BillDetail_List[LTM],LTMList,8,FALSE))</f>
        <v>#N/A</v>
      </c>
      <c r="AH68" s="93" t="e">
        <f>VLOOKUP(BillDetail_List[Part ID],FundingList,4,FALSE)</f>
        <v>#N/A</v>
      </c>
      <c r="AI68" s="190">
        <f>IF(BillDetail_List[[#This Row],[Time]]="N/A",0, BillDetail_List[[#This Row],[Time]]*BillDetail_List[[#This Row],[LTM Rate]])</f>
        <v>0</v>
      </c>
      <c r="AJ68" s="86" t="e">
        <f>IF(BillDetail_List[Entry Alloc%]=0,(BillDetail_List[Time]*BillDetail_List[LTM Rate])*BillDetail_List[[#This Row],[Funding PerCent Allowed]],(BillDetail_List[Time]*BillDetail_List[LTM Rate])*BillDetail_List[[#This Row],[Funding PerCent Allowed]]*BillDetail_List[Entry Alloc%])</f>
        <v>#N/A</v>
      </c>
      <c r="AK68" s="86" t="e">
        <f>BillDetail_List[Base Profit Costs (including any indemnity cap)]*BillDetail_List[VAT Rate]</f>
        <v>#N/A</v>
      </c>
      <c r="AL68" s="86" t="e">
        <f>BillDetail_List[Base Profit Costs (including any indemnity cap)]*BillDetail_List[Success Fee %]</f>
        <v>#N/A</v>
      </c>
      <c r="AM68" s="86" t="e">
        <f>BillDetail_List[Success Fee on Base Profit costs]*BillDetail_List[VAT Rate]</f>
        <v>#N/A</v>
      </c>
      <c r="AN68" s="86" t="e">
        <f>SUM(BillDetail_List[[#This Row],[Base Profit Costs (including any indemnity cap)]:[VAT on Success Fee on Base Profit Costs]])</f>
        <v>#N/A</v>
      </c>
      <c r="AO68" s="86" t="e">
        <f>BillDetail_List[Counsel''s Base Fees]*BillDetail_List[VAT Rate]</f>
        <v>#N/A</v>
      </c>
      <c r="AP68" s="86" t="e">
        <f>BillDetail_List[Counsel''s Base Fees]*BillDetail_List[Success Fee %]</f>
        <v>#N/A</v>
      </c>
      <c r="AQ68" s="86" t="e">
        <f>BillDetail_List[Counsel''s Success Fee]*BillDetail_List[VAT Rate]</f>
        <v>#N/A</v>
      </c>
      <c r="AR68" s="86" t="e">
        <f>BillDetail_List[Counsel''s Base Fees]+BillDetail_List[VAT on Base Counsel Fees]+BillDetail_List[Counsel''s Success Fee]+BillDetail_List[VAT on Counsel''s Success Fee]</f>
        <v>#N/A</v>
      </c>
      <c r="AS68" s="86">
        <f>BillDetail_List[Other Disbursements]+BillDetail_List[VAT On Other Disbursements]</f>
        <v>0</v>
      </c>
      <c r="AT68" s="86">
        <f>BillDetail_List[Counsel''s Base Fees]+BillDetail_List[Other Disbursements]+BillDetail_List[ATEI Premium]</f>
        <v>0</v>
      </c>
      <c r="AU68" s="86" t="e">
        <f>BillDetail_List[Other Disbursements]+BillDetail_List[Counsel''s Base Fees]+BillDetail_List[Base Profit Costs (including any indemnity cap)]</f>
        <v>#N/A</v>
      </c>
      <c r="AV68" s="86" t="e">
        <f>BillDetail_List[Base Profit Costs (including any indemnity cap)]+BillDetail_List[Success Fee on Base Profit costs]</f>
        <v>#N/A</v>
      </c>
      <c r="AW68" s="86" t="e">
        <f>BillDetail_List[ATEI Premium]+BillDetail_List[Other Disbursements]+BillDetail_List[Counsel''s Success Fee]+BillDetail_List[Counsel''s Base Fees]</f>
        <v>#N/A</v>
      </c>
      <c r="AX68" s="86" t="e">
        <f>BillDetail_List[VAT On Other Disbursements]+BillDetail_List[VAT on Counsel''s Success Fee]+BillDetail_List[VAT on Base Counsel Fees]+BillDetail_List[VAT on Success Fee on Base Profit Costs]+BillDetail_List[VAT on Base Profit Costs]</f>
        <v>#N/A</v>
      </c>
      <c r="AY68" s="86" t="e">
        <f>SUM(BillDetail_List[[#This Row],[Total Profit Costs]:[Total VAT]])</f>
        <v>#N/A</v>
      </c>
      <c r="AZ68" s="280" t="e">
        <f>VLOOKUP(BillDetail_List[[#This Row],[Phase Code ]],phasetasklist,7,FALSE)</f>
        <v>#N/A</v>
      </c>
      <c r="BA68" s="280" t="e">
        <f>VLOOKUP(BillDetail_List[[#This Row],[Task Code]],tasklist,7,FALSE)</f>
        <v>#N/A</v>
      </c>
      <c r="BB68" s="280" t="str">
        <f>IFERROR(VLOOKUP(BillDetail_List[[#This Row],[Activity Code]],ActivityCodeList,4,FALSE),"")</f>
        <v/>
      </c>
      <c r="BC68" s="280" t="str">
        <f>IFERROR(VLOOKUP(BillDetail_List[[#This Row],[Expense Code]],expensenumbers,4,FALSE),"")</f>
        <v/>
      </c>
      <c r="BD68" s="218"/>
      <c r="BE68" s="94"/>
      <c r="BF68" s="94"/>
      <c r="BG68" s="218"/>
      <c r="BH68" s="94"/>
      <c r="BI68" s="218"/>
      <c r="BJ68" s="218"/>
      <c r="BK68" s="96"/>
      <c r="BL68" s="96"/>
      <c r="BQ68" s="96"/>
      <c r="BR68" s="96"/>
      <c r="BS68" s="96"/>
      <c r="BT68" s="96"/>
      <c r="BV68" s="96"/>
      <c r="BW68" s="72"/>
      <c r="BX68" s="72"/>
      <c r="CB68" s="98"/>
      <c r="CC68" s="99"/>
      <c r="CD68" s="99"/>
      <c r="CE68" s="84"/>
      <c r="CF68" s="84"/>
    </row>
    <row r="69" spans="1:84" x14ac:dyDescent="0.2">
      <c r="A69" s="74"/>
      <c r="B69" s="74"/>
      <c r="C69" s="49"/>
      <c r="D69" s="172"/>
      <c r="E69" s="76"/>
      <c r="F69" s="76"/>
      <c r="G69" s="119"/>
      <c r="H69" s="87"/>
      <c r="I69" s="77"/>
      <c r="J69" s="77"/>
      <c r="K69" s="88"/>
      <c r="L69" s="79"/>
      <c r="M69" s="76"/>
      <c r="N69" s="256"/>
      <c r="O69" s="256"/>
      <c r="P69" s="256"/>
      <c r="Q69" s="256"/>
      <c r="R69" s="81"/>
      <c r="S69" s="89"/>
      <c r="T69" s="76"/>
      <c r="U69" s="76"/>
      <c r="V69" s="86" t="e">
        <f>IF(BillDetail_List[Entry Alloc%]=0,(BillDetail_List[Time]*BillDetail_List[LTM Rate])*BillDetail_List[[#This Row],[Funding PerCent Allowed]],(BillDetail_List[Time]*BillDetail_List[LTM Rate])*BillDetail_List[[#This Row],[Funding PerCent Allowed]]*BillDetail_List[Entry Alloc%])</f>
        <v>#N/A</v>
      </c>
      <c r="W69" s="86">
        <f>BillDetail_List[Counsel''s Base Fees]+BillDetail_List[Other Disbursements]+BillDetail_List[ATEI Premium]</f>
        <v>0</v>
      </c>
      <c r="X69" s="91" t="e">
        <f>VLOOKUP(BillDetail_List[Part ID],FundingList,2,FALSE)</f>
        <v>#N/A</v>
      </c>
      <c r="Y69" s="272" t="e">
        <f>VLOOKUP(BillDetail_List[[#This Row],[Phase Code ]],phasetasklist,3,FALSE)</f>
        <v>#N/A</v>
      </c>
      <c r="Z69" s="255" t="e">
        <f>VLOOKUP(BillDetail_List[[#This Row],[Task Code]],tasklist,4,FALSE)</f>
        <v>#N/A</v>
      </c>
      <c r="AA69" s="240" t="str">
        <f>IFERROR(VLOOKUP(BillDetail_List[[#This Row],[Activity Code]],ActivityCodeList,2,FALSE), " ")</f>
        <v xml:space="preserve"> </v>
      </c>
      <c r="AB69" s="240" t="str">
        <f>IFERROR(VLOOKUP(BillDetail_List[[#This Row],[Expense Code]],expensenumbers,2,FALSE), " ")</f>
        <v xml:space="preserve"> </v>
      </c>
      <c r="AC69" s="92" t="str">
        <f>IFERROR(VLOOKUP(BillDetail_List[LTM],LTMList,3,FALSE),"")</f>
        <v/>
      </c>
      <c r="AD69" s="92" t="str">
        <f>IFERROR(VLOOKUP(BillDetail_List[LTM],LTMList,4,FALSE),"")</f>
        <v/>
      </c>
      <c r="AE69" s="86">
        <f>IFERROR(VLOOKUP(BillDetail_List[LTM],LTM_List[],6,FALSE),0)</f>
        <v>0</v>
      </c>
      <c r="AF69" s="83" t="e">
        <f>VLOOKUP(BillDetail_List[Part ID],FundingList,7,FALSE)</f>
        <v>#N/A</v>
      </c>
      <c r="AG69" s="83" t="e">
        <f>IF(CounselBaseFees=0,VLOOKUP(BillDetail_List[Part ID],FundingList,3,FALSE),VLOOKUP(BillDetail_List[LTM],LTMList,8,FALSE))</f>
        <v>#N/A</v>
      </c>
      <c r="AH69" s="93" t="e">
        <f>VLOOKUP(BillDetail_List[Part ID],FundingList,4,FALSE)</f>
        <v>#N/A</v>
      </c>
      <c r="AI69" s="190">
        <f>IF(BillDetail_List[[#This Row],[Time]]="N/A",0, BillDetail_List[[#This Row],[Time]]*BillDetail_List[[#This Row],[LTM Rate]])</f>
        <v>0</v>
      </c>
      <c r="AJ69" s="86" t="e">
        <f>IF(BillDetail_List[Entry Alloc%]=0,(BillDetail_List[Time]*BillDetail_List[LTM Rate])*BillDetail_List[[#This Row],[Funding PerCent Allowed]],(BillDetail_List[Time]*BillDetail_List[LTM Rate])*BillDetail_List[[#This Row],[Funding PerCent Allowed]]*BillDetail_List[Entry Alloc%])</f>
        <v>#N/A</v>
      </c>
      <c r="AK69" s="86" t="e">
        <f>BillDetail_List[Base Profit Costs (including any indemnity cap)]*BillDetail_List[VAT Rate]</f>
        <v>#N/A</v>
      </c>
      <c r="AL69" s="86" t="e">
        <f>BillDetail_List[Base Profit Costs (including any indemnity cap)]*BillDetail_List[Success Fee %]</f>
        <v>#N/A</v>
      </c>
      <c r="AM69" s="86" t="e">
        <f>BillDetail_List[Success Fee on Base Profit costs]*BillDetail_List[VAT Rate]</f>
        <v>#N/A</v>
      </c>
      <c r="AN69" s="86" t="e">
        <f>SUM(BillDetail_List[[#This Row],[Base Profit Costs (including any indemnity cap)]:[VAT on Success Fee on Base Profit Costs]])</f>
        <v>#N/A</v>
      </c>
      <c r="AO69" s="86" t="e">
        <f>BillDetail_List[Counsel''s Base Fees]*BillDetail_List[VAT Rate]</f>
        <v>#N/A</v>
      </c>
      <c r="AP69" s="86" t="e">
        <f>BillDetail_List[Counsel''s Base Fees]*BillDetail_List[Success Fee %]</f>
        <v>#N/A</v>
      </c>
      <c r="AQ69" s="86" t="e">
        <f>BillDetail_List[Counsel''s Success Fee]*BillDetail_List[VAT Rate]</f>
        <v>#N/A</v>
      </c>
      <c r="AR69" s="86" t="e">
        <f>BillDetail_List[Counsel''s Base Fees]+BillDetail_List[VAT on Base Counsel Fees]+BillDetail_List[Counsel''s Success Fee]+BillDetail_List[VAT on Counsel''s Success Fee]</f>
        <v>#N/A</v>
      </c>
      <c r="AS69" s="86">
        <f>BillDetail_List[Other Disbursements]+BillDetail_List[VAT On Other Disbursements]</f>
        <v>0</v>
      </c>
      <c r="AT69" s="86">
        <f>BillDetail_List[Counsel''s Base Fees]+BillDetail_List[Other Disbursements]+BillDetail_List[ATEI Premium]</f>
        <v>0</v>
      </c>
      <c r="AU69" s="86" t="e">
        <f>BillDetail_List[Other Disbursements]+BillDetail_List[Counsel''s Base Fees]+BillDetail_List[Base Profit Costs (including any indemnity cap)]</f>
        <v>#N/A</v>
      </c>
      <c r="AV69" s="86" t="e">
        <f>BillDetail_List[Base Profit Costs (including any indemnity cap)]+BillDetail_List[Success Fee on Base Profit costs]</f>
        <v>#N/A</v>
      </c>
      <c r="AW69" s="86" t="e">
        <f>BillDetail_List[ATEI Premium]+BillDetail_List[Other Disbursements]+BillDetail_List[Counsel''s Success Fee]+BillDetail_List[Counsel''s Base Fees]</f>
        <v>#N/A</v>
      </c>
      <c r="AX69" s="86" t="e">
        <f>BillDetail_List[VAT On Other Disbursements]+BillDetail_List[VAT on Counsel''s Success Fee]+BillDetail_List[VAT on Base Counsel Fees]+BillDetail_List[VAT on Success Fee on Base Profit Costs]+BillDetail_List[VAT on Base Profit Costs]</f>
        <v>#N/A</v>
      </c>
      <c r="AY69" s="86" t="e">
        <f>SUM(BillDetail_List[[#This Row],[Total Profit Costs]:[Total VAT]])</f>
        <v>#N/A</v>
      </c>
      <c r="AZ69" s="280" t="e">
        <f>VLOOKUP(BillDetail_List[[#This Row],[Phase Code ]],phasetasklist,7,FALSE)</f>
        <v>#N/A</v>
      </c>
      <c r="BA69" s="280" t="e">
        <f>VLOOKUP(BillDetail_List[[#This Row],[Task Code]],tasklist,7,FALSE)</f>
        <v>#N/A</v>
      </c>
      <c r="BB69" s="280" t="str">
        <f>IFERROR(VLOOKUP(BillDetail_List[[#This Row],[Activity Code]],ActivityCodeList,4,FALSE),"")</f>
        <v/>
      </c>
      <c r="BC69" s="280" t="str">
        <f>IFERROR(VLOOKUP(BillDetail_List[[#This Row],[Expense Code]],expensenumbers,4,FALSE),"")</f>
        <v/>
      </c>
      <c r="BD69" s="218"/>
      <c r="BE69" s="94"/>
      <c r="BF69" s="94"/>
      <c r="BG69" s="218"/>
      <c r="BH69" s="94"/>
      <c r="BI69" s="218"/>
      <c r="BJ69" s="218"/>
      <c r="BK69" s="96"/>
      <c r="BL69" s="96"/>
      <c r="BQ69" s="96"/>
      <c r="BR69" s="96"/>
      <c r="BS69" s="96"/>
      <c r="BT69" s="96"/>
      <c r="BV69" s="96"/>
      <c r="BW69" s="72"/>
      <c r="BX69" s="72"/>
      <c r="CB69" s="98"/>
      <c r="CC69" s="99"/>
      <c r="CD69" s="99"/>
      <c r="CE69" s="84"/>
      <c r="CF69" s="84"/>
    </row>
    <row r="70" spans="1:84" x14ac:dyDescent="0.2">
      <c r="A70" s="74"/>
      <c r="B70" s="74"/>
      <c r="C70" s="49"/>
      <c r="D70" s="172"/>
      <c r="E70" s="76"/>
      <c r="F70" s="76"/>
      <c r="G70" s="119"/>
      <c r="H70" s="87"/>
      <c r="I70" s="77"/>
      <c r="J70" s="77"/>
      <c r="K70" s="88"/>
      <c r="L70" s="79"/>
      <c r="M70" s="76"/>
      <c r="N70" s="256"/>
      <c r="O70" s="256"/>
      <c r="P70" s="256"/>
      <c r="Q70" s="256"/>
      <c r="R70" s="81"/>
      <c r="S70" s="89"/>
      <c r="T70" s="76"/>
      <c r="U70" s="76"/>
      <c r="V70" s="86" t="e">
        <f>IF(BillDetail_List[Entry Alloc%]=0,(BillDetail_List[Time]*BillDetail_List[LTM Rate])*BillDetail_List[[#This Row],[Funding PerCent Allowed]],(BillDetail_List[Time]*BillDetail_List[LTM Rate])*BillDetail_List[[#This Row],[Funding PerCent Allowed]]*BillDetail_List[Entry Alloc%])</f>
        <v>#N/A</v>
      </c>
      <c r="W70" s="86">
        <f>BillDetail_List[Counsel''s Base Fees]+BillDetail_List[Other Disbursements]+BillDetail_List[ATEI Premium]</f>
        <v>0</v>
      </c>
      <c r="X70" s="91" t="e">
        <f>VLOOKUP(BillDetail_List[Part ID],FundingList,2,FALSE)</f>
        <v>#N/A</v>
      </c>
      <c r="Y70" s="272" t="e">
        <f>VLOOKUP(BillDetail_List[[#This Row],[Phase Code ]],phasetasklist,3,FALSE)</f>
        <v>#N/A</v>
      </c>
      <c r="Z70" s="255" t="e">
        <f>VLOOKUP(BillDetail_List[[#This Row],[Task Code]],tasklist,4,FALSE)</f>
        <v>#N/A</v>
      </c>
      <c r="AA70" s="240" t="str">
        <f>IFERROR(VLOOKUP(BillDetail_List[[#This Row],[Activity Code]],ActivityCodeList,2,FALSE), " ")</f>
        <v xml:space="preserve"> </v>
      </c>
      <c r="AB70" s="240" t="str">
        <f>IFERROR(VLOOKUP(BillDetail_List[[#This Row],[Expense Code]],expensenumbers,2,FALSE), " ")</f>
        <v xml:space="preserve"> </v>
      </c>
      <c r="AC70" s="92" t="str">
        <f>IFERROR(VLOOKUP(BillDetail_List[LTM],LTMList,3,FALSE),"")</f>
        <v/>
      </c>
      <c r="AD70" s="92" t="str">
        <f>IFERROR(VLOOKUP(BillDetail_List[LTM],LTMList,4,FALSE),"")</f>
        <v/>
      </c>
      <c r="AE70" s="86">
        <f>IFERROR(VLOOKUP(BillDetail_List[LTM],LTM_List[],6,FALSE),0)</f>
        <v>0</v>
      </c>
      <c r="AF70" s="83" t="e">
        <f>VLOOKUP(BillDetail_List[Part ID],FundingList,7,FALSE)</f>
        <v>#N/A</v>
      </c>
      <c r="AG70" s="83" t="e">
        <f>IF(CounselBaseFees=0,VLOOKUP(BillDetail_List[Part ID],FundingList,3,FALSE),VLOOKUP(BillDetail_List[LTM],LTMList,8,FALSE))</f>
        <v>#N/A</v>
      </c>
      <c r="AH70" s="93" t="e">
        <f>VLOOKUP(BillDetail_List[Part ID],FundingList,4,FALSE)</f>
        <v>#N/A</v>
      </c>
      <c r="AI70" s="190">
        <f>IF(BillDetail_List[[#This Row],[Time]]="N/A",0, BillDetail_List[[#This Row],[Time]]*BillDetail_List[[#This Row],[LTM Rate]])</f>
        <v>0</v>
      </c>
      <c r="AJ70" s="86" t="e">
        <f>IF(BillDetail_List[Entry Alloc%]=0,(BillDetail_List[Time]*BillDetail_List[LTM Rate])*BillDetail_List[[#This Row],[Funding PerCent Allowed]],(BillDetail_List[Time]*BillDetail_List[LTM Rate])*BillDetail_List[[#This Row],[Funding PerCent Allowed]]*BillDetail_List[Entry Alloc%])</f>
        <v>#N/A</v>
      </c>
      <c r="AK70" s="86" t="e">
        <f>BillDetail_List[Base Profit Costs (including any indemnity cap)]*BillDetail_List[VAT Rate]</f>
        <v>#N/A</v>
      </c>
      <c r="AL70" s="86" t="e">
        <f>BillDetail_List[Base Profit Costs (including any indemnity cap)]*BillDetail_List[Success Fee %]</f>
        <v>#N/A</v>
      </c>
      <c r="AM70" s="86" t="e">
        <f>BillDetail_List[Success Fee on Base Profit costs]*BillDetail_List[VAT Rate]</f>
        <v>#N/A</v>
      </c>
      <c r="AN70" s="86" t="e">
        <f>SUM(BillDetail_List[[#This Row],[Base Profit Costs (including any indemnity cap)]:[VAT on Success Fee on Base Profit Costs]])</f>
        <v>#N/A</v>
      </c>
      <c r="AO70" s="86" t="e">
        <f>BillDetail_List[Counsel''s Base Fees]*BillDetail_List[VAT Rate]</f>
        <v>#N/A</v>
      </c>
      <c r="AP70" s="86" t="e">
        <f>BillDetail_List[Counsel''s Base Fees]*BillDetail_List[Success Fee %]</f>
        <v>#N/A</v>
      </c>
      <c r="AQ70" s="86" t="e">
        <f>BillDetail_List[Counsel''s Success Fee]*BillDetail_List[VAT Rate]</f>
        <v>#N/A</v>
      </c>
      <c r="AR70" s="86" t="e">
        <f>BillDetail_List[Counsel''s Base Fees]+BillDetail_List[VAT on Base Counsel Fees]+BillDetail_List[Counsel''s Success Fee]+BillDetail_List[VAT on Counsel''s Success Fee]</f>
        <v>#N/A</v>
      </c>
      <c r="AS70" s="86">
        <f>BillDetail_List[Other Disbursements]+BillDetail_List[VAT On Other Disbursements]</f>
        <v>0</v>
      </c>
      <c r="AT70" s="86">
        <f>BillDetail_List[Counsel''s Base Fees]+BillDetail_List[Other Disbursements]+BillDetail_List[ATEI Premium]</f>
        <v>0</v>
      </c>
      <c r="AU70" s="86" t="e">
        <f>BillDetail_List[Other Disbursements]+BillDetail_List[Counsel''s Base Fees]+BillDetail_List[Base Profit Costs (including any indemnity cap)]</f>
        <v>#N/A</v>
      </c>
      <c r="AV70" s="86" t="e">
        <f>BillDetail_List[Base Profit Costs (including any indemnity cap)]+BillDetail_List[Success Fee on Base Profit costs]</f>
        <v>#N/A</v>
      </c>
      <c r="AW70" s="86" t="e">
        <f>BillDetail_List[ATEI Premium]+BillDetail_List[Other Disbursements]+BillDetail_List[Counsel''s Success Fee]+BillDetail_List[Counsel''s Base Fees]</f>
        <v>#N/A</v>
      </c>
      <c r="AX70" s="86" t="e">
        <f>BillDetail_List[VAT On Other Disbursements]+BillDetail_List[VAT on Counsel''s Success Fee]+BillDetail_List[VAT on Base Counsel Fees]+BillDetail_List[VAT on Success Fee on Base Profit Costs]+BillDetail_List[VAT on Base Profit Costs]</f>
        <v>#N/A</v>
      </c>
      <c r="AY70" s="86" t="e">
        <f>SUM(BillDetail_List[[#This Row],[Total Profit Costs]:[Total VAT]])</f>
        <v>#N/A</v>
      </c>
      <c r="AZ70" s="280" t="e">
        <f>VLOOKUP(BillDetail_List[[#This Row],[Phase Code ]],phasetasklist,7,FALSE)</f>
        <v>#N/A</v>
      </c>
      <c r="BA70" s="280" t="e">
        <f>VLOOKUP(BillDetail_List[[#This Row],[Task Code]],tasklist,7,FALSE)</f>
        <v>#N/A</v>
      </c>
      <c r="BB70" s="280" t="str">
        <f>IFERROR(VLOOKUP(BillDetail_List[[#This Row],[Activity Code]],ActivityCodeList,4,FALSE),"")</f>
        <v/>
      </c>
      <c r="BC70" s="280" t="str">
        <f>IFERROR(VLOOKUP(BillDetail_List[[#This Row],[Expense Code]],expensenumbers,4,FALSE),"")</f>
        <v/>
      </c>
      <c r="BD70" s="218"/>
      <c r="BE70" s="94"/>
      <c r="BF70" s="94"/>
      <c r="BG70" s="218"/>
      <c r="BH70" s="94"/>
      <c r="BI70" s="218"/>
      <c r="BJ70" s="218"/>
      <c r="BK70" s="96"/>
      <c r="BL70" s="96"/>
      <c r="BQ70" s="96"/>
      <c r="BR70" s="96"/>
      <c r="BS70" s="96"/>
      <c r="BT70" s="96"/>
      <c r="BV70" s="96"/>
      <c r="BW70" s="72"/>
      <c r="BX70" s="72"/>
      <c r="CB70" s="98"/>
      <c r="CC70" s="99"/>
      <c r="CD70" s="99"/>
      <c r="CE70" s="84"/>
      <c r="CF70" s="84"/>
    </row>
    <row r="71" spans="1:84" x14ac:dyDescent="0.2">
      <c r="A71" s="74"/>
      <c r="B71" s="74"/>
      <c r="C71" s="49"/>
      <c r="D71" s="172"/>
      <c r="E71" s="76"/>
      <c r="F71" s="76"/>
      <c r="G71" s="119"/>
      <c r="H71" s="87"/>
      <c r="I71" s="77"/>
      <c r="J71" s="77"/>
      <c r="K71" s="88"/>
      <c r="L71" s="79"/>
      <c r="M71" s="76"/>
      <c r="N71" s="256"/>
      <c r="O71" s="256"/>
      <c r="P71" s="256"/>
      <c r="Q71" s="256"/>
      <c r="R71" s="81"/>
      <c r="S71" s="89"/>
      <c r="T71" s="76"/>
      <c r="U71" s="76"/>
      <c r="V71" s="86" t="e">
        <f>IF(BillDetail_List[Entry Alloc%]=0,(BillDetail_List[Time]*BillDetail_List[LTM Rate])*BillDetail_List[[#This Row],[Funding PerCent Allowed]],(BillDetail_List[Time]*BillDetail_List[LTM Rate])*BillDetail_List[[#This Row],[Funding PerCent Allowed]]*BillDetail_List[Entry Alloc%])</f>
        <v>#N/A</v>
      </c>
      <c r="W71" s="86">
        <f>BillDetail_List[Counsel''s Base Fees]+BillDetail_List[Other Disbursements]+BillDetail_List[ATEI Premium]</f>
        <v>0</v>
      </c>
      <c r="X71" s="91" t="e">
        <f>VLOOKUP(BillDetail_List[Part ID],FundingList,2,FALSE)</f>
        <v>#N/A</v>
      </c>
      <c r="Y71" s="272" t="e">
        <f>VLOOKUP(BillDetail_List[[#This Row],[Phase Code ]],phasetasklist,3,FALSE)</f>
        <v>#N/A</v>
      </c>
      <c r="Z71" s="255" t="e">
        <f>VLOOKUP(BillDetail_List[[#This Row],[Task Code]],tasklist,4,FALSE)</f>
        <v>#N/A</v>
      </c>
      <c r="AA71" s="240" t="str">
        <f>IFERROR(VLOOKUP(BillDetail_List[[#This Row],[Activity Code]],ActivityCodeList,2,FALSE), " ")</f>
        <v xml:space="preserve"> </v>
      </c>
      <c r="AB71" s="240" t="str">
        <f>IFERROR(VLOOKUP(BillDetail_List[[#This Row],[Expense Code]],expensenumbers,2,FALSE), " ")</f>
        <v xml:space="preserve"> </v>
      </c>
      <c r="AC71" s="92" t="str">
        <f>IFERROR(VLOOKUP(BillDetail_List[LTM],LTMList,3,FALSE),"")</f>
        <v/>
      </c>
      <c r="AD71" s="92" t="str">
        <f>IFERROR(VLOOKUP(BillDetail_List[LTM],LTMList,4,FALSE),"")</f>
        <v/>
      </c>
      <c r="AE71" s="86">
        <f>IFERROR(VLOOKUP(BillDetail_List[LTM],LTM_List[],6,FALSE),0)</f>
        <v>0</v>
      </c>
      <c r="AF71" s="83" t="e">
        <f>VLOOKUP(BillDetail_List[Part ID],FundingList,7,FALSE)</f>
        <v>#N/A</v>
      </c>
      <c r="AG71" s="83" t="e">
        <f>IF(CounselBaseFees=0,VLOOKUP(BillDetail_List[Part ID],FundingList,3,FALSE),VLOOKUP(BillDetail_List[LTM],LTMList,8,FALSE))</f>
        <v>#N/A</v>
      </c>
      <c r="AH71" s="93" t="e">
        <f>VLOOKUP(BillDetail_List[Part ID],FundingList,4,FALSE)</f>
        <v>#N/A</v>
      </c>
      <c r="AI71" s="190">
        <f>IF(BillDetail_List[[#This Row],[Time]]="N/A",0, BillDetail_List[[#This Row],[Time]]*BillDetail_List[[#This Row],[LTM Rate]])</f>
        <v>0</v>
      </c>
      <c r="AJ71" s="86" t="e">
        <f>IF(BillDetail_List[Entry Alloc%]=0,(BillDetail_List[Time]*BillDetail_List[LTM Rate])*BillDetail_List[[#This Row],[Funding PerCent Allowed]],(BillDetail_List[Time]*BillDetail_List[LTM Rate])*BillDetail_List[[#This Row],[Funding PerCent Allowed]]*BillDetail_List[Entry Alloc%])</f>
        <v>#N/A</v>
      </c>
      <c r="AK71" s="86" t="e">
        <f>BillDetail_List[Base Profit Costs (including any indemnity cap)]*BillDetail_List[VAT Rate]</f>
        <v>#N/A</v>
      </c>
      <c r="AL71" s="86" t="e">
        <f>BillDetail_List[Base Profit Costs (including any indemnity cap)]*BillDetail_List[Success Fee %]</f>
        <v>#N/A</v>
      </c>
      <c r="AM71" s="86" t="e">
        <f>BillDetail_List[Success Fee on Base Profit costs]*BillDetail_List[VAT Rate]</f>
        <v>#N/A</v>
      </c>
      <c r="AN71" s="86" t="e">
        <f>SUM(BillDetail_List[[#This Row],[Base Profit Costs (including any indemnity cap)]:[VAT on Success Fee on Base Profit Costs]])</f>
        <v>#N/A</v>
      </c>
      <c r="AO71" s="86" t="e">
        <f>BillDetail_List[Counsel''s Base Fees]*BillDetail_List[VAT Rate]</f>
        <v>#N/A</v>
      </c>
      <c r="AP71" s="86" t="e">
        <f>BillDetail_List[Counsel''s Base Fees]*BillDetail_List[Success Fee %]</f>
        <v>#N/A</v>
      </c>
      <c r="AQ71" s="86" t="e">
        <f>BillDetail_List[Counsel''s Success Fee]*BillDetail_List[VAT Rate]</f>
        <v>#N/A</v>
      </c>
      <c r="AR71" s="86" t="e">
        <f>BillDetail_List[Counsel''s Base Fees]+BillDetail_List[VAT on Base Counsel Fees]+BillDetail_List[Counsel''s Success Fee]+BillDetail_List[VAT on Counsel''s Success Fee]</f>
        <v>#N/A</v>
      </c>
      <c r="AS71" s="86">
        <f>BillDetail_List[Other Disbursements]+BillDetail_List[VAT On Other Disbursements]</f>
        <v>0</v>
      </c>
      <c r="AT71" s="86">
        <f>BillDetail_List[Counsel''s Base Fees]+BillDetail_List[Other Disbursements]+BillDetail_List[ATEI Premium]</f>
        <v>0</v>
      </c>
      <c r="AU71" s="86" t="e">
        <f>BillDetail_List[Other Disbursements]+BillDetail_List[Counsel''s Base Fees]+BillDetail_List[Base Profit Costs (including any indemnity cap)]</f>
        <v>#N/A</v>
      </c>
      <c r="AV71" s="86" t="e">
        <f>BillDetail_List[Base Profit Costs (including any indemnity cap)]+BillDetail_List[Success Fee on Base Profit costs]</f>
        <v>#N/A</v>
      </c>
      <c r="AW71" s="86" t="e">
        <f>BillDetail_List[ATEI Premium]+BillDetail_List[Other Disbursements]+BillDetail_List[Counsel''s Success Fee]+BillDetail_List[Counsel''s Base Fees]</f>
        <v>#N/A</v>
      </c>
      <c r="AX71" s="86" t="e">
        <f>BillDetail_List[VAT On Other Disbursements]+BillDetail_List[VAT on Counsel''s Success Fee]+BillDetail_List[VAT on Base Counsel Fees]+BillDetail_List[VAT on Success Fee on Base Profit Costs]+BillDetail_List[VAT on Base Profit Costs]</f>
        <v>#N/A</v>
      </c>
      <c r="AY71" s="86" t="e">
        <f>SUM(BillDetail_List[[#This Row],[Total Profit Costs]:[Total VAT]])</f>
        <v>#N/A</v>
      </c>
      <c r="AZ71" s="280" t="e">
        <f>VLOOKUP(BillDetail_List[[#This Row],[Phase Code ]],phasetasklist,7,FALSE)</f>
        <v>#N/A</v>
      </c>
      <c r="BA71" s="280" t="e">
        <f>VLOOKUP(BillDetail_List[[#This Row],[Task Code]],tasklist,7,FALSE)</f>
        <v>#N/A</v>
      </c>
      <c r="BB71" s="280" t="str">
        <f>IFERROR(VLOOKUP(BillDetail_List[[#This Row],[Activity Code]],ActivityCodeList,4,FALSE),"")</f>
        <v/>
      </c>
      <c r="BC71" s="280" t="str">
        <f>IFERROR(VLOOKUP(BillDetail_List[[#This Row],[Expense Code]],expensenumbers,4,FALSE),"")</f>
        <v/>
      </c>
      <c r="BD71" s="218"/>
      <c r="BE71" s="94"/>
      <c r="BF71" s="94"/>
      <c r="BG71" s="218"/>
      <c r="BH71" s="94"/>
      <c r="BI71" s="218"/>
      <c r="BJ71" s="218"/>
      <c r="BK71" s="96"/>
      <c r="BL71" s="96"/>
      <c r="BQ71" s="96"/>
      <c r="BR71" s="96"/>
      <c r="BS71" s="96"/>
      <c r="BT71" s="96"/>
      <c r="BV71" s="96"/>
      <c r="BW71" s="72"/>
      <c r="BX71" s="72"/>
      <c r="CB71" s="98"/>
      <c r="CC71" s="99"/>
      <c r="CD71" s="99"/>
      <c r="CE71" s="84"/>
      <c r="CF71" s="84"/>
    </row>
    <row r="72" spans="1:84" x14ac:dyDescent="0.2">
      <c r="A72" s="74"/>
      <c r="B72" s="74"/>
      <c r="C72" s="49"/>
      <c r="D72" s="172"/>
      <c r="E72" s="76"/>
      <c r="F72" s="76"/>
      <c r="G72" s="119"/>
      <c r="H72" s="87"/>
      <c r="I72" s="77"/>
      <c r="J72" s="77"/>
      <c r="K72" s="88"/>
      <c r="L72" s="79"/>
      <c r="M72" s="76"/>
      <c r="N72" s="256"/>
      <c r="O72" s="256"/>
      <c r="P72" s="256"/>
      <c r="Q72" s="256"/>
      <c r="R72" s="81"/>
      <c r="S72" s="89"/>
      <c r="T72" s="76"/>
      <c r="U72" s="76"/>
      <c r="V72" s="86" t="e">
        <f>IF(BillDetail_List[Entry Alloc%]=0,(BillDetail_List[Time]*BillDetail_List[LTM Rate])*BillDetail_List[[#This Row],[Funding PerCent Allowed]],(BillDetail_List[Time]*BillDetail_List[LTM Rate])*BillDetail_List[[#This Row],[Funding PerCent Allowed]]*BillDetail_List[Entry Alloc%])</f>
        <v>#N/A</v>
      </c>
      <c r="W72" s="86">
        <f>BillDetail_List[Counsel''s Base Fees]+BillDetail_List[Other Disbursements]+BillDetail_List[ATEI Premium]</f>
        <v>0</v>
      </c>
      <c r="X72" s="91" t="e">
        <f>VLOOKUP(BillDetail_List[Part ID],FundingList,2,FALSE)</f>
        <v>#N/A</v>
      </c>
      <c r="Y72" s="272" t="e">
        <f>VLOOKUP(BillDetail_List[[#This Row],[Phase Code ]],phasetasklist,3,FALSE)</f>
        <v>#N/A</v>
      </c>
      <c r="Z72" s="255" t="e">
        <f>VLOOKUP(BillDetail_List[[#This Row],[Task Code]],tasklist,4,FALSE)</f>
        <v>#N/A</v>
      </c>
      <c r="AA72" s="240" t="str">
        <f>IFERROR(VLOOKUP(BillDetail_List[[#This Row],[Activity Code]],ActivityCodeList,2,FALSE), " ")</f>
        <v xml:space="preserve"> </v>
      </c>
      <c r="AB72" s="240" t="str">
        <f>IFERROR(VLOOKUP(BillDetail_List[[#This Row],[Expense Code]],expensenumbers,2,FALSE), " ")</f>
        <v xml:space="preserve"> </v>
      </c>
      <c r="AC72" s="92" t="str">
        <f>IFERROR(VLOOKUP(BillDetail_List[LTM],LTMList,3,FALSE),"")</f>
        <v/>
      </c>
      <c r="AD72" s="92" t="str">
        <f>IFERROR(VLOOKUP(BillDetail_List[LTM],LTMList,4,FALSE),"")</f>
        <v/>
      </c>
      <c r="AE72" s="86">
        <f>IFERROR(VLOOKUP(BillDetail_List[LTM],LTM_List[],6,FALSE),0)</f>
        <v>0</v>
      </c>
      <c r="AF72" s="83" t="e">
        <f>VLOOKUP(BillDetail_List[Part ID],FundingList,7,FALSE)</f>
        <v>#N/A</v>
      </c>
      <c r="AG72" s="83" t="e">
        <f>IF(CounselBaseFees=0,VLOOKUP(BillDetail_List[Part ID],FundingList,3,FALSE),VLOOKUP(BillDetail_List[LTM],LTMList,8,FALSE))</f>
        <v>#N/A</v>
      </c>
      <c r="AH72" s="93" t="e">
        <f>VLOOKUP(BillDetail_List[Part ID],FundingList,4,FALSE)</f>
        <v>#N/A</v>
      </c>
      <c r="AI72" s="190">
        <f>IF(BillDetail_List[[#This Row],[Time]]="N/A",0, BillDetail_List[[#This Row],[Time]]*BillDetail_List[[#This Row],[LTM Rate]])</f>
        <v>0</v>
      </c>
      <c r="AJ72" s="86" t="e">
        <f>IF(BillDetail_List[Entry Alloc%]=0,(BillDetail_List[Time]*BillDetail_List[LTM Rate])*BillDetail_List[[#This Row],[Funding PerCent Allowed]],(BillDetail_List[Time]*BillDetail_List[LTM Rate])*BillDetail_List[[#This Row],[Funding PerCent Allowed]]*BillDetail_List[Entry Alloc%])</f>
        <v>#N/A</v>
      </c>
      <c r="AK72" s="86" t="e">
        <f>BillDetail_List[Base Profit Costs (including any indemnity cap)]*BillDetail_List[VAT Rate]</f>
        <v>#N/A</v>
      </c>
      <c r="AL72" s="86" t="e">
        <f>BillDetail_List[Base Profit Costs (including any indemnity cap)]*BillDetail_List[Success Fee %]</f>
        <v>#N/A</v>
      </c>
      <c r="AM72" s="86" t="e">
        <f>BillDetail_List[Success Fee on Base Profit costs]*BillDetail_List[VAT Rate]</f>
        <v>#N/A</v>
      </c>
      <c r="AN72" s="86" t="e">
        <f>SUM(BillDetail_List[[#This Row],[Base Profit Costs (including any indemnity cap)]:[VAT on Success Fee on Base Profit Costs]])</f>
        <v>#N/A</v>
      </c>
      <c r="AO72" s="86" t="e">
        <f>BillDetail_List[Counsel''s Base Fees]*BillDetail_List[VAT Rate]</f>
        <v>#N/A</v>
      </c>
      <c r="AP72" s="86" t="e">
        <f>BillDetail_List[Counsel''s Base Fees]*BillDetail_List[Success Fee %]</f>
        <v>#N/A</v>
      </c>
      <c r="AQ72" s="86" t="e">
        <f>BillDetail_List[Counsel''s Success Fee]*BillDetail_List[VAT Rate]</f>
        <v>#N/A</v>
      </c>
      <c r="AR72" s="86" t="e">
        <f>BillDetail_List[Counsel''s Base Fees]+BillDetail_List[VAT on Base Counsel Fees]+BillDetail_List[Counsel''s Success Fee]+BillDetail_List[VAT on Counsel''s Success Fee]</f>
        <v>#N/A</v>
      </c>
      <c r="AS72" s="86">
        <f>BillDetail_List[Other Disbursements]+BillDetail_List[VAT On Other Disbursements]</f>
        <v>0</v>
      </c>
      <c r="AT72" s="86">
        <f>BillDetail_List[Counsel''s Base Fees]+BillDetail_List[Other Disbursements]+BillDetail_List[ATEI Premium]</f>
        <v>0</v>
      </c>
      <c r="AU72" s="86" t="e">
        <f>BillDetail_List[Other Disbursements]+BillDetail_List[Counsel''s Base Fees]+BillDetail_List[Base Profit Costs (including any indemnity cap)]</f>
        <v>#N/A</v>
      </c>
      <c r="AV72" s="86" t="e">
        <f>BillDetail_List[Base Profit Costs (including any indemnity cap)]+BillDetail_List[Success Fee on Base Profit costs]</f>
        <v>#N/A</v>
      </c>
      <c r="AW72" s="86" t="e">
        <f>BillDetail_List[ATEI Premium]+BillDetail_List[Other Disbursements]+BillDetail_List[Counsel''s Success Fee]+BillDetail_List[Counsel''s Base Fees]</f>
        <v>#N/A</v>
      </c>
      <c r="AX72" s="86" t="e">
        <f>BillDetail_List[VAT On Other Disbursements]+BillDetail_List[VAT on Counsel''s Success Fee]+BillDetail_List[VAT on Base Counsel Fees]+BillDetail_List[VAT on Success Fee on Base Profit Costs]+BillDetail_List[VAT on Base Profit Costs]</f>
        <v>#N/A</v>
      </c>
      <c r="AY72" s="86" t="e">
        <f>SUM(BillDetail_List[[#This Row],[Total Profit Costs]:[Total VAT]])</f>
        <v>#N/A</v>
      </c>
      <c r="AZ72" s="280" t="e">
        <f>VLOOKUP(BillDetail_List[[#This Row],[Phase Code ]],phasetasklist,7,FALSE)</f>
        <v>#N/A</v>
      </c>
      <c r="BA72" s="280" t="e">
        <f>VLOOKUP(BillDetail_List[[#This Row],[Task Code]],tasklist,7,FALSE)</f>
        <v>#N/A</v>
      </c>
      <c r="BB72" s="280" t="str">
        <f>IFERROR(VLOOKUP(BillDetail_List[[#This Row],[Activity Code]],ActivityCodeList,4,FALSE),"")</f>
        <v/>
      </c>
      <c r="BC72" s="280" t="str">
        <f>IFERROR(VLOOKUP(BillDetail_List[[#This Row],[Expense Code]],expensenumbers,4,FALSE),"")</f>
        <v/>
      </c>
      <c r="BD72" s="218"/>
      <c r="BE72" s="94"/>
      <c r="BF72" s="94"/>
      <c r="BG72" s="218"/>
      <c r="BH72" s="94"/>
      <c r="BI72" s="218"/>
      <c r="BJ72" s="218"/>
      <c r="BK72" s="96"/>
      <c r="BL72" s="96"/>
      <c r="BQ72" s="96"/>
      <c r="BR72" s="96"/>
      <c r="BS72" s="96"/>
      <c r="BT72" s="96"/>
      <c r="BV72" s="96"/>
      <c r="BW72" s="72"/>
      <c r="BX72" s="72"/>
      <c r="CB72" s="98"/>
      <c r="CC72" s="99"/>
      <c r="CD72" s="99"/>
      <c r="CE72" s="84"/>
      <c r="CF72" s="84"/>
    </row>
    <row r="73" spans="1:84" x14ac:dyDescent="0.2">
      <c r="A73" s="74"/>
      <c r="B73" s="74"/>
      <c r="C73" s="49"/>
      <c r="D73" s="172"/>
      <c r="E73" s="76"/>
      <c r="F73" s="76"/>
      <c r="G73" s="119"/>
      <c r="H73" s="87"/>
      <c r="I73" s="77"/>
      <c r="J73" s="77"/>
      <c r="K73" s="88"/>
      <c r="L73" s="79"/>
      <c r="M73" s="76"/>
      <c r="N73" s="256"/>
      <c r="O73" s="256"/>
      <c r="P73" s="256"/>
      <c r="Q73" s="256"/>
      <c r="R73" s="81"/>
      <c r="S73" s="89"/>
      <c r="T73" s="76"/>
      <c r="U73" s="76"/>
      <c r="V73" s="86" t="e">
        <f>IF(BillDetail_List[Entry Alloc%]=0,(BillDetail_List[Time]*BillDetail_List[LTM Rate])*BillDetail_List[[#This Row],[Funding PerCent Allowed]],(BillDetail_List[Time]*BillDetail_List[LTM Rate])*BillDetail_List[[#This Row],[Funding PerCent Allowed]]*BillDetail_List[Entry Alloc%])</f>
        <v>#N/A</v>
      </c>
      <c r="W73" s="86">
        <f>BillDetail_List[Counsel''s Base Fees]+BillDetail_List[Other Disbursements]+BillDetail_List[ATEI Premium]</f>
        <v>0</v>
      </c>
      <c r="X73" s="91" t="e">
        <f>VLOOKUP(BillDetail_List[Part ID],FundingList,2,FALSE)</f>
        <v>#N/A</v>
      </c>
      <c r="Y73" s="272" t="e">
        <f>VLOOKUP(BillDetail_List[[#This Row],[Phase Code ]],phasetasklist,3,FALSE)</f>
        <v>#N/A</v>
      </c>
      <c r="Z73" s="255" t="e">
        <f>VLOOKUP(BillDetail_List[[#This Row],[Task Code]],tasklist,4,FALSE)</f>
        <v>#N/A</v>
      </c>
      <c r="AA73" s="240" t="str">
        <f>IFERROR(VLOOKUP(BillDetail_List[[#This Row],[Activity Code]],ActivityCodeList,2,FALSE), " ")</f>
        <v xml:space="preserve"> </v>
      </c>
      <c r="AB73" s="240" t="str">
        <f>IFERROR(VLOOKUP(BillDetail_List[[#This Row],[Expense Code]],expensenumbers,2,FALSE), " ")</f>
        <v xml:space="preserve"> </v>
      </c>
      <c r="AC73" s="92" t="str">
        <f>IFERROR(VLOOKUP(BillDetail_List[LTM],LTMList,3,FALSE),"")</f>
        <v/>
      </c>
      <c r="AD73" s="92" t="str">
        <f>IFERROR(VLOOKUP(BillDetail_List[LTM],LTMList,4,FALSE),"")</f>
        <v/>
      </c>
      <c r="AE73" s="86">
        <f>IFERROR(VLOOKUP(BillDetail_List[LTM],LTM_List[],6,FALSE),0)</f>
        <v>0</v>
      </c>
      <c r="AF73" s="83" t="e">
        <f>VLOOKUP(BillDetail_List[Part ID],FundingList,7,FALSE)</f>
        <v>#N/A</v>
      </c>
      <c r="AG73" s="83" t="e">
        <f>IF(CounselBaseFees=0,VLOOKUP(BillDetail_List[Part ID],FundingList,3,FALSE),VLOOKUP(BillDetail_List[LTM],LTMList,8,FALSE))</f>
        <v>#N/A</v>
      </c>
      <c r="AH73" s="93" t="e">
        <f>VLOOKUP(BillDetail_List[Part ID],FundingList,4,FALSE)</f>
        <v>#N/A</v>
      </c>
      <c r="AI73" s="190">
        <f>IF(BillDetail_List[[#This Row],[Time]]="N/A",0, BillDetail_List[[#This Row],[Time]]*BillDetail_List[[#This Row],[LTM Rate]])</f>
        <v>0</v>
      </c>
      <c r="AJ73" s="86" t="e">
        <f>IF(BillDetail_List[Entry Alloc%]=0,(BillDetail_List[Time]*BillDetail_List[LTM Rate])*BillDetail_List[[#This Row],[Funding PerCent Allowed]],(BillDetail_List[Time]*BillDetail_List[LTM Rate])*BillDetail_List[[#This Row],[Funding PerCent Allowed]]*BillDetail_List[Entry Alloc%])</f>
        <v>#N/A</v>
      </c>
      <c r="AK73" s="86" t="e">
        <f>BillDetail_List[Base Profit Costs (including any indemnity cap)]*BillDetail_List[VAT Rate]</f>
        <v>#N/A</v>
      </c>
      <c r="AL73" s="86" t="e">
        <f>BillDetail_List[Base Profit Costs (including any indemnity cap)]*BillDetail_List[Success Fee %]</f>
        <v>#N/A</v>
      </c>
      <c r="AM73" s="86" t="e">
        <f>BillDetail_List[Success Fee on Base Profit costs]*BillDetail_List[VAT Rate]</f>
        <v>#N/A</v>
      </c>
      <c r="AN73" s="86" t="e">
        <f>SUM(BillDetail_List[[#This Row],[Base Profit Costs (including any indemnity cap)]:[VAT on Success Fee on Base Profit Costs]])</f>
        <v>#N/A</v>
      </c>
      <c r="AO73" s="86" t="e">
        <f>BillDetail_List[Counsel''s Base Fees]*BillDetail_List[VAT Rate]</f>
        <v>#N/A</v>
      </c>
      <c r="AP73" s="86" t="e">
        <f>BillDetail_List[Counsel''s Base Fees]*BillDetail_List[Success Fee %]</f>
        <v>#N/A</v>
      </c>
      <c r="AQ73" s="86" t="e">
        <f>BillDetail_List[Counsel''s Success Fee]*BillDetail_List[VAT Rate]</f>
        <v>#N/A</v>
      </c>
      <c r="AR73" s="86" t="e">
        <f>BillDetail_List[Counsel''s Base Fees]+BillDetail_List[VAT on Base Counsel Fees]+BillDetail_List[Counsel''s Success Fee]+BillDetail_List[VAT on Counsel''s Success Fee]</f>
        <v>#N/A</v>
      </c>
      <c r="AS73" s="86">
        <f>BillDetail_List[Other Disbursements]+BillDetail_List[VAT On Other Disbursements]</f>
        <v>0</v>
      </c>
      <c r="AT73" s="86">
        <f>BillDetail_List[Counsel''s Base Fees]+BillDetail_List[Other Disbursements]+BillDetail_List[ATEI Premium]</f>
        <v>0</v>
      </c>
      <c r="AU73" s="86" t="e">
        <f>BillDetail_List[Other Disbursements]+BillDetail_List[Counsel''s Base Fees]+BillDetail_List[Base Profit Costs (including any indemnity cap)]</f>
        <v>#N/A</v>
      </c>
      <c r="AV73" s="86" t="e">
        <f>BillDetail_List[Base Profit Costs (including any indemnity cap)]+BillDetail_List[Success Fee on Base Profit costs]</f>
        <v>#N/A</v>
      </c>
      <c r="AW73" s="86" t="e">
        <f>BillDetail_List[ATEI Premium]+BillDetail_List[Other Disbursements]+BillDetail_List[Counsel''s Success Fee]+BillDetail_List[Counsel''s Base Fees]</f>
        <v>#N/A</v>
      </c>
      <c r="AX73" s="86" t="e">
        <f>BillDetail_List[VAT On Other Disbursements]+BillDetail_List[VAT on Counsel''s Success Fee]+BillDetail_List[VAT on Base Counsel Fees]+BillDetail_List[VAT on Success Fee on Base Profit Costs]+BillDetail_List[VAT on Base Profit Costs]</f>
        <v>#N/A</v>
      </c>
      <c r="AY73" s="86" t="e">
        <f>SUM(BillDetail_List[[#This Row],[Total Profit Costs]:[Total VAT]])</f>
        <v>#N/A</v>
      </c>
      <c r="AZ73" s="280" t="e">
        <f>VLOOKUP(BillDetail_List[[#This Row],[Phase Code ]],phasetasklist,7,FALSE)</f>
        <v>#N/A</v>
      </c>
      <c r="BA73" s="280" t="e">
        <f>VLOOKUP(BillDetail_List[[#This Row],[Task Code]],tasklist,7,FALSE)</f>
        <v>#N/A</v>
      </c>
      <c r="BB73" s="280" t="str">
        <f>IFERROR(VLOOKUP(BillDetail_List[[#This Row],[Activity Code]],ActivityCodeList,4,FALSE),"")</f>
        <v/>
      </c>
      <c r="BC73" s="280" t="str">
        <f>IFERROR(VLOOKUP(BillDetail_List[[#This Row],[Expense Code]],expensenumbers,4,FALSE),"")</f>
        <v/>
      </c>
      <c r="BD73" s="218"/>
      <c r="BE73" s="94"/>
      <c r="BF73" s="94"/>
      <c r="BG73" s="218"/>
      <c r="BH73" s="94"/>
      <c r="BI73" s="218"/>
      <c r="BJ73" s="218"/>
      <c r="BK73" s="96"/>
      <c r="BL73" s="96"/>
      <c r="BQ73" s="96"/>
      <c r="BR73" s="96"/>
      <c r="BS73" s="96"/>
      <c r="BT73" s="96"/>
      <c r="BV73" s="96"/>
      <c r="BW73" s="72"/>
      <c r="BX73" s="72"/>
      <c r="CB73" s="98"/>
      <c r="CC73" s="99"/>
      <c r="CD73" s="99"/>
      <c r="CE73" s="84"/>
      <c r="CF73" s="84"/>
    </row>
    <row r="74" spans="1:84" x14ac:dyDescent="0.2">
      <c r="A74" s="74"/>
      <c r="B74" s="74"/>
      <c r="C74" s="49"/>
      <c r="D74" s="172"/>
      <c r="E74" s="76"/>
      <c r="F74" s="76"/>
      <c r="G74" s="119"/>
      <c r="H74" s="87"/>
      <c r="I74" s="77"/>
      <c r="J74" s="77"/>
      <c r="K74" s="88"/>
      <c r="L74" s="79"/>
      <c r="M74" s="76"/>
      <c r="N74" s="256"/>
      <c r="O74" s="256"/>
      <c r="P74" s="256"/>
      <c r="Q74" s="256"/>
      <c r="R74" s="81"/>
      <c r="S74" s="89"/>
      <c r="T74" s="76"/>
      <c r="U74" s="76"/>
      <c r="V74" s="86" t="e">
        <f>IF(BillDetail_List[Entry Alloc%]=0,(BillDetail_List[Time]*BillDetail_List[LTM Rate])*BillDetail_List[[#This Row],[Funding PerCent Allowed]],(BillDetail_List[Time]*BillDetail_List[LTM Rate])*BillDetail_List[[#This Row],[Funding PerCent Allowed]]*BillDetail_List[Entry Alloc%])</f>
        <v>#N/A</v>
      </c>
      <c r="W74" s="86">
        <f>BillDetail_List[Counsel''s Base Fees]+BillDetail_List[Other Disbursements]+BillDetail_List[ATEI Premium]</f>
        <v>0</v>
      </c>
      <c r="X74" s="91" t="e">
        <f>VLOOKUP(BillDetail_List[Part ID],FundingList,2,FALSE)</f>
        <v>#N/A</v>
      </c>
      <c r="Y74" s="272" t="e">
        <f>VLOOKUP(BillDetail_List[[#This Row],[Phase Code ]],phasetasklist,3,FALSE)</f>
        <v>#N/A</v>
      </c>
      <c r="Z74" s="255" t="e">
        <f>VLOOKUP(BillDetail_List[[#This Row],[Task Code]],tasklist,4,FALSE)</f>
        <v>#N/A</v>
      </c>
      <c r="AA74" s="240" t="str">
        <f>IFERROR(VLOOKUP(BillDetail_List[[#This Row],[Activity Code]],ActivityCodeList,2,FALSE), " ")</f>
        <v xml:space="preserve"> </v>
      </c>
      <c r="AB74" s="240" t="str">
        <f>IFERROR(VLOOKUP(BillDetail_List[[#This Row],[Expense Code]],expensenumbers,2,FALSE), " ")</f>
        <v xml:space="preserve"> </v>
      </c>
      <c r="AC74" s="92" t="str">
        <f>IFERROR(VLOOKUP(BillDetail_List[LTM],LTMList,3,FALSE),"")</f>
        <v/>
      </c>
      <c r="AD74" s="92" t="str">
        <f>IFERROR(VLOOKUP(BillDetail_List[LTM],LTMList,4,FALSE),"")</f>
        <v/>
      </c>
      <c r="AE74" s="86">
        <f>IFERROR(VLOOKUP(BillDetail_List[LTM],LTM_List[],6,FALSE),0)</f>
        <v>0</v>
      </c>
      <c r="AF74" s="83" t="e">
        <f>VLOOKUP(BillDetail_List[Part ID],FundingList,7,FALSE)</f>
        <v>#N/A</v>
      </c>
      <c r="AG74" s="83" t="e">
        <f>IF(CounselBaseFees=0,VLOOKUP(BillDetail_List[Part ID],FundingList,3,FALSE),VLOOKUP(BillDetail_List[LTM],LTMList,8,FALSE))</f>
        <v>#N/A</v>
      </c>
      <c r="AH74" s="93" t="e">
        <f>VLOOKUP(BillDetail_List[Part ID],FundingList,4,FALSE)</f>
        <v>#N/A</v>
      </c>
      <c r="AI74" s="190">
        <f>IF(BillDetail_List[[#This Row],[Time]]="N/A",0, BillDetail_List[[#This Row],[Time]]*BillDetail_List[[#This Row],[LTM Rate]])</f>
        <v>0</v>
      </c>
      <c r="AJ74" s="86" t="e">
        <f>IF(BillDetail_List[Entry Alloc%]=0,(BillDetail_List[Time]*BillDetail_List[LTM Rate])*BillDetail_List[[#This Row],[Funding PerCent Allowed]],(BillDetail_List[Time]*BillDetail_List[LTM Rate])*BillDetail_List[[#This Row],[Funding PerCent Allowed]]*BillDetail_List[Entry Alloc%])</f>
        <v>#N/A</v>
      </c>
      <c r="AK74" s="86" t="e">
        <f>BillDetail_List[Base Profit Costs (including any indemnity cap)]*BillDetail_List[VAT Rate]</f>
        <v>#N/A</v>
      </c>
      <c r="AL74" s="86" t="e">
        <f>BillDetail_List[Base Profit Costs (including any indemnity cap)]*BillDetail_List[Success Fee %]</f>
        <v>#N/A</v>
      </c>
      <c r="AM74" s="86" t="e">
        <f>BillDetail_List[Success Fee on Base Profit costs]*BillDetail_List[VAT Rate]</f>
        <v>#N/A</v>
      </c>
      <c r="AN74" s="86" t="e">
        <f>SUM(BillDetail_List[[#This Row],[Base Profit Costs (including any indemnity cap)]:[VAT on Success Fee on Base Profit Costs]])</f>
        <v>#N/A</v>
      </c>
      <c r="AO74" s="86" t="e">
        <f>BillDetail_List[Counsel''s Base Fees]*BillDetail_List[VAT Rate]</f>
        <v>#N/A</v>
      </c>
      <c r="AP74" s="86" t="e">
        <f>BillDetail_List[Counsel''s Base Fees]*BillDetail_List[Success Fee %]</f>
        <v>#N/A</v>
      </c>
      <c r="AQ74" s="86" t="e">
        <f>BillDetail_List[Counsel''s Success Fee]*BillDetail_List[VAT Rate]</f>
        <v>#N/A</v>
      </c>
      <c r="AR74" s="86" t="e">
        <f>BillDetail_List[Counsel''s Base Fees]+BillDetail_List[VAT on Base Counsel Fees]+BillDetail_List[Counsel''s Success Fee]+BillDetail_List[VAT on Counsel''s Success Fee]</f>
        <v>#N/A</v>
      </c>
      <c r="AS74" s="86">
        <f>BillDetail_List[Other Disbursements]+BillDetail_List[VAT On Other Disbursements]</f>
        <v>0</v>
      </c>
      <c r="AT74" s="86">
        <f>BillDetail_List[Counsel''s Base Fees]+BillDetail_List[Other Disbursements]+BillDetail_List[ATEI Premium]</f>
        <v>0</v>
      </c>
      <c r="AU74" s="86" t="e">
        <f>BillDetail_List[Other Disbursements]+BillDetail_List[Counsel''s Base Fees]+BillDetail_List[Base Profit Costs (including any indemnity cap)]</f>
        <v>#N/A</v>
      </c>
      <c r="AV74" s="86" t="e">
        <f>BillDetail_List[Base Profit Costs (including any indemnity cap)]+BillDetail_List[Success Fee on Base Profit costs]</f>
        <v>#N/A</v>
      </c>
      <c r="AW74" s="86" t="e">
        <f>BillDetail_List[ATEI Premium]+BillDetail_List[Other Disbursements]+BillDetail_List[Counsel''s Success Fee]+BillDetail_List[Counsel''s Base Fees]</f>
        <v>#N/A</v>
      </c>
      <c r="AX74" s="86" t="e">
        <f>BillDetail_List[VAT On Other Disbursements]+BillDetail_List[VAT on Counsel''s Success Fee]+BillDetail_List[VAT on Base Counsel Fees]+BillDetail_List[VAT on Success Fee on Base Profit Costs]+BillDetail_List[VAT on Base Profit Costs]</f>
        <v>#N/A</v>
      </c>
      <c r="AY74" s="86" t="e">
        <f>SUM(BillDetail_List[[#This Row],[Total Profit Costs]:[Total VAT]])</f>
        <v>#N/A</v>
      </c>
      <c r="AZ74" s="280" t="e">
        <f>VLOOKUP(BillDetail_List[[#This Row],[Phase Code ]],phasetasklist,7,FALSE)</f>
        <v>#N/A</v>
      </c>
      <c r="BA74" s="280" t="e">
        <f>VLOOKUP(BillDetail_List[[#This Row],[Task Code]],tasklist,7,FALSE)</f>
        <v>#N/A</v>
      </c>
      <c r="BB74" s="280" t="str">
        <f>IFERROR(VLOOKUP(BillDetail_List[[#This Row],[Activity Code]],ActivityCodeList,4,FALSE),"")</f>
        <v/>
      </c>
      <c r="BC74" s="280" t="str">
        <f>IFERROR(VLOOKUP(BillDetail_List[[#This Row],[Expense Code]],expensenumbers,4,FALSE),"")</f>
        <v/>
      </c>
      <c r="BD74" s="218"/>
      <c r="BE74" s="94"/>
      <c r="BF74" s="94"/>
      <c r="BG74" s="218"/>
      <c r="BH74" s="94"/>
      <c r="BI74" s="218"/>
      <c r="BJ74" s="218"/>
      <c r="BK74" s="96"/>
      <c r="BL74" s="96"/>
      <c r="BQ74" s="96"/>
      <c r="BR74" s="96"/>
      <c r="BS74" s="96"/>
      <c r="BT74" s="96"/>
      <c r="BV74" s="96"/>
      <c r="BW74" s="72"/>
      <c r="BX74" s="72"/>
      <c r="CB74" s="98"/>
      <c r="CC74" s="99"/>
      <c r="CD74" s="99"/>
      <c r="CE74" s="84"/>
      <c r="CF74" s="84"/>
    </row>
    <row r="75" spans="1:84" x14ac:dyDescent="0.2">
      <c r="A75" s="74"/>
      <c r="B75" s="74"/>
      <c r="C75" s="49"/>
      <c r="D75" s="172"/>
      <c r="E75" s="76"/>
      <c r="F75" s="76"/>
      <c r="G75" s="119"/>
      <c r="H75" s="87"/>
      <c r="I75" s="77"/>
      <c r="J75" s="77"/>
      <c r="K75" s="88"/>
      <c r="L75" s="79"/>
      <c r="M75" s="76"/>
      <c r="N75" s="256"/>
      <c r="O75" s="256"/>
      <c r="P75" s="256"/>
      <c r="Q75" s="256"/>
      <c r="R75" s="81"/>
      <c r="S75" s="89"/>
      <c r="T75" s="76"/>
      <c r="U75" s="76"/>
      <c r="V75" s="86" t="e">
        <f>IF(BillDetail_List[Entry Alloc%]=0,(BillDetail_List[Time]*BillDetail_List[LTM Rate])*BillDetail_List[[#This Row],[Funding PerCent Allowed]],(BillDetail_List[Time]*BillDetail_List[LTM Rate])*BillDetail_List[[#This Row],[Funding PerCent Allowed]]*BillDetail_List[Entry Alloc%])</f>
        <v>#N/A</v>
      </c>
      <c r="W75" s="86">
        <f>BillDetail_List[Counsel''s Base Fees]+BillDetail_List[Other Disbursements]+BillDetail_List[ATEI Premium]</f>
        <v>0</v>
      </c>
      <c r="X75" s="91" t="e">
        <f>VLOOKUP(BillDetail_List[Part ID],FundingList,2,FALSE)</f>
        <v>#N/A</v>
      </c>
      <c r="Y75" s="272" t="e">
        <f>VLOOKUP(BillDetail_List[[#This Row],[Phase Code ]],phasetasklist,3,FALSE)</f>
        <v>#N/A</v>
      </c>
      <c r="Z75" s="255" t="e">
        <f>VLOOKUP(BillDetail_List[[#This Row],[Task Code]],tasklist,4,FALSE)</f>
        <v>#N/A</v>
      </c>
      <c r="AA75" s="240" t="str">
        <f>IFERROR(VLOOKUP(BillDetail_List[[#This Row],[Activity Code]],ActivityCodeList,2,FALSE), " ")</f>
        <v xml:space="preserve"> </v>
      </c>
      <c r="AB75" s="240" t="str">
        <f>IFERROR(VLOOKUP(BillDetail_List[[#This Row],[Expense Code]],expensenumbers,2,FALSE), " ")</f>
        <v xml:space="preserve"> </v>
      </c>
      <c r="AC75" s="92" t="str">
        <f>IFERROR(VLOOKUP(BillDetail_List[LTM],LTMList,3,FALSE),"")</f>
        <v/>
      </c>
      <c r="AD75" s="92" t="str">
        <f>IFERROR(VLOOKUP(BillDetail_List[LTM],LTMList,4,FALSE),"")</f>
        <v/>
      </c>
      <c r="AE75" s="86">
        <f>IFERROR(VLOOKUP(BillDetail_List[LTM],LTM_List[],6,FALSE),0)</f>
        <v>0</v>
      </c>
      <c r="AF75" s="83" t="e">
        <f>VLOOKUP(BillDetail_List[Part ID],FundingList,7,FALSE)</f>
        <v>#N/A</v>
      </c>
      <c r="AG75" s="83" t="e">
        <f>IF(CounselBaseFees=0,VLOOKUP(BillDetail_List[Part ID],FundingList,3,FALSE),VLOOKUP(BillDetail_List[LTM],LTMList,8,FALSE))</f>
        <v>#N/A</v>
      </c>
      <c r="AH75" s="93" t="e">
        <f>VLOOKUP(BillDetail_List[Part ID],FundingList,4,FALSE)</f>
        <v>#N/A</v>
      </c>
      <c r="AI75" s="190">
        <f>IF(BillDetail_List[[#This Row],[Time]]="N/A",0, BillDetail_List[[#This Row],[Time]]*BillDetail_List[[#This Row],[LTM Rate]])</f>
        <v>0</v>
      </c>
      <c r="AJ75" s="86" t="e">
        <f>IF(BillDetail_List[Entry Alloc%]=0,(BillDetail_List[Time]*BillDetail_List[LTM Rate])*BillDetail_List[[#This Row],[Funding PerCent Allowed]],(BillDetail_List[Time]*BillDetail_List[LTM Rate])*BillDetail_List[[#This Row],[Funding PerCent Allowed]]*BillDetail_List[Entry Alloc%])</f>
        <v>#N/A</v>
      </c>
      <c r="AK75" s="86" t="e">
        <f>BillDetail_List[Base Profit Costs (including any indemnity cap)]*BillDetail_List[VAT Rate]</f>
        <v>#N/A</v>
      </c>
      <c r="AL75" s="86" t="e">
        <f>BillDetail_List[Base Profit Costs (including any indemnity cap)]*BillDetail_List[Success Fee %]</f>
        <v>#N/A</v>
      </c>
      <c r="AM75" s="86" t="e">
        <f>BillDetail_List[Success Fee on Base Profit costs]*BillDetail_List[VAT Rate]</f>
        <v>#N/A</v>
      </c>
      <c r="AN75" s="86" t="e">
        <f>SUM(BillDetail_List[[#This Row],[Base Profit Costs (including any indemnity cap)]:[VAT on Success Fee on Base Profit Costs]])</f>
        <v>#N/A</v>
      </c>
      <c r="AO75" s="86" t="e">
        <f>BillDetail_List[Counsel''s Base Fees]*BillDetail_List[VAT Rate]</f>
        <v>#N/A</v>
      </c>
      <c r="AP75" s="86" t="e">
        <f>BillDetail_List[Counsel''s Base Fees]*BillDetail_List[Success Fee %]</f>
        <v>#N/A</v>
      </c>
      <c r="AQ75" s="86" t="e">
        <f>BillDetail_List[Counsel''s Success Fee]*BillDetail_List[VAT Rate]</f>
        <v>#N/A</v>
      </c>
      <c r="AR75" s="86" t="e">
        <f>BillDetail_List[Counsel''s Base Fees]+BillDetail_List[VAT on Base Counsel Fees]+BillDetail_List[Counsel''s Success Fee]+BillDetail_List[VAT on Counsel''s Success Fee]</f>
        <v>#N/A</v>
      </c>
      <c r="AS75" s="86">
        <f>BillDetail_List[Other Disbursements]+BillDetail_List[VAT On Other Disbursements]</f>
        <v>0</v>
      </c>
      <c r="AT75" s="86">
        <f>BillDetail_List[Counsel''s Base Fees]+BillDetail_List[Other Disbursements]+BillDetail_List[ATEI Premium]</f>
        <v>0</v>
      </c>
      <c r="AU75" s="86" t="e">
        <f>BillDetail_List[Other Disbursements]+BillDetail_List[Counsel''s Base Fees]+BillDetail_List[Base Profit Costs (including any indemnity cap)]</f>
        <v>#N/A</v>
      </c>
      <c r="AV75" s="86" t="e">
        <f>BillDetail_List[Base Profit Costs (including any indemnity cap)]+BillDetail_List[Success Fee on Base Profit costs]</f>
        <v>#N/A</v>
      </c>
      <c r="AW75" s="86" t="e">
        <f>BillDetail_List[ATEI Premium]+BillDetail_List[Other Disbursements]+BillDetail_List[Counsel''s Success Fee]+BillDetail_List[Counsel''s Base Fees]</f>
        <v>#N/A</v>
      </c>
      <c r="AX75" s="86" t="e">
        <f>BillDetail_List[VAT On Other Disbursements]+BillDetail_List[VAT on Counsel''s Success Fee]+BillDetail_List[VAT on Base Counsel Fees]+BillDetail_List[VAT on Success Fee on Base Profit Costs]+BillDetail_List[VAT on Base Profit Costs]</f>
        <v>#N/A</v>
      </c>
      <c r="AY75" s="86" t="e">
        <f>SUM(BillDetail_List[[#This Row],[Total Profit Costs]:[Total VAT]])</f>
        <v>#N/A</v>
      </c>
      <c r="AZ75" s="280" t="e">
        <f>VLOOKUP(BillDetail_List[[#This Row],[Phase Code ]],phasetasklist,7,FALSE)</f>
        <v>#N/A</v>
      </c>
      <c r="BA75" s="280" t="e">
        <f>VLOOKUP(BillDetail_List[[#This Row],[Task Code]],tasklist,7,FALSE)</f>
        <v>#N/A</v>
      </c>
      <c r="BB75" s="280" t="str">
        <f>IFERROR(VLOOKUP(BillDetail_List[[#This Row],[Activity Code]],ActivityCodeList,4,FALSE),"")</f>
        <v/>
      </c>
      <c r="BC75" s="280" t="str">
        <f>IFERROR(VLOOKUP(BillDetail_List[[#This Row],[Expense Code]],expensenumbers,4,FALSE),"")</f>
        <v/>
      </c>
      <c r="BD75" s="218"/>
      <c r="BE75" s="94"/>
      <c r="BF75" s="94"/>
      <c r="BG75" s="218"/>
      <c r="BH75" s="94"/>
      <c r="BI75" s="218"/>
      <c r="BJ75" s="218"/>
      <c r="BK75" s="96"/>
      <c r="BL75" s="96"/>
      <c r="BQ75" s="96"/>
      <c r="BR75" s="96"/>
      <c r="BS75" s="96"/>
      <c r="BT75" s="96"/>
      <c r="BV75" s="96"/>
      <c r="BW75" s="72"/>
      <c r="BX75" s="72"/>
      <c r="CB75" s="98"/>
      <c r="CC75" s="99"/>
      <c r="CD75" s="99"/>
      <c r="CE75" s="84"/>
      <c r="CF75" s="84"/>
    </row>
    <row r="76" spans="1:84" x14ac:dyDescent="0.2">
      <c r="A76" s="74"/>
      <c r="B76" s="74"/>
      <c r="C76" s="49"/>
      <c r="D76" s="172"/>
      <c r="E76" s="76"/>
      <c r="F76" s="76"/>
      <c r="G76" s="119"/>
      <c r="H76" s="87"/>
      <c r="I76" s="77"/>
      <c r="J76" s="77"/>
      <c r="K76" s="88"/>
      <c r="L76" s="79"/>
      <c r="M76" s="76"/>
      <c r="N76" s="256"/>
      <c r="O76" s="256"/>
      <c r="P76" s="256"/>
      <c r="Q76" s="256"/>
      <c r="R76" s="81"/>
      <c r="S76" s="89"/>
      <c r="T76" s="76"/>
      <c r="U76" s="76"/>
      <c r="V76" s="86" t="e">
        <f>IF(BillDetail_List[Entry Alloc%]=0,(BillDetail_List[Time]*BillDetail_List[LTM Rate])*BillDetail_List[[#This Row],[Funding PerCent Allowed]],(BillDetail_List[Time]*BillDetail_List[LTM Rate])*BillDetail_List[[#This Row],[Funding PerCent Allowed]]*BillDetail_List[Entry Alloc%])</f>
        <v>#N/A</v>
      </c>
      <c r="W76" s="86">
        <f>BillDetail_List[Counsel''s Base Fees]+BillDetail_List[Other Disbursements]+BillDetail_List[ATEI Premium]</f>
        <v>0</v>
      </c>
      <c r="X76" s="91" t="e">
        <f>VLOOKUP(BillDetail_List[Part ID],FundingList,2,FALSE)</f>
        <v>#N/A</v>
      </c>
      <c r="Y76" s="272" t="e">
        <f>VLOOKUP(BillDetail_List[[#This Row],[Phase Code ]],phasetasklist,3,FALSE)</f>
        <v>#N/A</v>
      </c>
      <c r="Z76" s="255" t="e">
        <f>VLOOKUP(BillDetail_List[[#This Row],[Task Code]],tasklist,4,FALSE)</f>
        <v>#N/A</v>
      </c>
      <c r="AA76" s="240" t="str">
        <f>IFERROR(VLOOKUP(BillDetail_List[[#This Row],[Activity Code]],ActivityCodeList,2,FALSE), " ")</f>
        <v xml:space="preserve"> </v>
      </c>
      <c r="AB76" s="240" t="str">
        <f>IFERROR(VLOOKUP(BillDetail_List[[#This Row],[Expense Code]],expensenumbers,2,FALSE), " ")</f>
        <v xml:space="preserve"> </v>
      </c>
      <c r="AC76" s="92" t="str">
        <f>IFERROR(VLOOKUP(BillDetail_List[LTM],LTMList,3,FALSE),"")</f>
        <v/>
      </c>
      <c r="AD76" s="92" t="str">
        <f>IFERROR(VLOOKUP(BillDetail_List[LTM],LTMList,4,FALSE),"")</f>
        <v/>
      </c>
      <c r="AE76" s="86">
        <f>IFERROR(VLOOKUP(BillDetail_List[LTM],LTM_List[],6,FALSE),0)</f>
        <v>0</v>
      </c>
      <c r="AF76" s="83" t="e">
        <f>VLOOKUP(BillDetail_List[Part ID],FundingList,7,FALSE)</f>
        <v>#N/A</v>
      </c>
      <c r="AG76" s="83" t="e">
        <f>IF(CounselBaseFees=0,VLOOKUP(BillDetail_List[Part ID],FundingList,3,FALSE),VLOOKUP(BillDetail_List[LTM],LTMList,8,FALSE))</f>
        <v>#N/A</v>
      </c>
      <c r="AH76" s="93" t="e">
        <f>VLOOKUP(BillDetail_List[Part ID],FundingList,4,FALSE)</f>
        <v>#N/A</v>
      </c>
      <c r="AI76" s="190">
        <f>IF(BillDetail_List[[#This Row],[Time]]="N/A",0, BillDetail_List[[#This Row],[Time]]*BillDetail_List[[#This Row],[LTM Rate]])</f>
        <v>0</v>
      </c>
      <c r="AJ76" s="86" t="e">
        <f>IF(BillDetail_List[Entry Alloc%]=0,(BillDetail_List[Time]*BillDetail_List[LTM Rate])*BillDetail_List[[#This Row],[Funding PerCent Allowed]],(BillDetail_List[Time]*BillDetail_List[LTM Rate])*BillDetail_List[[#This Row],[Funding PerCent Allowed]]*BillDetail_List[Entry Alloc%])</f>
        <v>#N/A</v>
      </c>
      <c r="AK76" s="86" t="e">
        <f>BillDetail_List[Base Profit Costs (including any indemnity cap)]*BillDetail_List[VAT Rate]</f>
        <v>#N/A</v>
      </c>
      <c r="AL76" s="86" t="e">
        <f>BillDetail_List[Base Profit Costs (including any indemnity cap)]*BillDetail_List[Success Fee %]</f>
        <v>#N/A</v>
      </c>
      <c r="AM76" s="86" t="e">
        <f>BillDetail_List[Success Fee on Base Profit costs]*BillDetail_List[VAT Rate]</f>
        <v>#N/A</v>
      </c>
      <c r="AN76" s="86" t="e">
        <f>SUM(BillDetail_List[[#This Row],[Base Profit Costs (including any indemnity cap)]:[VAT on Success Fee on Base Profit Costs]])</f>
        <v>#N/A</v>
      </c>
      <c r="AO76" s="86" t="e">
        <f>BillDetail_List[Counsel''s Base Fees]*BillDetail_List[VAT Rate]</f>
        <v>#N/A</v>
      </c>
      <c r="AP76" s="86" t="e">
        <f>BillDetail_List[Counsel''s Base Fees]*BillDetail_List[Success Fee %]</f>
        <v>#N/A</v>
      </c>
      <c r="AQ76" s="86" t="e">
        <f>BillDetail_List[Counsel''s Success Fee]*BillDetail_List[VAT Rate]</f>
        <v>#N/A</v>
      </c>
      <c r="AR76" s="86" t="e">
        <f>BillDetail_List[Counsel''s Base Fees]+BillDetail_List[VAT on Base Counsel Fees]+BillDetail_List[Counsel''s Success Fee]+BillDetail_List[VAT on Counsel''s Success Fee]</f>
        <v>#N/A</v>
      </c>
      <c r="AS76" s="86">
        <f>BillDetail_List[Other Disbursements]+BillDetail_List[VAT On Other Disbursements]</f>
        <v>0</v>
      </c>
      <c r="AT76" s="86">
        <f>BillDetail_List[Counsel''s Base Fees]+BillDetail_List[Other Disbursements]+BillDetail_List[ATEI Premium]</f>
        <v>0</v>
      </c>
      <c r="AU76" s="86" t="e">
        <f>BillDetail_List[Other Disbursements]+BillDetail_List[Counsel''s Base Fees]+BillDetail_List[Base Profit Costs (including any indemnity cap)]</f>
        <v>#N/A</v>
      </c>
      <c r="AV76" s="86" t="e">
        <f>BillDetail_List[Base Profit Costs (including any indemnity cap)]+BillDetail_List[Success Fee on Base Profit costs]</f>
        <v>#N/A</v>
      </c>
      <c r="AW76" s="86" t="e">
        <f>BillDetail_List[ATEI Premium]+BillDetail_List[Other Disbursements]+BillDetail_List[Counsel''s Success Fee]+BillDetail_List[Counsel''s Base Fees]</f>
        <v>#N/A</v>
      </c>
      <c r="AX76" s="86" t="e">
        <f>BillDetail_List[VAT On Other Disbursements]+BillDetail_List[VAT on Counsel''s Success Fee]+BillDetail_List[VAT on Base Counsel Fees]+BillDetail_List[VAT on Success Fee on Base Profit Costs]+BillDetail_List[VAT on Base Profit Costs]</f>
        <v>#N/A</v>
      </c>
      <c r="AY76" s="86" t="e">
        <f>SUM(BillDetail_List[[#This Row],[Total Profit Costs]:[Total VAT]])</f>
        <v>#N/A</v>
      </c>
      <c r="AZ76" s="280" t="e">
        <f>VLOOKUP(BillDetail_List[[#This Row],[Phase Code ]],phasetasklist,7,FALSE)</f>
        <v>#N/A</v>
      </c>
      <c r="BA76" s="280" t="e">
        <f>VLOOKUP(BillDetail_List[[#This Row],[Task Code]],tasklist,7,FALSE)</f>
        <v>#N/A</v>
      </c>
      <c r="BB76" s="280" t="str">
        <f>IFERROR(VLOOKUP(BillDetail_List[[#This Row],[Activity Code]],ActivityCodeList,4,FALSE),"")</f>
        <v/>
      </c>
      <c r="BC76" s="280" t="str">
        <f>IFERROR(VLOOKUP(BillDetail_List[[#This Row],[Expense Code]],expensenumbers,4,FALSE),"")</f>
        <v/>
      </c>
      <c r="BD76" s="218"/>
      <c r="BE76" s="94"/>
      <c r="BF76" s="94"/>
      <c r="BG76" s="218"/>
      <c r="BH76" s="94"/>
      <c r="BI76" s="218"/>
      <c r="BJ76" s="218"/>
      <c r="BK76" s="96"/>
      <c r="BL76" s="96"/>
      <c r="BQ76" s="96"/>
      <c r="BR76" s="96"/>
      <c r="BS76" s="96"/>
      <c r="BT76" s="96"/>
      <c r="BV76" s="96"/>
      <c r="BW76" s="72"/>
      <c r="BX76" s="72"/>
      <c r="CB76" s="98"/>
      <c r="CC76" s="99"/>
      <c r="CD76" s="99"/>
      <c r="CE76" s="84"/>
      <c r="CF76" s="84"/>
    </row>
    <row r="77" spans="1:84" x14ac:dyDescent="0.2">
      <c r="A77" s="74"/>
      <c r="B77" s="74"/>
      <c r="C77" s="49"/>
      <c r="D77" s="172"/>
      <c r="E77" s="76"/>
      <c r="F77" s="76"/>
      <c r="G77" s="119"/>
      <c r="H77" s="87"/>
      <c r="I77" s="77"/>
      <c r="J77" s="77"/>
      <c r="K77" s="88"/>
      <c r="L77" s="79"/>
      <c r="M77" s="76"/>
      <c r="N77" s="256"/>
      <c r="O77" s="256"/>
      <c r="P77" s="256"/>
      <c r="Q77" s="256"/>
      <c r="R77" s="81"/>
      <c r="S77" s="89"/>
      <c r="T77" s="76"/>
      <c r="U77" s="76"/>
      <c r="V77" s="86" t="e">
        <f>IF(BillDetail_List[Entry Alloc%]=0,(BillDetail_List[Time]*BillDetail_List[LTM Rate])*BillDetail_List[[#This Row],[Funding PerCent Allowed]],(BillDetail_List[Time]*BillDetail_List[LTM Rate])*BillDetail_List[[#This Row],[Funding PerCent Allowed]]*BillDetail_List[Entry Alloc%])</f>
        <v>#N/A</v>
      </c>
      <c r="W77" s="86">
        <f>BillDetail_List[Counsel''s Base Fees]+BillDetail_List[Other Disbursements]+BillDetail_List[ATEI Premium]</f>
        <v>0</v>
      </c>
      <c r="X77" s="91" t="e">
        <f>VLOOKUP(BillDetail_List[Part ID],FundingList,2,FALSE)</f>
        <v>#N/A</v>
      </c>
      <c r="Y77" s="272" t="e">
        <f>VLOOKUP(BillDetail_List[[#This Row],[Phase Code ]],phasetasklist,3,FALSE)</f>
        <v>#N/A</v>
      </c>
      <c r="Z77" s="255" t="e">
        <f>VLOOKUP(BillDetail_List[[#This Row],[Task Code]],tasklist,4,FALSE)</f>
        <v>#N/A</v>
      </c>
      <c r="AA77" s="240" t="str">
        <f>IFERROR(VLOOKUP(BillDetail_List[[#This Row],[Activity Code]],ActivityCodeList,2,FALSE), " ")</f>
        <v xml:space="preserve"> </v>
      </c>
      <c r="AB77" s="240" t="str">
        <f>IFERROR(VLOOKUP(BillDetail_List[[#This Row],[Expense Code]],expensenumbers,2,FALSE), " ")</f>
        <v xml:space="preserve"> </v>
      </c>
      <c r="AC77" s="92" t="str">
        <f>IFERROR(VLOOKUP(BillDetail_List[LTM],LTMList,3,FALSE),"")</f>
        <v/>
      </c>
      <c r="AD77" s="92" t="str">
        <f>IFERROR(VLOOKUP(BillDetail_List[LTM],LTMList,4,FALSE),"")</f>
        <v/>
      </c>
      <c r="AE77" s="86">
        <f>IFERROR(VLOOKUP(BillDetail_List[LTM],LTM_List[],6,FALSE),0)</f>
        <v>0</v>
      </c>
      <c r="AF77" s="83" t="e">
        <f>VLOOKUP(BillDetail_List[Part ID],FundingList,7,FALSE)</f>
        <v>#N/A</v>
      </c>
      <c r="AG77" s="83" t="e">
        <f>IF(CounselBaseFees=0,VLOOKUP(BillDetail_List[Part ID],FundingList,3,FALSE),VLOOKUP(BillDetail_List[LTM],LTMList,8,FALSE))</f>
        <v>#N/A</v>
      </c>
      <c r="AH77" s="93" t="e">
        <f>VLOOKUP(BillDetail_List[Part ID],FundingList,4,FALSE)</f>
        <v>#N/A</v>
      </c>
      <c r="AI77" s="190">
        <f>IF(BillDetail_List[[#This Row],[Time]]="N/A",0, BillDetail_List[[#This Row],[Time]]*BillDetail_List[[#This Row],[LTM Rate]])</f>
        <v>0</v>
      </c>
      <c r="AJ77" s="86" t="e">
        <f>IF(BillDetail_List[Entry Alloc%]=0,(BillDetail_List[Time]*BillDetail_List[LTM Rate])*BillDetail_List[[#This Row],[Funding PerCent Allowed]],(BillDetail_List[Time]*BillDetail_List[LTM Rate])*BillDetail_List[[#This Row],[Funding PerCent Allowed]]*BillDetail_List[Entry Alloc%])</f>
        <v>#N/A</v>
      </c>
      <c r="AK77" s="86" t="e">
        <f>BillDetail_List[Base Profit Costs (including any indemnity cap)]*BillDetail_List[VAT Rate]</f>
        <v>#N/A</v>
      </c>
      <c r="AL77" s="86" t="e">
        <f>BillDetail_List[Base Profit Costs (including any indemnity cap)]*BillDetail_List[Success Fee %]</f>
        <v>#N/A</v>
      </c>
      <c r="AM77" s="86" t="e">
        <f>BillDetail_List[Success Fee on Base Profit costs]*BillDetail_List[VAT Rate]</f>
        <v>#N/A</v>
      </c>
      <c r="AN77" s="86" t="e">
        <f>SUM(BillDetail_List[[#This Row],[Base Profit Costs (including any indemnity cap)]:[VAT on Success Fee on Base Profit Costs]])</f>
        <v>#N/A</v>
      </c>
      <c r="AO77" s="86" t="e">
        <f>BillDetail_List[Counsel''s Base Fees]*BillDetail_List[VAT Rate]</f>
        <v>#N/A</v>
      </c>
      <c r="AP77" s="86" t="e">
        <f>BillDetail_List[Counsel''s Base Fees]*BillDetail_List[Success Fee %]</f>
        <v>#N/A</v>
      </c>
      <c r="AQ77" s="86" t="e">
        <f>BillDetail_List[Counsel''s Success Fee]*BillDetail_List[VAT Rate]</f>
        <v>#N/A</v>
      </c>
      <c r="AR77" s="86" t="e">
        <f>BillDetail_List[Counsel''s Base Fees]+BillDetail_List[VAT on Base Counsel Fees]+BillDetail_List[Counsel''s Success Fee]+BillDetail_List[VAT on Counsel''s Success Fee]</f>
        <v>#N/A</v>
      </c>
      <c r="AS77" s="86">
        <f>BillDetail_List[Other Disbursements]+BillDetail_List[VAT On Other Disbursements]</f>
        <v>0</v>
      </c>
      <c r="AT77" s="86">
        <f>BillDetail_List[Counsel''s Base Fees]+BillDetail_List[Other Disbursements]+BillDetail_List[ATEI Premium]</f>
        <v>0</v>
      </c>
      <c r="AU77" s="86" t="e">
        <f>BillDetail_List[Other Disbursements]+BillDetail_List[Counsel''s Base Fees]+BillDetail_List[Base Profit Costs (including any indemnity cap)]</f>
        <v>#N/A</v>
      </c>
      <c r="AV77" s="86" t="e">
        <f>BillDetail_List[Base Profit Costs (including any indemnity cap)]+BillDetail_List[Success Fee on Base Profit costs]</f>
        <v>#N/A</v>
      </c>
      <c r="AW77" s="86" t="e">
        <f>BillDetail_List[ATEI Premium]+BillDetail_List[Other Disbursements]+BillDetail_List[Counsel''s Success Fee]+BillDetail_List[Counsel''s Base Fees]</f>
        <v>#N/A</v>
      </c>
      <c r="AX77" s="86" t="e">
        <f>BillDetail_List[VAT On Other Disbursements]+BillDetail_List[VAT on Counsel''s Success Fee]+BillDetail_List[VAT on Base Counsel Fees]+BillDetail_List[VAT on Success Fee on Base Profit Costs]+BillDetail_List[VAT on Base Profit Costs]</f>
        <v>#N/A</v>
      </c>
      <c r="AY77" s="86" t="e">
        <f>SUM(BillDetail_List[[#This Row],[Total Profit Costs]:[Total VAT]])</f>
        <v>#N/A</v>
      </c>
      <c r="AZ77" s="280" t="e">
        <f>VLOOKUP(BillDetail_List[[#This Row],[Phase Code ]],phasetasklist,7,FALSE)</f>
        <v>#N/A</v>
      </c>
      <c r="BA77" s="280" t="e">
        <f>VLOOKUP(BillDetail_List[[#This Row],[Task Code]],tasklist,7,FALSE)</f>
        <v>#N/A</v>
      </c>
      <c r="BB77" s="280" t="str">
        <f>IFERROR(VLOOKUP(BillDetail_List[[#This Row],[Activity Code]],ActivityCodeList,4,FALSE),"")</f>
        <v/>
      </c>
      <c r="BC77" s="280" t="str">
        <f>IFERROR(VLOOKUP(BillDetail_List[[#This Row],[Expense Code]],expensenumbers,4,FALSE),"")</f>
        <v/>
      </c>
      <c r="BD77" s="218"/>
      <c r="BE77" s="94"/>
      <c r="BF77" s="94"/>
      <c r="BG77" s="218"/>
      <c r="BH77" s="94"/>
      <c r="BI77" s="218"/>
      <c r="BJ77" s="218"/>
      <c r="BK77" s="96"/>
      <c r="BL77" s="96"/>
      <c r="BQ77" s="96"/>
      <c r="BR77" s="96"/>
      <c r="BS77" s="96"/>
      <c r="BT77" s="96"/>
      <c r="BV77" s="96"/>
      <c r="BW77" s="72"/>
      <c r="BX77" s="72"/>
      <c r="CB77" s="98"/>
      <c r="CC77" s="99"/>
      <c r="CD77" s="99"/>
      <c r="CE77" s="84"/>
      <c r="CF77" s="84"/>
    </row>
    <row r="78" spans="1:84" x14ac:dyDescent="0.2">
      <c r="A78" s="74"/>
      <c r="B78" s="74"/>
      <c r="C78" s="49"/>
      <c r="D78" s="172"/>
      <c r="E78" s="76"/>
      <c r="F78" s="76"/>
      <c r="G78" s="119"/>
      <c r="H78" s="87"/>
      <c r="I78" s="77"/>
      <c r="J78" s="77"/>
      <c r="K78" s="88"/>
      <c r="L78" s="79"/>
      <c r="M78" s="76"/>
      <c r="N78" s="256"/>
      <c r="O78" s="256"/>
      <c r="P78" s="256"/>
      <c r="Q78" s="256"/>
      <c r="R78" s="81"/>
      <c r="S78" s="89"/>
      <c r="T78" s="76"/>
      <c r="U78" s="76"/>
      <c r="V78" s="86" t="e">
        <f>IF(BillDetail_List[Entry Alloc%]=0,(BillDetail_List[Time]*BillDetail_List[LTM Rate])*BillDetail_List[[#This Row],[Funding PerCent Allowed]],(BillDetail_List[Time]*BillDetail_List[LTM Rate])*BillDetail_List[[#This Row],[Funding PerCent Allowed]]*BillDetail_List[Entry Alloc%])</f>
        <v>#N/A</v>
      </c>
      <c r="W78" s="86">
        <f>BillDetail_List[Counsel''s Base Fees]+BillDetail_List[Other Disbursements]+BillDetail_List[ATEI Premium]</f>
        <v>0</v>
      </c>
      <c r="X78" s="91" t="e">
        <f>VLOOKUP(BillDetail_List[Part ID],FundingList,2,FALSE)</f>
        <v>#N/A</v>
      </c>
      <c r="Y78" s="272" t="e">
        <f>VLOOKUP(BillDetail_List[[#This Row],[Phase Code ]],phasetasklist,3,FALSE)</f>
        <v>#N/A</v>
      </c>
      <c r="Z78" s="255" t="e">
        <f>VLOOKUP(BillDetail_List[[#This Row],[Task Code]],tasklist,4,FALSE)</f>
        <v>#N/A</v>
      </c>
      <c r="AA78" s="240" t="str">
        <f>IFERROR(VLOOKUP(BillDetail_List[[#This Row],[Activity Code]],ActivityCodeList,2,FALSE), " ")</f>
        <v xml:space="preserve"> </v>
      </c>
      <c r="AB78" s="240" t="str">
        <f>IFERROR(VLOOKUP(BillDetail_List[[#This Row],[Expense Code]],expensenumbers,2,FALSE), " ")</f>
        <v xml:space="preserve"> </v>
      </c>
      <c r="AC78" s="92" t="str">
        <f>IFERROR(VLOOKUP(BillDetail_List[LTM],LTMList,3,FALSE),"")</f>
        <v/>
      </c>
      <c r="AD78" s="92" t="str">
        <f>IFERROR(VLOOKUP(BillDetail_List[LTM],LTMList,4,FALSE),"")</f>
        <v/>
      </c>
      <c r="AE78" s="86">
        <f>IFERROR(VLOOKUP(BillDetail_List[LTM],LTM_List[],6,FALSE),0)</f>
        <v>0</v>
      </c>
      <c r="AF78" s="83" t="e">
        <f>VLOOKUP(BillDetail_List[Part ID],FundingList,7,FALSE)</f>
        <v>#N/A</v>
      </c>
      <c r="AG78" s="83" t="e">
        <f>IF(CounselBaseFees=0,VLOOKUP(BillDetail_List[Part ID],FundingList,3,FALSE),VLOOKUP(BillDetail_List[LTM],LTMList,8,FALSE))</f>
        <v>#N/A</v>
      </c>
      <c r="AH78" s="93" t="e">
        <f>VLOOKUP(BillDetail_List[Part ID],FundingList,4,FALSE)</f>
        <v>#N/A</v>
      </c>
      <c r="AI78" s="190">
        <f>IF(BillDetail_List[[#This Row],[Time]]="N/A",0, BillDetail_List[[#This Row],[Time]]*BillDetail_List[[#This Row],[LTM Rate]])</f>
        <v>0</v>
      </c>
      <c r="AJ78" s="86" t="e">
        <f>IF(BillDetail_List[Entry Alloc%]=0,(BillDetail_List[Time]*BillDetail_List[LTM Rate])*BillDetail_List[[#This Row],[Funding PerCent Allowed]],(BillDetail_List[Time]*BillDetail_List[LTM Rate])*BillDetail_List[[#This Row],[Funding PerCent Allowed]]*BillDetail_List[Entry Alloc%])</f>
        <v>#N/A</v>
      </c>
      <c r="AK78" s="86" t="e">
        <f>BillDetail_List[Base Profit Costs (including any indemnity cap)]*BillDetail_List[VAT Rate]</f>
        <v>#N/A</v>
      </c>
      <c r="AL78" s="86" t="e">
        <f>BillDetail_List[Base Profit Costs (including any indemnity cap)]*BillDetail_List[Success Fee %]</f>
        <v>#N/A</v>
      </c>
      <c r="AM78" s="86" t="e">
        <f>BillDetail_List[Success Fee on Base Profit costs]*BillDetail_List[VAT Rate]</f>
        <v>#N/A</v>
      </c>
      <c r="AN78" s="86" t="e">
        <f>SUM(BillDetail_List[[#This Row],[Base Profit Costs (including any indemnity cap)]:[VAT on Success Fee on Base Profit Costs]])</f>
        <v>#N/A</v>
      </c>
      <c r="AO78" s="86" t="e">
        <f>BillDetail_List[Counsel''s Base Fees]*BillDetail_List[VAT Rate]</f>
        <v>#N/A</v>
      </c>
      <c r="AP78" s="86" t="e">
        <f>BillDetail_List[Counsel''s Base Fees]*BillDetail_List[Success Fee %]</f>
        <v>#N/A</v>
      </c>
      <c r="AQ78" s="86" t="e">
        <f>BillDetail_List[Counsel''s Success Fee]*BillDetail_List[VAT Rate]</f>
        <v>#N/A</v>
      </c>
      <c r="AR78" s="86" t="e">
        <f>BillDetail_List[Counsel''s Base Fees]+BillDetail_List[VAT on Base Counsel Fees]+BillDetail_List[Counsel''s Success Fee]+BillDetail_List[VAT on Counsel''s Success Fee]</f>
        <v>#N/A</v>
      </c>
      <c r="AS78" s="86">
        <f>BillDetail_List[Other Disbursements]+BillDetail_List[VAT On Other Disbursements]</f>
        <v>0</v>
      </c>
      <c r="AT78" s="86">
        <f>BillDetail_List[Counsel''s Base Fees]+BillDetail_List[Other Disbursements]+BillDetail_List[ATEI Premium]</f>
        <v>0</v>
      </c>
      <c r="AU78" s="86" t="e">
        <f>BillDetail_List[Other Disbursements]+BillDetail_List[Counsel''s Base Fees]+BillDetail_List[Base Profit Costs (including any indemnity cap)]</f>
        <v>#N/A</v>
      </c>
      <c r="AV78" s="86" t="e">
        <f>BillDetail_List[Base Profit Costs (including any indemnity cap)]+BillDetail_List[Success Fee on Base Profit costs]</f>
        <v>#N/A</v>
      </c>
      <c r="AW78" s="86" t="e">
        <f>BillDetail_List[ATEI Premium]+BillDetail_List[Other Disbursements]+BillDetail_List[Counsel''s Success Fee]+BillDetail_List[Counsel''s Base Fees]</f>
        <v>#N/A</v>
      </c>
      <c r="AX78" s="86" t="e">
        <f>BillDetail_List[VAT On Other Disbursements]+BillDetail_List[VAT on Counsel''s Success Fee]+BillDetail_List[VAT on Base Counsel Fees]+BillDetail_List[VAT on Success Fee on Base Profit Costs]+BillDetail_List[VAT on Base Profit Costs]</f>
        <v>#N/A</v>
      </c>
      <c r="AY78" s="86" t="e">
        <f>SUM(BillDetail_List[[#This Row],[Total Profit Costs]:[Total VAT]])</f>
        <v>#N/A</v>
      </c>
      <c r="AZ78" s="280" t="e">
        <f>VLOOKUP(BillDetail_List[[#This Row],[Phase Code ]],phasetasklist,7,FALSE)</f>
        <v>#N/A</v>
      </c>
      <c r="BA78" s="280" t="e">
        <f>VLOOKUP(BillDetail_List[[#This Row],[Task Code]],tasklist,7,FALSE)</f>
        <v>#N/A</v>
      </c>
      <c r="BB78" s="280" t="str">
        <f>IFERROR(VLOOKUP(BillDetail_List[[#This Row],[Activity Code]],ActivityCodeList,4,FALSE),"")</f>
        <v/>
      </c>
      <c r="BC78" s="280" t="str">
        <f>IFERROR(VLOOKUP(BillDetail_List[[#This Row],[Expense Code]],expensenumbers,4,FALSE),"")</f>
        <v/>
      </c>
      <c r="BD78" s="218"/>
      <c r="BE78" s="94"/>
      <c r="BF78" s="94"/>
      <c r="BG78" s="218"/>
      <c r="BH78" s="94"/>
      <c r="BI78" s="218"/>
      <c r="BJ78" s="218"/>
      <c r="BK78" s="96"/>
      <c r="BL78" s="96"/>
      <c r="BQ78" s="96"/>
      <c r="BR78" s="96"/>
      <c r="BS78" s="96"/>
      <c r="BT78" s="96"/>
      <c r="BV78" s="96"/>
      <c r="BW78" s="72"/>
      <c r="BX78" s="72"/>
      <c r="CB78" s="98"/>
      <c r="CC78" s="99"/>
      <c r="CD78" s="99"/>
      <c r="CE78" s="84"/>
      <c r="CF78" s="84"/>
    </row>
    <row r="79" spans="1:84" x14ac:dyDescent="0.2">
      <c r="A79" s="74"/>
      <c r="B79" s="74"/>
      <c r="C79" s="49"/>
      <c r="D79" s="172"/>
      <c r="E79" s="76"/>
      <c r="F79" s="76"/>
      <c r="G79" s="119"/>
      <c r="H79" s="87"/>
      <c r="I79" s="77"/>
      <c r="J79" s="77"/>
      <c r="K79" s="88"/>
      <c r="L79" s="79"/>
      <c r="M79" s="76"/>
      <c r="N79" s="256"/>
      <c r="O79" s="256"/>
      <c r="P79" s="256"/>
      <c r="Q79" s="256"/>
      <c r="R79" s="81"/>
      <c r="S79" s="89"/>
      <c r="T79" s="76"/>
      <c r="U79" s="76"/>
      <c r="V79" s="86" t="e">
        <f>IF(BillDetail_List[Entry Alloc%]=0,(BillDetail_List[Time]*BillDetail_List[LTM Rate])*BillDetail_List[[#This Row],[Funding PerCent Allowed]],(BillDetail_List[Time]*BillDetail_List[LTM Rate])*BillDetail_List[[#This Row],[Funding PerCent Allowed]]*BillDetail_List[Entry Alloc%])</f>
        <v>#N/A</v>
      </c>
      <c r="W79" s="86">
        <f>BillDetail_List[Counsel''s Base Fees]+BillDetail_List[Other Disbursements]+BillDetail_List[ATEI Premium]</f>
        <v>0</v>
      </c>
      <c r="X79" s="91" t="e">
        <f>VLOOKUP(BillDetail_List[Part ID],FundingList,2,FALSE)</f>
        <v>#N/A</v>
      </c>
      <c r="Y79" s="272" t="e">
        <f>VLOOKUP(BillDetail_List[[#This Row],[Phase Code ]],phasetasklist,3,FALSE)</f>
        <v>#N/A</v>
      </c>
      <c r="Z79" s="255" t="e">
        <f>VLOOKUP(BillDetail_List[[#This Row],[Task Code]],tasklist,4,FALSE)</f>
        <v>#N/A</v>
      </c>
      <c r="AA79" s="240" t="str">
        <f>IFERROR(VLOOKUP(BillDetail_List[[#This Row],[Activity Code]],ActivityCodeList,2,FALSE), " ")</f>
        <v xml:space="preserve"> </v>
      </c>
      <c r="AB79" s="240" t="str">
        <f>IFERROR(VLOOKUP(BillDetail_List[[#This Row],[Expense Code]],expensenumbers,2,FALSE), " ")</f>
        <v xml:space="preserve"> </v>
      </c>
      <c r="AC79" s="92" t="str">
        <f>IFERROR(VLOOKUP(BillDetail_List[LTM],LTMList,3,FALSE),"")</f>
        <v/>
      </c>
      <c r="AD79" s="92" t="str">
        <f>IFERROR(VLOOKUP(BillDetail_List[LTM],LTMList,4,FALSE),"")</f>
        <v/>
      </c>
      <c r="AE79" s="86">
        <f>IFERROR(VLOOKUP(BillDetail_List[LTM],LTM_List[],6,FALSE),0)</f>
        <v>0</v>
      </c>
      <c r="AF79" s="83" t="e">
        <f>VLOOKUP(BillDetail_List[Part ID],FundingList,7,FALSE)</f>
        <v>#N/A</v>
      </c>
      <c r="AG79" s="83" t="e">
        <f>IF(CounselBaseFees=0,VLOOKUP(BillDetail_List[Part ID],FundingList,3,FALSE),VLOOKUP(BillDetail_List[LTM],LTMList,8,FALSE))</f>
        <v>#N/A</v>
      </c>
      <c r="AH79" s="93" t="e">
        <f>VLOOKUP(BillDetail_List[Part ID],FundingList,4,FALSE)</f>
        <v>#N/A</v>
      </c>
      <c r="AI79" s="190">
        <f>IF(BillDetail_List[[#This Row],[Time]]="N/A",0, BillDetail_List[[#This Row],[Time]]*BillDetail_List[[#This Row],[LTM Rate]])</f>
        <v>0</v>
      </c>
      <c r="AJ79" s="86" t="e">
        <f>IF(BillDetail_List[Entry Alloc%]=0,(BillDetail_List[Time]*BillDetail_List[LTM Rate])*BillDetail_List[[#This Row],[Funding PerCent Allowed]],(BillDetail_List[Time]*BillDetail_List[LTM Rate])*BillDetail_List[[#This Row],[Funding PerCent Allowed]]*BillDetail_List[Entry Alloc%])</f>
        <v>#N/A</v>
      </c>
      <c r="AK79" s="86" t="e">
        <f>BillDetail_List[Base Profit Costs (including any indemnity cap)]*BillDetail_List[VAT Rate]</f>
        <v>#N/A</v>
      </c>
      <c r="AL79" s="86" t="e">
        <f>BillDetail_List[Base Profit Costs (including any indemnity cap)]*BillDetail_List[Success Fee %]</f>
        <v>#N/A</v>
      </c>
      <c r="AM79" s="86" t="e">
        <f>BillDetail_List[Success Fee on Base Profit costs]*BillDetail_List[VAT Rate]</f>
        <v>#N/A</v>
      </c>
      <c r="AN79" s="86" t="e">
        <f>SUM(BillDetail_List[[#This Row],[Base Profit Costs (including any indemnity cap)]:[VAT on Success Fee on Base Profit Costs]])</f>
        <v>#N/A</v>
      </c>
      <c r="AO79" s="86" t="e">
        <f>BillDetail_List[Counsel''s Base Fees]*BillDetail_List[VAT Rate]</f>
        <v>#N/A</v>
      </c>
      <c r="AP79" s="86" t="e">
        <f>BillDetail_List[Counsel''s Base Fees]*BillDetail_List[Success Fee %]</f>
        <v>#N/A</v>
      </c>
      <c r="AQ79" s="86" t="e">
        <f>BillDetail_List[Counsel''s Success Fee]*BillDetail_List[VAT Rate]</f>
        <v>#N/A</v>
      </c>
      <c r="AR79" s="86" t="e">
        <f>BillDetail_List[Counsel''s Base Fees]+BillDetail_List[VAT on Base Counsel Fees]+BillDetail_List[Counsel''s Success Fee]+BillDetail_List[VAT on Counsel''s Success Fee]</f>
        <v>#N/A</v>
      </c>
      <c r="AS79" s="86">
        <f>BillDetail_List[Other Disbursements]+BillDetail_List[VAT On Other Disbursements]</f>
        <v>0</v>
      </c>
      <c r="AT79" s="86">
        <f>BillDetail_List[Counsel''s Base Fees]+BillDetail_List[Other Disbursements]+BillDetail_List[ATEI Premium]</f>
        <v>0</v>
      </c>
      <c r="AU79" s="86" t="e">
        <f>BillDetail_List[Other Disbursements]+BillDetail_List[Counsel''s Base Fees]+BillDetail_List[Base Profit Costs (including any indemnity cap)]</f>
        <v>#N/A</v>
      </c>
      <c r="AV79" s="86" t="e">
        <f>BillDetail_List[Base Profit Costs (including any indemnity cap)]+BillDetail_List[Success Fee on Base Profit costs]</f>
        <v>#N/A</v>
      </c>
      <c r="AW79" s="86" t="e">
        <f>BillDetail_List[ATEI Premium]+BillDetail_List[Other Disbursements]+BillDetail_List[Counsel''s Success Fee]+BillDetail_List[Counsel''s Base Fees]</f>
        <v>#N/A</v>
      </c>
      <c r="AX79" s="86" t="e">
        <f>BillDetail_List[VAT On Other Disbursements]+BillDetail_List[VAT on Counsel''s Success Fee]+BillDetail_List[VAT on Base Counsel Fees]+BillDetail_List[VAT on Success Fee on Base Profit Costs]+BillDetail_List[VAT on Base Profit Costs]</f>
        <v>#N/A</v>
      </c>
      <c r="AY79" s="86" t="e">
        <f>SUM(BillDetail_List[[#This Row],[Total Profit Costs]:[Total VAT]])</f>
        <v>#N/A</v>
      </c>
      <c r="AZ79" s="280" t="e">
        <f>VLOOKUP(BillDetail_List[[#This Row],[Phase Code ]],phasetasklist,7,FALSE)</f>
        <v>#N/A</v>
      </c>
      <c r="BA79" s="280" t="e">
        <f>VLOOKUP(BillDetail_List[[#This Row],[Task Code]],tasklist,7,FALSE)</f>
        <v>#N/A</v>
      </c>
      <c r="BB79" s="280" t="str">
        <f>IFERROR(VLOOKUP(BillDetail_List[[#This Row],[Activity Code]],ActivityCodeList,4,FALSE),"")</f>
        <v/>
      </c>
      <c r="BC79" s="280" t="str">
        <f>IFERROR(VLOOKUP(BillDetail_List[[#This Row],[Expense Code]],expensenumbers,4,FALSE),"")</f>
        <v/>
      </c>
      <c r="BD79" s="218"/>
      <c r="BE79" s="94"/>
      <c r="BF79" s="94"/>
      <c r="BG79" s="218"/>
      <c r="BH79" s="94"/>
      <c r="BI79" s="218"/>
      <c r="BJ79" s="218"/>
      <c r="BK79" s="96"/>
      <c r="BL79" s="96"/>
      <c r="BQ79" s="96"/>
      <c r="BR79" s="96"/>
      <c r="BS79" s="96"/>
      <c r="BT79" s="96"/>
      <c r="BV79" s="96"/>
      <c r="BW79" s="72"/>
      <c r="BX79" s="72"/>
      <c r="CB79" s="98"/>
      <c r="CC79" s="99"/>
      <c r="CD79" s="99"/>
      <c r="CE79" s="84"/>
      <c r="CF79" s="84"/>
    </row>
    <row r="80" spans="1:84" ht="29.1" customHeight="1" x14ac:dyDescent="0.2">
      <c r="A80" s="74"/>
      <c r="B80" s="74"/>
      <c r="C80" s="49"/>
      <c r="D80" s="172"/>
      <c r="E80" s="76"/>
      <c r="F80" s="76"/>
      <c r="G80" s="119"/>
      <c r="H80" s="87"/>
      <c r="I80" s="77"/>
      <c r="J80" s="77"/>
      <c r="K80" s="88"/>
      <c r="L80" s="79"/>
      <c r="M80" s="76"/>
      <c r="N80" s="256"/>
      <c r="O80" s="256"/>
      <c r="P80" s="256"/>
      <c r="Q80" s="256"/>
      <c r="R80" s="81"/>
      <c r="S80" s="89"/>
      <c r="T80" s="76"/>
      <c r="U80" s="76"/>
      <c r="V80" s="86" t="e">
        <f>IF(BillDetail_List[Entry Alloc%]=0,(BillDetail_List[Time]*BillDetail_List[LTM Rate])*BillDetail_List[[#This Row],[Funding PerCent Allowed]],(BillDetail_List[Time]*BillDetail_List[LTM Rate])*BillDetail_List[[#This Row],[Funding PerCent Allowed]]*BillDetail_List[Entry Alloc%])</f>
        <v>#N/A</v>
      </c>
      <c r="W80" s="86">
        <f>BillDetail_List[Counsel''s Base Fees]+BillDetail_List[Other Disbursements]+BillDetail_List[ATEI Premium]</f>
        <v>0</v>
      </c>
      <c r="X80" s="91" t="e">
        <f>VLOOKUP(BillDetail_List[Part ID],FundingList,2,FALSE)</f>
        <v>#N/A</v>
      </c>
      <c r="Y80" s="272" t="e">
        <f>VLOOKUP(BillDetail_List[[#This Row],[Phase Code ]],phasetasklist,3,FALSE)</f>
        <v>#N/A</v>
      </c>
      <c r="Z80" s="255" t="e">
        <f>VLOOKUP(BillDetail_List[[#This Row],[Task Code]],tasklist,4,FALSE)</f>
        <v>#N/A</v>
      </c>
      <c r="AA80" s="240" t="str">
        <f>IFERROR(VLOOKUP(BillDetail_List[[#This Row],[Activity Code]],ActivityCodeList,2,FALSE), " ")</f>
        <v xml:space="preserve"> </v>
      </c>
      <c r="AB80" s="240" t="str">
        <f>IFERROR(VLOOKUP(BillDetail_List[[#This Row],[Expense Code]],expensenumbers,2,FALSE), " ")</f>
        <v xml:space="preserve"> </v>
      </c>
      <c r="AC80" s="92" t="str">
        <f>IFERROR(VLOOKUP(BillDetail_List[LTM],LTMList,3,FALSE),"")</f>
        <v/>
      </c>
      <c r="AD80" s="92" t="str">
        <f>IFERROR(VLOOKUP(BillDetail_List[LTM],LTMList,4,FALSE),"")</f>
        <v/>
      </c>
      <c r="AE80" s="86">
        <f>IFERROR(VLOOKUP(BillDetail_List[LTM],LTM_List[],6,FALSE),0)</f>
        <v>0</v>
      </c>
      <c r="AF80" s="83" t="e">
        <f>VLOOKUP(BillDetail_List[Part ID],FundingList,7,FALSE)</f>
        <v>#N/A</v>
      </c>
      <c r="AG80" s="83" t="e">
        <f>IF(CounselBaseFees=0,VLOOKUP(BillDetail_List[Part ID],FundingList,3,FALSE),VLOOKUP(BillDetail_List[LTM],LTMList,8,FALSE))</f>
        <v>#N/A</v>
      </c>
      <c r="AH80" s="93" t="e">
        <f>VLOOKUP(BillDetail_List[Part ID],FundingList,4,FALSE)</f>
        <v>#N/A</v>
      </c>
      <c r="AI80" s="190">
        <f>IF(BillDetail_List[[#This Row],[Time]]="N/A",0, BillDetail_List[[#This Row],[Time]]*BillDetail_List[[#This Row],[LTM Rate]])</f>
        <v>0</v>
      </c>
      <c r="AJ80" s="86" t="e">
        <f>IF(BillDetail_List[Entry Alloc%]=0,(BillDetail_List[Time]*BillDetail_List[LTM Rate])*BillDetail_List[[#This Row],[Funding PerCent Allowed]],(BillDetail_List[Time]*BillDetail_List[LTM Rate])*BillDetail_List[[#This Row],[Funding PerCent Allowed]]*BillDetail_List[Entry Alloc%])</f>
        <v>#N/A</v>
      </c>
      <c r="AK80" s="86" t="e">
        <f>BillDetail_List[Base Profit Costs (including any indemnity cap)]*BillDetail_List[VAT Rate]</f>
        <v>#N/A</v>
      </c>
      <c r="AL80" s="86" t="e">
        <f>BillDetail_List[Base Profit Costs (including any indemnity cap)]*BillDetail_List[Success Fee %]</f>
        <v>#N/A</v>
      </c>
      <c r="AM80" s="86" t="e">
        <f>BillDetail_List[Success Fee on Base Profit costs]*BillDetail_List[VAT Rate]</f>
        <v>#N/A</v>
      </c>
      <c r="AN80" s="86" t="e">
        <f>SUM(BillDetail_List[[#This Row],[Base Profit Costs (including any indemnity cap)]:[VAT on Success Fee on Base Profit Costs]])</f>
        <v>#N/A</v>
      </c>
      <c r="AO80" s="86" t="e">
        <f>BillDetail_List[Counsel''s Base Fees]*BillDetail_List[VAT Rate]</f>
        <v>#N/A</v>
      </c>
      <c r="AP80" s="86" t="e">
        <f>BillDetail_List[Counsel''s Base Fees]*BillDetail_List[Success Fee %]</f>
        <v>#N/A</v>
      </c>
      <c r="AQ80" s="86" t="e">
        <f>BillDetail_List[Counsel''s Success Fee]*BillDetail_List[VAT Rate]</f>
        <v>#N/A</v>
      </c>
      <c r="AR80" s="86" t="e">
        <f>BillDetail_List[Counsel''s Base Fees]+BillDetail_List[VAT on Base Counsel Fees]+BillDetail_List[Counsel''s Success Fee]+BillDetail_List[VAT on Counsel''s Success Fee]</f>
        <v>#N/A</v>
      </c>
      <c r="AS80" s="86">
        <f>BillDetail_List[Other Disbursements]+BillDetail_List[VAT On Other Disbursements]</f>
        <v>0</v>
      </c>
      <c r="AT80" s="86">
        <f>BillDetail_List[Counsel''s Base Fees]+BillDetail_List[Other Disbursements]+BillDetail_List[ATEI Premium]</f>
        <v>0</v>
      </c>
      <c r="AU80" s="86" t="e">
        <f>BillDetail_List[Other Disbursements]+BillDetail_List[Counsel''s Base Fees]+BillDetail_List[Base Profit Costs (including any indemnity cap)]</f>
        <v>#N/A</v>
      </c>
      <c r="AV80" s="86" t="e">
        <f>BillDetail_List[Base Profit Costs (including any indemnity cap)]+BillDetail_List[Success Fee on Base Profit costs]</f>
        <v>#N/A</v>
      </c>
      <c r="AW80" s="86" t="e">
        <f>BillDetail_List[ATEI Premium]+BillDetail_List[Other Disbursements]+BillDetail_List[Counsel''s Success Fee]+BillDetail_List[Counsel''s Base Fees]</f>
        <v>#N/A</v>
      </c>
      <c r="AX80" s="86" t="e">
        <f>BillDetail_List[VAT On Other Disbursements]+BillDetail_List[VAT on Counsel''s Success Fee]+BillDetail_List[VAT on Base Counsel Fees]+BillDetail_List[VAT on Success Fee on Base Profit Costs]+BillDetail_List[VAT on Base Profit Costs]</f>
        <v>#N/A</v>
      </c>
      <c r="AY80" s="86" t="e">
        <f>SUM(BillDetail_List[[#This Row],[Total Profit Costs]:[Total VAT]])</f>
        <v>#N/A</v>
      </c>
      <c r="AZ80" s="280" t="e">
        <f>VLOOKUP(BillDetail_List[[#This Row],[Phase Code ]],phasetasklist,7,FALSE)</f>
        <v>#N/A</v>
      </c>
      <c r="BA80" s="280" t="e">
        <f>VLOOKUP(BillDetail_List[[#This Row],[Task Code]],tasklist,7,FALSE)</f>
        <v>#N/A</v>
      </c>
      <c r="BB80" s="280" t="str">
        <f>IFERROR(VLOOKUP(BillDetail_List[[#This Row],[Activity Code]],ActivityCodeList,4,FALSE),"")</f>
        <v/>
      </c>
      <c r="BC80" s="280" t="str">
        <f>IFERROR(VLOOKUP(BillDetail_List[[#This Row],[Expense Code]],expensenumbers,4,FALSE),"")</f>
        <v/>
      </c>
      <c r="BD80" s="218"/>
      <c r="BE80" s="94"/>
      <c r="BF80" s="94"/>
      <c r="BG80" s="218"/>
      <c r="BH80" s="94"/>
      <c r="BI80" s="218"/>
      <c r="BJ80" s="218"/>
      <c r="BK80" s="96"/>
      <c r="BL80" s="96"/>
      <c r="BQ80" s="96"/>
      <c r="BR80" s="96"/>
      <c r="BS80" s="96"/>
      <c r="BT80" s="96"/>
      <c r="BV80" s="96"/>
      <c r="BW80" s="72"/>
      <c r="BX80" s="72"/>
      <c r="CB80" s="98"/>
      <c r="CC80" s="99"/>
      <c r="CD80" s="99"/>
      <c r="CE80" s="84"/>
      <c r="CF80" s="84"/>
    </row>
    <row r="81" spans="1:84" x14ac:dyDescent="0.2">
      <c r="A81" s="74"/>
      <c r="B81" s="74"/>
      <c r="C81" s="49"/>
      <c r="D81" s="172"/>
      <c r="E81" s="76"/>
      <c r="F81" s="76"/>
      <c r="G81" s="119"/>
      <c r="H81" s="87"/>
      <c r="I81" s="77"/>
      <c r="J81" s="77"/>
      <c r="K81" s="88"/>
      <c r="L81" s="79"/>
      <c r="M81" s="76"/>
      <c r="N81" s="256"/>
      <c r="O81" s="256"/>
      <c r="P81" s="256"/>
      <c r="Q81" s="256"/>
      <c r="R81" s="81"/>
      <c r="S81" s="89"/>
      <c r="T81" s="76"/>
      <c r="U81" s="76"/>
      <c r="V81" s="86" t="e">
        <f>IF(BillDetail_List[Entry Alloc%]=0,(BillDetail_List[Time]*BillDetail_List[LTM Rate])*BillDetail_List[[#This Row],[Funding PerCent Allowed]],(BillDetail_List[Time]*BillDetail_List[LTM Rate])*BillDetail_List[[#This Row],[Funding PerCent Allowed]]*BillDetail_List[Entry Alloc%])</f>
        <v>#N/A</v>
      </c>
      <c r="W81" s="86">
        <f>BillDetail_List[Counsel''s Base Fees]+BillDetail_List[Other Disbursements]+BillDetail_List[ATEI Premium]</f>
        <v>0</v>
      </c>
      <c r="X81" s="91" t="e">
        <f>VLOOKUP(BillDetail_List[Part ID],FundingList,2,FALSE)</f>
        <v>#N/A</v>
      </c>
      <c r="Y81" s="272" t="e">
        <f>VLOOKUP(BillDetail_List[[#This Row],[Phase Code ]],phasetasklist,3,FALSE)</f>
        <v>#N/A</v>
      </c>
      <c r="Z81" s="255" t="e">
        <f>VLOOKUP(BillDetail_List[[#This Row],[Task Code]],tasklist,4,FALSE)</f>
        <v>#N/A</v>
      </c>
      <c r="AA81" s="240" t="str">
        <f>IFERROR(VLOOKUP(BillDetail_List[[#This Row],[Activity Code]],ActivityCodeList,2,FALSE), " ")</f>
        <v xml:space="preserve"> </v>
      </c>
      <c r="AB81" s="240" t="str">
        <f>IFERROR(VLOOKUP(BillDetail_List[[#This Row],[Expense Code]],expensenumbers,2,FALSE), " ")</f>
        <v xml:space="preserve"> </v>
      </c>
      <c r="AC81" s="92" t="str">
        <f>IFERROR(VLOOKUP(BillDetail_List[LTM],LTMList,3,FALSE),"")</f>
        <v/>
      </c>
      <c r="AD81" s="92" t="str">
        <f>IFERROR(VLOOKUP(BillDetail_List[LTM],LTMList,4,FALSE),"")</f>
        <v/>
      </c>
      <c r="AE81" s="86">
        <f>IFERROR(VLOOKUP(BillDetail_List[LTM],LTM_List[],6,FALSE),0)</f>
        <v>0</v>
      </c>
      <c r="AF81" s="83" t="e">
        <f>VLOOKUP(BillDetail_List[Part ID],FundingList,7,FALSE)</f>
        <v>#N/A</v>
      </c>
      <c r="AG81" s="83" t="e">
        <f>IF(CounselBaseFees=0,VLOOKUP(BillDetail_List[Part ID],FundingList,3,FALSE),VLOOKUP(BillDetail_List[LTM],LTMList,8,FALSE))</f>
        <v>#N/A</v>
      </c>
      <c r="AH81" s="93" t="e">
        <f>VLOOKUP(BillDetail_List[Part ID],FundingList,4,FALSE)</f>
        <v>#N/A</v>
      </c>
      <c r="AI81" s="190">
        <f>IF(BillDetail_List[[#This Row],[Time]]="N/A",0, BillDetail_List[[#This Row],[Time]]*BillDetail_List[[#This Row],[LTM Rate]])</f>
        <v>0</v>
      </c>
      <c r="AJ81" s="86" t="e">
        <f>IF(BillDetail_List[Entry Alloc%]=0,(BillDetail_List[Time]*BillDetail_List[LTM Rate])*BillDetail_List[[#This Row],[Funding PerCent Allowed]],(BillDetail_List[Time]*BillDetail_List[LTM Rate])*BillDetail_List[[#This Row],[Funding PerCent Allowed]]*BillDetail_List[Entry Alloc%])</f>
        <v>#N/A</v>
      </c>
      <c r="AK81" s="86" t="e">
        <f>BillDetail_List[Base Profit Costs (including any indemnity cap)]*BillDetail_List[VAT Rate]</f>
        <v>#N/A</v>
      </c>
      <c r="AL81" s="86" t="e">
        <f>BillDetail_List[Base Profit Costs (including any indemnity cap)]*BillDetail_List[Success Fee %]</f>
        <v>#N/A</v>
      </c>
      <c r="AM81" s="86" t="e">
        <f>BillDetail_List[Success Fee on Base Profit costs]*BillDetail_List[VAT Rate]</f>
        <v>#N/A</v>
      </c>
      <c r="AN81" s="86" t="e">
        <f>SUM(BillDetail_List[[#This Row],[Base Profit Costs (including any indemnity cap)]:[VAT on Success Fee on Base Profit Costs]])</f>
        <v>#N/A</v>
      </c>
      <c r="AO81" s="86" t="e">
        <f>BillDetail_List[Counsel''s Base Fees]*BillDetail_List[VAT Rate]</f>
        <v>#N/A</v>
      </c>
      <c r="AP81" s="86" t="e">
        <f>BillDetail_List[Counsel''s Base Fees]*BillDetail_List[Success Fee %]</f>
        <v>#N/A</v>
      </c>
      <c r="AQ81" s="86" t="e">
        <f>BillDetail_List[Counsel''s Success Fee]*BillDetail_List[VAT Rate]</f>
        <v>#N/A</v>
      </c>
      <c r="AR81" s="86" t="e">
        <f>BillDetail_List[Counsel''s Base Fees]+BillDetail_List[VAT on Base Counsel Fees]+BillDetail_List[Counsel''s Success Fee]+BillDetail_List[VAT on Counsel''s Success Fee]</f>
        <v>#N/A</v>
      </c>
      <c r="AS81" s="86">
        <f>BillDetail_List[Other Disbursements]+BillDetail_List[VAT On Other Disbursements]</f>
        <v>0</v>
      </c>
      <c r="AT81" s="86">
        <f>BillDetail_List[Counsel''s Base Fees]+BillDetail_List[Other Disbursements]+BillDetail_List[ATEI Premium]</f>
        <v>0</v>
      </c>
      <c r="AU81" s="86" t="e">
        <f>BillDetail_List[Other Disbursements]+BillDetail_List[Counsel''s Base Fees]+BillDetail_List[Base Profit Costs (including any indemnity cap)]</f>
        <v>#N/A</v>
      </c>
      <c r="AV81" s="86" t="e">
        <f>BillDetail_List[Base Profit Costs (including any indemnity cap)]+BillDetail_List[Success Fee on Base Profit costs]</f>
        <v>#N/A</v>
      </c>
      <c r="AW81" s="86" t="e">
        <f>BillDetail_List[ATEI Premium]+BillDetail_List[Other Disbursements]+BillDetail_List[Counsel''s Success Fee]+BillDetail_List[Counsel''s Base Fees]</f>
        <v>#N/A</v>
      </c>
      <c r="AX81" s="86" t="e">
        <f>BillDetail_List[VAT On Other Disbursements]+BillDetail_List[VAT on Counsel''s Success Fee]+BillDetail_List[VAT on Base Counsel Fees]+BillDetail_List[VAT on Success Fee on Base Profit Costs]+BillDetail_List[VAT on Base Profit Costs]</f>
        <v>#N/A</v>
      </c>
      <c r="AY81" s="86" t="e">
        <f>SUM(BillDetail_List[[#This Row],[Total Profit Costs]:[Total VAT]])</f>
        <v>#N/A</v>
      </c>
      <c r="AZ81" s="280" t="e">
        <f>VLOOKUP(BillDetail_List[[#This Row],[Phase Code ]],phasetasklist,7,FALSE)</f>
        <v>#N/A</v>
      </c>
      <c r="BA81" s="280" t="e">
        <f>VLOOKUP(BillDetail_List[[#This Row],[Task Code]],tasklist,7,FALSE)</f>
        <v>#N/A</v>
      </c>
      <c r="BB81" s="280" t="str">
        <f>IFERROR(VLOOKUP(BillDetail_List[[#This Row],[Activity Code]],ActivityCodeList,4,FALSE),"")</f>
        <v/>
      </c>
      <c r="BC81" s="280" t="str">
        <f>IFERROR(VLOOKUP(BillDetail_List[[#This Row],[Expense Code]],expensenumbers,4,FALSE),"")</f>
        <v/>
      </c>
      <c r="BD81" s="218"/>
      <c r="BE81" s="94"/>
      <c r="BF81" s="94"/>
      <c r="BG81" s="218"/>
      <c r="BH81" s="94"/>
      <c r="BI81" s="218"/>
      <c r="BJ81" s="218"/>
      <c r="BK81" s="96"/>
      <c r="BL81" s="96"/>
      <c r="BQ81" s="96"/>
      <c r="BR81" s="96"/>
      <c r="BS81" s="96"/>
      <c r="BT81" s="96"/>
      <c r="BV81" s="96"/>
      <c r="BW81" s="72"/>
      <c r="BX81" s="72"/>
      <c r="CB81" s="98"/>
      <c r="CC81" s="99"/>
      <c r="CD81" s="99"/>
      <c r="CE81" s="84"/>
      <c r="CF81" s="84"/>
    </row>
    <row r="82" spans="1:84" x14ac:dyDescent="0.2">
      <c r="A82" s="74"/>
      <c r="B82" s="74"/>
      <c r="C82" s="49"/>
      <c r="D82" s="172"/>
      <c r="E82" s="76"/>
      <c r="F82" s="76"/>
      <c r="G82" s="119"/>
      <c r="H82" s="87"/>
      <c r="I82" s="77"/>
      <c r="J82" s="77"/>
      <c r="K82" s="88"/>
      <c r="L82" s="79"/>
      <c r="M82" s="76"/>
      <c r="N82" s="256"/>
      <c r="O82" s="256"/>
      <c r="P82" s="256"/>
      <c r="Q82" s="256"/>
      <c r="R82" s="81"/>
      <c r="S82" s="89"/>
      <c r="T82" s="76"/>
      <c r="U82" s="76"/>
      <c r="V82" s="86" t="e">
        <f>IF(BillDetail_List[Entry Alloc%]=0,(BillDetail_List[Time]*BillDetail_List[LTM Rate])*BillDetail_List[[#This Row],[Funding PerCent Allowed]],(BillDetail_List[Time]*BillDetail_List[LTM Rate])*BillDetail_List[[#This Row],[Funding PerCent Allowed]]*BillDetail_List[Entry Alloc%])</f>
        <v>#N/A</v>
      </c>
      <c r="W82" s="86">
        <f>BillDetail_List[Counsel''s Base Fees]+BillDetail_List[Other Disbursements]+BillDetail_List[ATEI Premium]</f>
        <v>0</v>
      </c>
      <c r="X82" s="91" t="e">
        <f>VLOOKUP(BillDetail_List[Part ID],FundingList,2,FALSE)</f>
        <v>#N/A</v>
      </c>
      <c r="Y82" s="272" t="e">
        <f>VLOOKUP(BillDetail_List[[#This Row],[Phase Code ]],phasetasklist,3,FALSE)</f>
        <v>#N/A</v>
      </c>
      <c r="Z82" s="255" t="e">
        <f>VLOOKUP(BillDetail_List[[#This Row],[Task Code]],tasklist,4,FALSE)</f>
        <v>#N/A</v>
      </c>
      <c r="AA82" s="240" t="str">
        <f>IFERROR(VLOOKUP(BillDetail_List[[#This Row],[Activity Code]],ActivityCodeList,2,FALSE), " ")</f>
        <v xml:space="preserve"> </v>
      </c>
      <c r="AB82" s="240" t="str">
        <f>IFERROR(VLOOKUP(BillDetail_List[[#This Row],[Expense Code]],expensenumbers,2,FALSE), " ")</f>
        <v xml:space="preserve"> </v>
      </c>
      <c r="AC82" s="92" t="str">
        <f>IFERROR(VLOOKUP(BillDetail_List[LTM],LTMList,3,FALSE),"")</f>
        <v/>
      </c>
      <c r="AD82" s="92" t="str">
        <f>IFERROR(VLOOKUP(BillDetail_List[LTM],LTMList,4,FALSE),"")</f>
        <v/>
      </c>
      <c r="AE82" s="86">
        <f>IFERROR(VLOOKUP(BillDetail_List[LTM],LTM_List[],6,FALSE),0)</f>
        <v>0</v>
      </c>
      <c r="AF82" s="83" t="e">
        <f>VLOOKUP(BillDetail_List[Part ID],FundingList,7,FALSE)</f>
        <v>#N/A</v>
      </c>
      <c r="AG82" s="83" t="e">
        <f>IF(CounselBaseFees=0,VLOOKUP(BillDetail_List[Part ID],FundingList,3,FALSE),VLOOKUP(BillDetail_List[LTM],LTMList,8,FALSE))</f>
        <v>#N/A</v>
      </c>
      <c r="AH82" s="93" t="e">
        <f>VLOOKUP(BillDetail_List[Part ID],FundingList,4,FALSE)</f>
        <v>#N/A</v>
      </c>
      <c r="AI82" s="190">
        <f>IF(BillDetail_List[[#This Row],[Time]]="N/A",0, BillDetail_List[[#This Row],[Time]]*BillDetail_List[[#This Row],[LTM Rate]])</f>
        <v>0</v>
      </c>
      <c r="AJ82" s="86" t="e">
        <f>IF(BillDetail_List[Entry Alloc%]=0,(BillDetail_List[Time]*BillDetail_List[LTM Rate])*BillDetail_List[[#This Row],[Funding PerCent Allowed]],(BillDetail_List[Time]*BillDetail_List[LTM Rate])*BillDetail_List[[#This Row],[Funding PerCent Allowed]]*BillDetail_List[Entry Alloc%])</f>
        <v>#N/A</v>
      </c>
      <c r="AK82" s="86" t="e">
        <f>BillDetail_List[Base Profit Costs (including any indemnity cap)]*BillDetail_List[VAT Rate]</f>
        <v>#N/A</v>
      </c>
      <c r="AL82" s="86" t="e">
        <f>BillDetail_List[Base Profit Costs (including any indemnity cap)]*BillDetail_List[Success Fee %]</f>
        <v>#N/A</v>
      </c>
      <c r="AM82" s="86" t="e">
        <f>BillDetail_List[Success Fee on Base Profit costs]*BillDetail_List[VAT Rate]</f>
        <v>#N/A</v>
      </c>
      <c r="AN82" s="86" t="e">
        <f>SUM(BillDetail_List[[#This Row],[Base Profit Costs (including any indemnity cap)]:[VAT on Success Fee on Base Profit Costs]])</f>
        <v>#N/A</v>
      </c>
      <c r="AO82" s="86" t="e">
        <f>BillDetail_List[Counsel''s Base Fees]*BillDetail_List[VAT Rate]</f>
        <v>#N/A</v>
      </c>
      <c r="AP82" s="86" t="e">
        <f>BillDetail_List[Counsel''s Base Fees]*BillDetail_List[Success Fee %]</f>
        <v>#N/A</v>
      </c>
      <c r="AQ82" s="86" t="e">
        <f>BillDetail_List[Counsel''s Success Fee]*BillDetail_List[VAT Rate]</f>
        <v>#N/A</v>
      </c>
      <c r="AR82" s="86" t="e">
        <f>BillDetail_List[Counsel''s Base Fees]+BillDetail_List[VAT on Base Counsel Fees]+BillDetail_List[Counsel''s Success Fee]+BillDetail_List[VAT on Counsel''s Success Fee]</f>
        <v>#N/A</v>
      </c>
      <c r="AS82" s="86">
        <f>BillDetail_List[Other Disbursements]+BillDetail_List[VAT On Other Disbursements]</f>
        <v>0</v>
      </c>
      <c r="AT82" s="86">
        <f>BillDetail_List[Counsel''s Base Fees]+BillDetail_List[Other Disbursements]+BillDetail_List[ATEI Premium]</f>
        <v>0</v>
      </c>
      <c r="AU82" s="86" t="e">
        <f>BillDetail_List[Other Disbursements]+BillDetail_List[Counsel''s Base Fees]+BillDetail_List[Base Profit Costs (including any indemnity cap)]</f>
        <v>#N/A</v>
      </c>
      <c r="AV82" s="86" t="e">
        <f>BillDetail_List[Base Profit Costs (including any indemnity cap)]+BillDetail_List[Success Fee on Base Profit costs]</f>
        <v>#N/A</v>
      </c>
      <c r="AW82" s="86" t="e">
        <f>BillDetail_List[ATEI Premium]+BillDetail_List[Other Disbursements]+BillDetail_List[Counsel''s Success Fee]+BillDetail_List[Counsel''s Base Fees]</f>
        <v>#N/A</v>
      </c>
      <c r="AX82" s="86" t="e">
        <f>BillDetail_List[VAT On Other Disbursements]+BillDetail_List[VAT on Counsel''s Success Fee]+BillDetail_List[VAT on Base Counsel Fees]+BillDetail_List[VAT on Success Fee on Base Profit Costs]+BillDetail_List[VAT on Base Profit Costs]</f>
        <v>#N/A</v>
      </c>
      <c r="AY82" s="86" t="e">
        <f>SUM(BillDetail_List[[#This Row],[Total Profit Costs]:[Total VAT]])</f>
        <v>#N/A</v>
      </c>
      <c r="AZ82" s="280" t="e">
        <f>VLOOKUP(BillDetail_List[[#This Row],[Phase Code ]],phasetasklist,7,FALSE)</f>
        <v>#N/A</v>
      </c>
      <c r="BA82" s="280" t="e">
        <f>VLOOKUP(BillDetail_List[[#This Row],[Task Code]],tasklist,7,FALSE)</f>
        <v>#N/A</v>
      </c>
      <c r="BB82" s="280" t="str">
        <f>IFERROR(VLOOKUP(BillDetail_List[[#This Row],[Activity Code]],ActivityCodeList,4,FALSE),"")</f>
        <v/>
      </c>
      <c r="BC82" s="280" t="str">
        <f>IFERROR(VLOOKUP(BillDetail_List[[#This Row],[Expense Code]],expensenumbers,4,FALSE),"")</f>
        <v/>
      </c>
      <c r="BD82" s="218"/>
      <c r="BE82" s="94"/>
      <c r="BF82" s="94"/>
      <c r="BG82" s="218"/>
      <c r="BH82" s="94"/>
      <c r="BI82" s="218"/>
      <c r="BJ82" s="218"/>
      <c r="BK82" s="96"/>
      <c r="BL82" s="96"/>
      <c r="BQ82" s="96"/>
      <c r="BR82" s="96"/>
      <c r="BS82" s="96"/>
      <c r="BT82" s="96"/>
      <c r="BV82" s="96"/>
      <c r="BW82" s="72"/>
      <c r="BX82" s="72"/>
      <c r="CB82" s="98"/>
      <c r="CC82" s="99"/>
      <c r="CD82" s="99"/>
      <c r="CE82" s="84"/>
      <c r="CF82" s="84"/>
    </row>
    <row r="83" spans="1:84" ht="29.1" customHeight="1" x14ac:dyDescent="0.2">
      <c r="A83" s="74"/>
      <c r="B83" s="74"/>
      <c r="C83" s="49"/>
      <c r="D83" s="172"/>
      <c r="E83" s="76"/>
      <c r="F83" s="76"/>
      <c r="G83" s="119"/>
      <c r="H83" s="87"/>
      <c r="I83" s="77"/>
      <c r="J83" s="77"/>
      <c r="K83" s="88"/>
      <c r="L83" s="79"/>
      <c r="M83" s="76"/>
      <c r="N83" s="256"/>
      <c r="O83" s="256"/>
      <c r="P83" s="256"/>
      <c r="Q83" s="256"/>
      <c r="R83" s="81"/>
      <c r="S83" s="89"/>
      <c r="T83" s="76"/>
      <c r="U83" s="76"/>
      <c r="V83" s="86" t="e">
        <f>IF(BillDetail_List[Entry Alloc%]=0,(BillDetail_List[Time]*BillDetail_List[LTM Rate])*BillDetail_List[[#This Row],[Funding PerCent Allowed]],(BillDetail_List[Time]*BillDetail_List[LTM Rate])*BillDetail_List[[#This Row],[Funding PerCent Allowed]]*BillDetail_List[Entry Alloc%])</f>
        <v>#N/A</v>
      </c>
      <c r="W83" s="86">
        <f>BillDetail_List[Counsel''s Base Fees]+BillDetail_List[Other Disbursements]+BillDetail_List[ATEI Premium]</f>
        <v>0</v>
      </c>
      <c r="X83" s="91" t="e">
        <f>VLOOKUP(BillDetail_List[Part ID],FundingList,2,FALSE)</f>
        <v>#N/A</v>
      </c>
      <c r="Y83" s="272" t="e">
        <f>VLOOKUP(BillDetail_List[[#This Row],[Phase Code ]],phasetasklist,3,FALSE)</f>
        <v>#N/A</v>
      </c>
      <c r="Z83" s="255" t="e">
        <f>VLOOKUP(BillDetail_List[[#This Row],[Task Code]],tasklist,4,FALSE)</f>
        <v>#N/A</v>
      </c>
      <c r="AA83" s="240" t="str">
        <f>IFERROR(VLOOKUP(BillDetail_List[[#This Row],[Activity Code]],ActivityCodeList,2,FALSE), " ")</f>
        <v xml:space="preserve"> </v>
      </c>
      <c r="AB83" s="240" t="str">
        <f>IFERROR(VLOOKUP(BillDetail_List[[#This Row],[Expense Code]],expensenumbers,2,FALSE), " ")</f>
        <v xml:space="preserve"> </v>
      </c>
      <c r="AC83" s="92" t="str">
        <f>IFERROR(VLOOKUP(BillDetail_List[LTM],LTMList,3,FALSE),"")</f>
        <v/>
      </c>
      <c r="AD83" s="92" t="str">
        <f>IFERROR(VLOOKUP(BillDetail_List[LTM],LTMList,4,FALSE),"")</f>
        <v/>
      </c>
      <c r="AE83" s="86">
        <f>IFERROR(VLOOKUP(BillDetail_List[LTM],LTM_List[],6,FALSE),0)</f>
        <v>0</v>
      </c>
      <c r="AF83" s="83" t="e">
        <f>VLOOKUP(BillDetail_List[Part ID],FundingList,7,FALSE)</f>
        <v>#N/A</v>
      </c>
      <c r="AG83" s="83" t="e">
        <f>IF(CounselBaseFees=0,VLOOKUP(BillDetail_List[Part ID],FundingList,3,FALSE),VLOOKUP(BillDetail_List[LTM],LTMList,8,FALSE))</f>
        <v>#N/A</v>
      </c>
      <c r="AH83" s="93" t="e">
        <f>VLOOKUP(BillDetail_List[Part ID],FundingList,4,FALSE)</f>
        <v>#N/A</v>
      </c>
      <c r="AI83" s="190">
        <f>IF(BillDetail_List[[#This Row],[Time]]="N/A",0, BillDetail_List[[#This Row],[Time]]*BillDetail_List[[#This Row],[LTM Rate]])</f>
        <v>0</v>
      </c>
      <c r="AJ83" s="86" t="e">
        <f>IF(BillDetail_List[Entry Alloc%]=0,(BillDetail_List[Time]*BillDetail_List[LTM Rate])*BillDetail_List[[#This Row],[Funding PerCent Allowed]],(BillDetail_List[Time]*BillDetail_List[LTM Rate])*BillDetail_List[[#This Row],[Funding PerCent Allowed]]*BillDetail_List[Entry Alloc%])</f>
        <v>#N/A</v>
      </c>
      <c r="AK83" s="86" t="e">
        <f>BillDetail_List[Base Profit Costs (including any indemnity cap)]*BillDetail_List[VAT Rate]</f>
        <v>#N/A</v>
      </c>
      <c r="AL83" s="86" t="e">
        <f>BillDetail_List[Base Profit Costs (including any indemnity cap)]*BillDetail_List[Success Fee %]</f>
        <v>#N/A</v>
      </c>
      <c r="AM83" s="86" t="e">
        <f>BillDetail_List[Success Fee on Base Profit costs]*BillDetail_List[VAT Rate]</f>
        <v>#N/A</v>
      </c>
      <c r="AN83" s="86" t="e">
        <f>SUM(BillDetail_List[[#This Row],[Base Profit Costs (including any indemnity cap)]:[VAT on Success Fee on Base Profit Costs]])</f>
        <v>#N/A</v>
      </c>
      <c r="AO83" s="86" t="e">
        <f>BillDetail_List[Counsel''s Base Fees]*BillDetail_List[VAT Rate]</f>
        <v>#N/A</v>
      </c>
      <c r="AP83" s="86" t="e">
        <f>BillDetail_List[Counsel''s Base Fees]*BillDetail_List[Success Fee %]</f>
        <v>#N/A</v>
      </c>
      <c r="AQ83" s="86" t="e">
        <f>BillDetail_List[Counsel''s Success Fee]*BillDetail_List[VAT Rate]</f>
        <v>#N/A</v>
      </c>
      <c r="AR83" s="86" t="e">
        <f>BillDetail_List[Counsel''s Base Fees]+BillDetail_List[VAT on Base Counsel Fees]+BillDetail_List[Counsel''s Success Fee]+BillDetail_List[VAT on Counsel''s Success Fee]</f>
        <v>#N/A</v>
      </c>
      <c r="AS83" s="86">
        <f>BillDetail_List[Other Disbursements]+BillDetail_List[VAT On Other Disbursements]</f>
        <v>0</v>
      </c>
      <c r="AT83" s="86">
        <f>BillDetail_List[Counsel''s Base Fees]+BillDetail_List[Other Disbursements]+BillDetail_List[ATEI Premium]</f>
        <v>0</v>
      </c>
      <c r="AU83" s="86" t="e">
        <f>BillDetail_List[Other Disbursements]+BillDetail_List[Counsel''s Base Fees]+BillDetail_List[Base Profit Costs (including any indemnity cap)]</f>
        <v>#N/A</v>
      </c>
      <c r="AV83" s="86" t="e">
        <f>BillDetail_List[Base Profit Costs (including any indemnity cap)]+BillDetail_List[Success Fee on Base Profit costs]</f>
        <v>#N/A</v>
      </c>
      <c r="AW83" s="86" t="e">
        <f>BillDetail_List[ATEI Premium]+BillDetail_List[Other Disbursements]+BillDetail_List[Counsel''s Success Fee]+BillDetail_List[Counsel''s Base Fees]</f>
        <v>#N/A</v>
      </c>
      <c r="AX83" s="86" t="e">
        <f>BillDetail_List[VAT On Other Disbursements]+BillDetail_List[VAT on Counsel''s Success Fee]+BillDetail_List[VAT on Base Counsel Fees]+BillDetail_List[VAT on Success Fee on Base Profit Costs]+BillDetail_List[VAT on Base Profit Costs]</f>
        <v>#N/A</v>
      </c>
      <c r="AY83" s="86" t="e">
        <f>SUM(BillDetail_List[[#This Row],[Total Profit Costs]:[Total VAT]])</f>
        <v>#N/A</v>
      </c>
      <c r="AZ83" s="280" t="e">
        <f>VLOOKUP(BillDetail_List[[#This Row],[Phase Code ]],phasetasklist,7,FALSE)</f>
        <v>#N/A</v>
      </c>
      <c r="BA83" s="280" t="e">
        <f>VLOOKUP(BillDetail_List[[#This Row],[Task Code]],tasklist,7,FALSE)</f>
        <v>#N/A</v>
      </c>
      <c r="BB83" s="280" t="str">
        <f>IFERROR(VLOOKUP(BillDetail_List[[#This Row],[Activity Code]],ActivityCodeList,4,FALSE),"")</f>
        <v/>
      </c>
      <c r="BC83" s="280" t="str">
        <f>IFERROR(VLOOKUP(BillDetail_List[[#This Row],[Expense Code]],expensenumbers,4,FALSE),"")</f>
        <v/>
      </c>
      <c r="BD83" s="218"/>
      <c r="BE83" s="94"/>
      <c r="BF83" s="94"/>
      <c r="BG83" s="218"/>
      <c r="BH83" s="94"/>
      <c r="BI83" s="218"/>
      <c r="BJ83" s="218"/>
      <c r="BK83" s="96"/>
      <c r="BL83" s="96"/>
      <c r="BQ83" s="96"/>
      <c r="BR83" s="96"/>
      <c r="BS83" s="96"/>
      <c r="BT83" s="96"/>
      <c r="BV83" s="96"/>
      <c r="BW83" s="72"/>
      <c r="BX83" s="72"/>
      <c r="CB83" s="98"/>
      <c r="CC83" s="99"/>
      <c r="CD83" s="99"/>
      <c r="CE83" s="84"/>
      <c r="CF83" s="84"/>
    </row>
    <row r="84" spans="1:84" ht="29.1" customHeight="1" x14ac:dyDescent="0.2">
      <c r="A84" s="74"/>
      <c r="B84" s="74"/>
      <c r="C84" s="49"/>
      <c r="D84" s="172"/>
      <c r="E84" s="76"/>
      <c r="F84" s="76"/>
      <c r="G84" s="119"/>
      <c r="H84" s="87"/>
      <c r="I84" s="77"/>
      <c r="J84" s="77"/>
      <c r="K84" s="88"/>
      <c r="L84" s="79"/>
      <c r="M84" s="76"/>
      <c r="N84" s="256"/>
      <c r="O84" s="256"/>
      <c r="P84" s="256"/>
      <c r="Q84" s="256"/>
      <c r="R84" s="81"/>
      <c r="S84" s="89"/>
      <c r="T84" s="76"/>
      <c r="U84" s="76"/>
      <c r="V84" s="86" t="e">
        <f>IF(BillDetail_List[Entry Alloc%]=0,(BillDetail_List[Time]*BillDetail_List[LTM Rate])*BillDetail_List[[#This Row],[Funding PerCent Allowed]],(BillDetail_List[Time]*BillDetail_List[LTM Rate])*BillDetail_List[[#This Row],[Funding PerCent Allowed]]*BillDetail_List[Entry Alloc%])</f>
        <v>#N/A</v>
      </c>
      <c r="W84" s="86">
        <f>BillDetail_List[Counsel''s Base Fees]+BillDetail_List[Other Disbursements]+BillDetail_List[ATEI Premium]</f>
        <v>0</v>
      </c>
      <c r="X84" s="91" t="e">
        <f>VLOOKUP(BillDetail_List[Part ID],FundingList,2,FALSE)</f>
        <v>#N/A</v>
      </c>
      <c r="Y84" s="272" t="e">
        <f>VLOOKUP(BillDetail_List[[#This Row],[Phase Code ]],phasetasklist,3,FALSE)</f>
        <v>#N/A</v>
      </c>
      <c r="Z84" s="255" t="e">
        <f>VLOOKUP(BillDetail_List[[#This Row],[Task Code]],tasklist,4,FALSE)</f>
        <v>#N/A</v>
      </c>
      <c r="AA84" s="240" t="str">
        <f>IFERROR(VLOOKUP(BillDetail_List[[#This Row],[Activity Code]],ActivityCodeList,2,FALSE), " ")</f>
        <v xml:space="preserve"> </v>
      </c>
      <c r="AB84" s="240" t="str">
        <f>IFERROR(VLOOKUP(BillDetail_List[[#This Row],[Expense Code]],expensenumbers,2,FALSE), " ")</f>
        <v xml:space="preserve"> </v>
      </c>
      <c r="AC84" s="92" t="str">
        <f>IFERROR(VLOOKUP(BillDetail_List[LTM],LTMList,3,FALSE),"")</f>
        <v/>
      </c>
      <c r="AD84" s="92" t="str">
        <f>IFERROR(VLOOKUP(BillDetail_List[LTM],LTMList,4,FALSE),"")</f>
        <v/>
      </c>
      <c r="AE84" s="86">
        <f>IFERROR(VLOOKUP(BillDetail_List[LTM],LTM_List[],6,FALSE),0)</f>
        <v>0</v>
      </c>
      <c r="AF84" s="83" t="e">
        <f>VLOOKUP(BillDetail_List[Part ID],FundingList,7,FALSE)</f>
        <v>#N/A</v>
      </c>
      <c r="AG84" s="83" t="e">
        <f>IF(CounselBaseFees=0,VLOOKUP(BillDetail_List[Part ID],FundingList,3,FALSE),VLOOKUP(BillDetail_List[LTM],LTMList,8,FALSE))</f>
        <v>#N/A</v>
      </c>
      <c r="AH84" s="93" t="e">
        <f>VLOOKUP(BillDetail_List[Part ID],FundingList,4,FALSE)</f>
        <v>#N/A</v>
      </c>
      <c r="AI84" s="190">
        <f>IF(BillDetail_List[[#This Row],[Time]]="N/A",0, BillDetail_List[[#This Row],[Time]]*BillDetail_List[[#This Row],[LTM Rate]])</f>
        <v>0</v>
      </c>
      <c r="AJ84" s="86" t="e">
        <f>IF(BillDetail_List[Entry Alloc%]=0,(BillDetail_List[Time]*BillDetail_List[LTM Rate])*BillDetail_List[[#This Row],[Funding PerCent Allowed]],(BillDetail_List[Time]*BillDetail_List[LTM Rate])*BillDetail_List[[#This Row],[Funding PerCent Allowed]]*BillDetail_List[Entry Alloc%])</f>
        <v>#N/A</v>
      </c>
      <c r="AK84" s="86" t="e">
        <f>BillDetail_List[Base Profit Costs (including any indemnity cap)]*BillDetail_List[VAT Rate]</f>
        <v>#N/A</v>
      </c>
      <c r="AL84" s="86" t="e">
        <f>BillDetail_List[Base Profit Costs (including any indemnity cap)]*BillDetail_List[Success Fee %]</f>
        <v>#N/A</v>
      </c>
      <c r="AM84" s="86" t="e">
        <f>BillDetail_List[Success Fee on Base Profit costs]*BillDetail_List[VAT Rate]</f>
        <v>#N/A</v>
      </c>
      <c r="AN84" s="86" t="e">
        <f>SUM(BillDetail_List[[#This Row],[Base Profit Costs (including any indemnity cap)]:[VAT on Success Fee on Base Profit Costs]])</f>
        <v>#N/A</v>
      </c>
      <c r="AO84" s="86" t="e">
        <f>BillDetail_List[Counsel''s Base Fees]*BillDetail_List[VAT Rate]</f>
        <v>#N/A</v>
      </c>
      <c r="AP84" s="86" t="e">
        <f>BillDetail_List[Counsel''s Base Fees]*BillDetail_List[Success Fee %]</f>
        <v>#N/A</v>
      </c>
      <c r="AQ84" s="86" t="e">
        <f>BillDetail_List[Counsel''s Success Fee]*BillDetail_List[VAT Rate]</f>
        <v>#N/A</v>
      </c>
      <c r="AR84" s="86" t="e">
        <f>BillDetail_List[Counsel''s Base Fees]+BillDetail_List[VAT on Base Counsel Fees]+BillDetail_List[Counsel''s Success Fee]+BillDetail_List[VAT on Counsel''s Success Fee]</f>
        <v>#N/A</v>
      </c>
      <c r="AS84" s="86">
        <f>BillDetail_List[Other Disbursements]+BillDetail_List[VAT On Other Disbursements]</f>
        <v>0</v>
      </c>
      <c r="AT84" s="86">
        <f>BillDetail_List[Counsel''s Base Fees]+BillDetail_List[Other Disbursements]+BillDetail_List[ATEI Premium]</f>
        <v>0</v>
      </c>
      <c r="AU84" s="86" t="e">
        <f>BillDetail_List[Other Disbursements]+BillDetail_List[Counsel''s Base Fees]+BillDetail_List[Base Profit Costs (including any indemnity cap)]</f>
        <v>#N/A</v>
      </c>
      <c r="AV84" s="86" t="e">
        <f>BillDetail_List[Base Profit Costs (including any indemnity cap)]+BillDetail_List[Success Fee on Base Profit costs]</f>
        <v>#N/A</v>
      </c>
      <c r="AW84" s="86" t="e">
        <f>BillDetail_List[ATEI Premium]+BillDetail_List[Other Disbursements]+BillDetail_List[Counsel''s Success Fee]+BillDetail_List[Counsel''s Base Fees]</f>
        <v>#N/A</v>
      </c>
      <c r="AX84" s="86" t="e">
        <f>BillDetail_List[VAT On Other Disbursements]+BillDetail_List[VAT on Counsel''s Success Fee]+BillDetail_List[VAT on Base Counsel Fees]+BillDetail_List[VAT on Success Fee on Base Profit Costs]+BillDetail_List[VAT on Base Profit Costs]</f>
        <v>#N/A</v>
      </c>
      <c r="AY84" s="86" t="e">
        <f>SUM(BillDetail_List[[#This Row],[Total Profit Costs]:[Total VAT]])</f>
        <v>#N/A</v>
      </c>
      <c r="AZ84" s="280" t="e">
        <f>VLOOKUP(BillDetail_List[[#This Row],[Phase Code ]],phasetasklist,7,FALSE)</f>
        <v>#N/A</v>
      </c>
      <c r="BA84" s="280" t="e">
        <f>VLOOKUP(BillDetail_List[[#This Row],[Task Code]],tasklist,7,FALSE)</f>
        <v>#N/A</v>
      </c>
      <c r="BB84" s="280" t="str">
        <f>IFERROR(VLOOKUP(BillDetail_List[[#This Row],[Activity Code]],ActivityCodeList,4,FALSE),"")</f>
        <v/>
      </c>
      <c r="BC84" s="280" t="str">
        <f>IFERROR(VLOOKUP(BillDetail_List[[#This Row],[Expense Code]],expensenumbers,4,FALSE),"")</f>
        <v/>
      </c>
      <c r="BD84" s="218"/>
      <c r="BE84" s="94"/>
      <c r="BF84" s="94"/>
      <c r="BG84" s="218"/>
      <c r="BH84" s="94"/>
      <c r="BI84" s="218"/>
      <c r="BJ84" s="218"/>
      <c r="BK84" s="96"/>
      <c r="BL84" s="96"/>
      <c r="BQ84" s="96"/>
      <c r="BR84" s="96"/>
      <c r="BS84" s="96"/>
      <c r="BT84" s="96"/>
      <c r="BV84" s="96"/>
      <c r="BW84" s="72"/>
      <c r="BX84" s="72"/>
      <c r="CB84" s="98"/>
      <c r="CC84" s="99"/>
      <c r="CD84" s="99"/>
      <c r="CE84" s="84"/>
      <c r="CF84" s="84"/>
    </row>
    <row r="85" spans="1:84" x14ac:dyDescent="0.2">
      <c r="A85" s="74"/>
      <c r="B85" s="74"/>
      <c r="C85" s="49"/>
      <c r="D85" s="172"/>
      <c r="E85" s="76"/>
      <c r="F85" s="76"/>
      <c r="G85" s="119"/>
      <c r="H85" s="87"/>
      <c r="I85" s="77"/>
      <c r="J85" s="77"/>
      <c r="K85" s="88"/>
      <c r="L85" s="79"/>
      <c r="M85" s="76"/>
      <c r="N85" s="256"/>
      <c r="O85" s="256"/>
      <c r="P85" s="256"/>
      <c r="Q85" s="256"/>
      <c r="R85" s="81"/>
      <c r="S85" s="89"/>
      <c r="T85" s="76"/>
      <c r="U85" s="76"/>
      <c r="V85" s="86" t="e">
        <f>IF(BillDetail_List[Entry Alloc%]=0,(BillDetail_List[Time]*BillDetail_List[LTM Rate])*BillDetail_List[[#This Row],[Funding PerCent Allowed]],(BillDetail_List[Time]*BillDetail_List[LTM Rate])*BillDetail_List[[#This Row],[Funding PerCent Allowed]]*BillDetail_List[Entry Alloc%])</f>
        <v>#N/A</v>
      </c>
      <c r="W85" s="86">
        <f>BillDetail_List[Counsel''s Base Fees]+BillDetail_List[Other Disbursements]+BillDetail_List[ATEI Premium]</f>
        <v>0</v>
      </c>
      <c r="X85" s="91" t="e">
        <f>VLOOKUP(BillDetail_List[Part ID],FundingList,2,FALSE)</f>
        <v>#N/A</v>
      </c>
      <c r="Y85" s="272" t="e">
        <f>VLOOKUP(BillDetail_List[[#This Row],[Phase Code ]],phasetasklist,3,FALSE)</f>
        <v>#N/A</v>
      </c>
      <c r="Z85" s="255" t="e">
        <f>VLOOKUP(BillDetail_List[[#This Row],[Task Code]],tasklist,4,FALSE)</f>
        <v>#N/A</v>
      </c>
      <c r="AA85" s="240" t="str">
        <f>IFERROR(VLOOKUP(BillDetail_List[[#This Row],[Activity Code]],ActivityCodeList,2,FALSE), " ")</f>
        <v xml:space="preserve"> </v>
      </c>
      <c r="AB85" s="240" t="str">
        <f>IFERROR(VLOOKUP(BillDetail_List[[#This Row],[Expense Code]],expensenumbers,2,FALSE), " ")</f>
        <v xml:space="preserve"> </v>
      </c>
      <c r="AC85" s="92" t="str">
        <f>IFERROR(VLOOKUP(BillDetail_List[LTM],LTMList,3,FALSE),"")</f>
        <v/>
      </c>
      <c r="AD85" s="92" t="str">
        <f>IFERROR(VLOOKUP(BillDetail_List[LTM],LTMList,4,FALSE),"")</f>
        <v/>
      </c>
      <c r="AE85" s="86">
        <f>IFERROR(VLOOKUP(BillDetail_List[LTM],LTM_List[],6,FALSE),0)</f>
        <v>0</v>
      </c>
      <c r="AF85" s="83" t="e">
        <f>VLOOKUP(BillDetail_List[Part ID],FundingList,7,FALSE)</f>
        <v>#N/A</v>
      </c>
      <c r="AG85" s="83" t="e">
        <f>IF(CounselBaseFees=0,VLOOKUP(BillDetail_List[Part ID],FundingList,3,FALSE),VLOOKUP(BillDetail_List[LTM],LTMList,8,FALSE))</f>
        <v>#N/A</v>
      </c>
      <c r="AH85" s="93" t="e">
        <f>VLOOKUP(BillDetail_List[Part ID],FundingList,4,FALSE)</f>
        <v>#N/A</v>
      </c>
      <c r="AI85" s="190">
        <f>IF(BillDetail_List[[#This Row],[Time]]="N/A",0, BillDetail_List[[#This Row],[Time]]*BillDetail_List[[#This Row],[LTM Rate]])</f>
        <v>0</v>
      </c>
      <c r="AJ85" s="86" t="e">
        <f>IF(BillDetail_List[Entry Alloc%]=0,(BillDetail_List[Time]*BillDetail_List[LTM Rate])*BillDetail_List[[#This Row],[Funding PerCent Allowed]],(BillDetail_List[Time]*BillDetail_List[LTM Rate])*BillDetail_List[[#This Row],[Funding PerCent Allowed]]*BillDetail_List[Entry Alloc%])</f>
        <v>#N/A</v>
      </c>
      <c r="AK85" s="86" t="e">
        <f>BillDetail_List[Base Profit Costs (including any indemnity cap)]*BillDetail_List[VAT Rate]</f>
        <v>#N/A</v>
      </c>
      <c r="AL85" s="86" t="e">
        <f>BillDetail_List[Base Profit Costs (including any indemnity cap)]*BillDetail_List[Success Fee %]</f>
        <v>#N/A</v>
      </c>
      <c r="AM85" s="86" t="e">
        <f>BillDetail_List[Success Fee on Base Profit costs]*BillDetail_List[VAT Rate]</f>
        <v>#N/A</v>
      </c>
      <c r="AN85" s="86" t="e">
        <f>SUM(BillDetail_List[[#This Row],[Base Profit Costs (including any indemnity cap)]:[VAT on Success Fee on Base Profit Costs]])</f>
        <v>#N/A</v>
      </c>
      <c r="AO85" s="86" t="e">
        <f>BillDetail_List[Counsel''s Base Fees]*BillDetail_List[VAT Rate]</f>
        <v>#N/A</v>
      </c>
      <c r="AP85" s="86" t="e">
        <f>BillDetail_List[Counsel''s Base Fees]*BillDetail_List[Success Fee %]</f>
        <v>#N/A</v>
      </c>
      <c r="AQ85" s="86" t="e">
        <f>BillDetail_List[Counsel''s Success Fee]*BillDetail_List[VAT Rate]</f>
        <v>#N/A</v>
      </c>
      <c r="AR85" s="86" t="e">
        <f>BillDetail_List[Counsel''s Base Fees]+BillDetail_List[VAT on Base Counsel Fees]+BillDetail_List[Counsel''s Success Fee]+BillDetail_List[VAT on Counsel''s Success Fee]</f>
        <v>#N/A</v>
      </c>
      <c r="AS85" s="86">
        <f>BillDetail_List[Other Disbursements]+BillDetail_List[VAT On Other Disbursements]</f>
        <v>0</v>
      </c>
      <c r="AT85" s="86">
        <f>BillDetail_List[Counsel''s Base Fees]+BillDetail_List[Other Disbursements]+BillDetail_List[ATEI Premium]</f>
        <v>0</v>
      </c>
      <c r="AU85" s="86" t="e">
        <f>BillDetail_List[Other Disbursements]+BillDetail_List[Counsel''s Base Fees]+BillDetail_List[Base Profit Costs (including any indemnity cap)]</f>
        <v>#N/A</v>
      </c>
      <c r="AV85" s="86" t="e">
        <f>BillDetail_List[Base Profit Costs (including any indemnity cap)]+BillDetail_List[Success Fee on Base Profit costs]</f>
        <v>#N/A</v>
      </c>
      <c r="AW85" s="86" t="e">
        <f>BillDetail_List[ATEI Premium]+BillDetail_List[Other Disbursements]+BillDetail_List[Counsel''s Success Fee]+BillDetail_List[Counsel''s Base Fees]</f>
        <v>#N/A</v>
      </c>
      <c r="AX85" s="86" t="e">
        <f>BillDetail_List[VAT On Other Disbursements]+BillDetail_List[VAT on Counsel''s Success Fee]+BillDetail_List[VAT on Base Counsel Fees]+BillDetail_List[VAT on Success Fee on Base Profit Costs]+BillDetail_List[VAT on Base Profit Costs]</f>
        <v>#N/A</v>
      </c>
      <c r="AY85" s="86" t="e">
        <f>SUM(BillDetail_List[[#This Row],[Total Profit Costs]:[Total VAT]])</f>
        <v>#N/A</v>
      </c>
      <c r="AZ85" s="280" t="e">
        <f>VLOOKUP(BillDetail_List[[#This Row],[Phase Code ]],phasetasklist,7,FALSE)</f>
        <v>#N/A</v>
      </c>
      <c r="BA85" s="280" t="e">
        <f>VLOOKUP(BillDetail_List[[#This Row],[Task Code]],tasklist,7,FALSE)</f>
        <v>#N/A</v>
      </c>
      <c r="BB85" s="280" t="str">
        <f>IFERROR(VLOOKUP(BillDetail_List[[#This Row],[Activity Code]],ActivityCodeList,4,FALSE),"")</f>
        <v/>
      </c>
      <c r="BC85" s="280" t="str">
        <f>IFERROR(VLOOKUP(BillDetail_List[[#This Row],[Expense Code]],expensenumbers,4,FALSE),"")</f>
        <v/>
      </c>
      <c r="BD85" s="218"/>
      <c r="BE85" s="94"/>
      <c r="BF85" s="94"/>
      <c r="BG85" s="218"/>
      <c r="BH85" s="94"/>
      <c r="BI85" s="218"/>
      <c r="BJ85" s="218"/>
      <c r="BK85" s="96"/>
      <c r="BL85" s="96"/>
      <c r="BQ85" s="96"/>
      <c r="BR85" s="96"/>
      <c r="BS85" s="96"/>
      <c r="BT85" s="96"/>
      <c r="BV85" s="96"/>
      <c r="BW85" s="72"/>
      <c r="BX85" s="72"/>
      <c r="CB85" s="98"/>
      <c r="CC85" s="99"/>
      <c r="CD85" s="99"/>
      <c r="CE85" s="84"/>
      <c r="CF85" s="84"/>
    </row>
    <row r="86" spans="1:84" ht="14.45" customHeight="1" x14ac:dyDescent="0.25">
      <c r="A86" s="74"/>
      <c r="B86" s="74"/>
      <c r="C86" s="49"/>
      <c r="D86" s="172"/>
      <c r="E86" s="76"/>
      <c r="F86" s="97"/>
      <c r="G86" s="219"/>
      <c r="H86" s="87"/>
      <c r="I86" s="77"/>
      <c r="J86" s="77"/>
      <c r="K86" s="88"/>
      <c r="L86" s="79"/>
      <c r="M86" s="76"/>
      <c r="N86" s="256"/>
      <c r="O86" s="256"/>
      <c r="P86" s="256"/>
      <c r="Q86" s="256"/>
      <c r="R86" s="81"/>
      <c r="S86" s="89"/>
      <c r="T86" s="76"/>
      <c r="U86" s="76"/>
      <c r="V86" s="86" t="e">
        <f>IF(BillDetail_List[Entry Alloc%]=0,(BillDetail_List[Time]*BillDetail_List[LTM Rate])*BillDetail_List[[#This Row],[Funding PerCent Allowed]],(BillDetail_List[Time]*BillDetail_List[LTM Rate])*BillDetail_List[[#This Row],[Funding PerCent Allowed]]*BillDetail_List[Entry Alloc%])</f>
        <v>#N/A</v>
      </c>
      <c r="W86" s="86">
        <f>BillDetail_List[Counsel''s Base Fees]+BillDetail_List[Other Disbursements]+BillDetail_List[ATEI Premium]</f>
        <v>0</v>
      </c>
      <c r="X86" s="91" t="e">
        <f>VLOOKUP(BillDetail_List[Part ID],FundingList,2,FALSE)</f>
        <v>#N/A</v>
      </c>
      <c r="Y86" s="272" t="e">
        <f>VLOOKUP(BillDetail_List[[#This Row],[Phase Code ]],phasetasklist,3,FALSE)</f>
        <v>#N/A</v>
      </c>
      <c r="Z86" s="255" t="e">
        <f>VLOOKUP(BillDetail_List[[#This Row],[Task Code]],tasklist,4,FALSE)</f>
        <v>#N/A</v>
      </c>
      <c r="AA86" s="240" t="str">
        <f>IFERROR(VLOOKUP(BillDetail_List[[#This Row],[Activity Code]],ActivityCodeList,2,FALSE), " ")</f>
        <v xml:space="preserve"> </v>
      </c>
      <c r="AB86" s="240" t="str">
        <f>IFERROR(VLOOKUP(BillDetail_List[[#This Row],[Expense Code]],expensenumbers,2,FALSE), " ")</f>
        <v xml:space="preserve"> </v>
      </c>
      <c r="AC86" s="92" t="str">
        <f>IFERROR(VLOOKUP(BillDetail_List[LTM],LTMList,3,FALSE),"")</f>
        <v/>
      </c>
      <c r="AD86" s="92" t="str">
        <f>IFERROR(VLOOKUP(BillDetail_List[LTM],LTMList,4,FALSE),"")</f>
        <v/>
      </c>
      <c r="AE86" s="86">
        <f>IFERROR(VLOOKUP(BillDetail_List[LTM],LTM_List[],6,FALSE),0)</f>
        <v>0</v>
      </c>
      <c r="AF86" s="83" t="e">
        <f>VLOOKUP(BillDetail_List[Part ID],FundingList,7,FALSE)</f>
        <v>#N/A</v>
      </c>
      <c r="AG86" s="83" t="e">
        <f>IF(CounselBaseFees=0,VLOOKUP(BillDetail_List[Part ID],FundingList,3,FALSE),VLOOKUP(BillDetail_List[LTM],LTMList,8,FALSE))</f>
        <v>#N/A</v>
      </c>
      <c r="AH86" s="93" t="e">
        <f>VLOOKUP(BillDetail_List[Part ID],FundingList,4,FALSE)</f>
        <v>#N/A</v>
      </c>
      <c r="AI86" s="190">
        <f>IF(BillDetail_List[[#This Row],[Time]]="N/A",0, BillDetail_List[[#This Row],[Time]]*BillDetail_List[[#This Row],[LTM Rate]])</f>
        <v>0</v>
      </c>
      <c r="AJ86" s="86" t="e">
        <f>IF(BillDetail_List[Entry Alloc%]=0,(BillDetail_List[Time]*BillDetail_List[LTM Rate])*BillDetail_List[[#This Row],[Funding PerCent Allowed]],(BillDetail_List[Time]*BillDetail_List[LTM Rate])*BillDetail_List[[#This Row],[Funding PerCent Allowed]]*BillDetail_List[Entry Alloc%])</f>
        <v>#N/A</v>
      </c>
      <c r="AK86" s="86" t="e">
        <f>BillDetail_List[Base Profit Costs (including any indemnity cap)]*BillDetail_List[VAT Rate]</f>
        <v>#N/A</v>
      </c>
      <c r="AL86" s="86" t="e">
        <f>BillDetail_List[Base Profit Costs (including any indemnity cap)]*BillDetail_List[Success Fee %]</f>
        <v>#N/A</v>
      </c>
      <c r="AM86" s="86" t="e">
        <f>BillDetail_List[Success Fee on Base Profit costs]*BillDetail_List[VAT Rate]</f>
        <v>#N/A</v>
      </c>
      <c r="AN86" s="86" t="e">
        <f>SUM(BillDetail_List[[#This Row],[Base Profit Costs (including any indemnity cap)]:[VAT on Success Fee on Base Profit Costs]])</f>
        <v>#N/A</v>
      </c>
      <c r="AO86" s="86" t="e">
        <f>BillDetail_List[Counsel''s Base Fees]*BillDetail_List[VAT Rate]</f>
        <v>#N/A</v>
      </c>
      <c r="AP86" s="86" t="e">
        <f>BillDetail_List[Counsel''s Base Fees]*BillDetail_List[Success Fee %]</f>
        <v>#N/A</v>
      </c>
      <c r="AQ86" s="86" t="e">
        <f>BillDetail_List[Counsel''s Success Fee]*BillDetail_List[VAT Rate]</f>
        <v>#N/A</v>
      </c>
      <c r="AR86" s="86" t="e">
        <f>BillDetail_List[Counsel''s Base Fees]+BillDetail_List[VAT on Base Counsel Fees]+BillDetail_List[Counsel''s Success Fee]+BillDetail_List[VAT on Counsel''s Success Fee]</f>
        <v>#N/A</v>
      </c>
      <c r="AS86" s="86">
        <f>BillDetail_List[Other Disbursements]+BillDetail_List[VAT On Other Disbursements]</f>
        <v>0</v>
      </c>
      <c r="AT86" s="86">
        <f>BillDetail_List[Counsel''s Base Fees]+BillDetail_List[Other Disbursements]+BillDetail_List[ATEI Premium]</f>
        <v>0</v>
      </c>
      <c r="AU86" s="86" t="e">
        <f>BillDetail_List[Other Disbursements]+BillDetail_List[Counsel''s Base Fees]+BillDetail_List[Base Profit Costs (including any indemnity cap)]</f>
        <v>#N/A</v>
      </c>
      <c r="AV86" s="86" t="e">
        <f>BillDetail_List[Base Profit Costs (including any indemnity cap)]+BillDetail_List[Success Fee on Base Profit costs]</f>
        <v>#N/A</v>
      </c>
      <c r="AW86" s="86" t="e">
        <f>BillDetail_List[ATEI Premium]+BillDetail_List[Other Disbursements]+BillDetail_List[Counsel''s Success Fee]+BillDetail_List[Counsel''s Base Fees]</f>
        <v>#N/A</v>
      </c>
      <c r="AX86" s="86" t="e">
        <f>BillDetail_List[VAT On Other Disbursements]+BillDetail_List[VAT on Counsel''s Success Fee]+BillDetail_List[VAT on Base Counsel Fees]+BillDetail_List[VAT on Success Fee on Base Profit Costs]+BillDetail_List[VAT on Base Profit Costs]</f>
        <v>#N/A</v>
      </c>
      <c r="AY86" s="86" t="e">
        <f>SUM(BillDetail_List[[#This Row],[Total Profit Costs]:[Total VAT]])</f>
        <v>#N/A</v>
      </c>
      <c r="AZ86" s="280" t="e">
        <f>VLOOKUP(BillDetail_List[[#This Row],[Phase Code ]],phasetasklist,7,FALSE)</f>
        <v>#N/A</v>
      </c>
      <c r="BA86" s="280" t="e">
        <f>VLOOKUP(BillDetail_List[[#This Row],[Task Code]],tasklist,7,FALSE)</f>
        <v>#N/A</v>
      </c>
      <c r="BB86" s="280" t="str">
        <f>IFERROR(VLOOKUP(BillDetail_List[[#This Row],[Activity Code]],ActivityCodeList,4,FALSE),"")</f>
        <v/>
      </c>
      <c r="BC86" s="280" t="str">
        <f>IFERROR(VLOOKUP(BillDetail_List[[#This Row],[Expense Code]],expensenumbers,4,FALSE),"")</f>
        <v/>
      </c>
      <c r="BD86" s="218"/>
      <c r="BE86" s="94"/>
      <c r="BF86" s="94"/>
      <c r="BG86" s="218"/>
      <c r="BH86" s="94"/>
      <c r="BI86" s="218"/>
      <c r="BJ86" s="218"/>
      <c r="BK86" s="96"/>
      <c r="BL86" s="96"/>
      <c r="BQ86" s="96"/>
      <c r="BR86" s="96"/>
      <c r="BS86" s="96"/>
      <c r="BT86" s="96"/>
      <c r="BV86" s="96"/>
      <c r="BW86" s="72"/>
      <c r="BX86" s="72"/>
      <c r="CB86" s="98"/>
      <c r="CC86" s="99"/>
      <c r="CD86" s="99"/>
      <c r="CE86" s="84"/>
      <c r="CF86" s="84"/>
    </row>
    <row r="87" spans="1:84" ht="29.1" customHeight="1" x14ac:dyDescent="0.25">
      <c r="A87" s="74"/>
      <c r="B87" s="74"/>
      <c r="C87" s="49"/>
      <c r="D87" s="172"/>
      <c r="E87" s="76"/>
      <c r="F87" s="97"/>
      <c r="G87" s="219"/>
      <c r="H87" s="87"/>
      <c r="I87" s="77"/>
      <c r="J87" s="77"/>
      <c r="K87" s="88"/>
      <c r="L87" s="79"/>
      <c r="M87" s="76"/>
      <c r="N87" s="256"/>
      <c r="O87" s="256"/>
      <c r="P87" s="256"/>
      <c r="Q87" s="256"/>
      <c r="R87" s="81"/>
      <c r="S87" s="89"/>
      <c r="T87" s="76"/>
      <c r="U87" s="76"/>
      <c r="V87" s="86" t="e">
        <f>IF(BillDetail_List[Entry Alloc%]=0,(BillDetail_List[Time]*BillDetail_List[LTM Rate])*BillDetail_List[[#This Row],[Funding PerCent Allowed]],(BillDetail_List[Time]*BillDetail_List[LTM Rate])*BillDetail_List[[#This Row],[Funding PerCent Allowed]]*BillDetail_List[Entry Alloc%])</f>
        <v>#N/A</v>
      </c>
      <c r="W87" s="86">
        <f>BillDetail_List[Counsel''s Base Fees]+BillDetail_List[Other Disbursements]+BillDetail_List[ATEI Premium]</f>
        <v>0</v>
      </c>
      <c r="X87" s="91" t="e">
        <f>VLOOKUP(BillDetail_List[Part ID],FundingList,2,FALSE)</f>
        <v>#N/A</v>
      </c>
      <c r="Y87" s="272" t="e">
        <f>VLOOKUP(BillDetail_List[[#This Row],[Phase Code ]],phasetasklist,3,FALSE)</f>
        <v>#N/A</v>
      </c>
      <c r="Z87" s="255" t="e">
        <f>VLOOKUP(BillDetail_List[[#This Row],[Task Code]],tasklist,4,FALSE)</f>
        <v>#N/A</v>
      </c>
      <c r="AA87" s="240" t="str">
        <f>IFERROR(VLOOKUP(BillDetail_List[[#This Row],[Activity Code]],ActivityCodeList,2,FALSE), " ")</f>
        <v xml:space="preserve"> </v>
      </c>
      <c r="AB87" s="240" t="str">
        <f>IFERROR(VLOOKUP(BillDetail_List[[#This Row],[Expense Code]],expensenumbers,2,FALSE), " ")</f>
        <v xml:space="preserve"> </v>
      </c>
      <c r="AC87" s="92" t="str">
        <f>IFERROR(VLOOKUP(BillDetail_List[LTM],LTMList,3,FALSE),"")</f>
        <v/>
      </c>
      <c r="AD87" s="92" t="str">
        <f>IFERROR(VLOOKUP(BillDetail_List[LTM],LTMList,4,FALSE),"")</f>
        <v/>
      </c>
      <c r="AE87" s="86">
        <f>IFERROR(VLOOKUP(BillDetail_List[LTM],LTM_List[],6,FALSE),0)</f>
        <v>0</v>
      </c>
      <c r="AF87" s="83" t="e">
        <f>VLOOKUP(BillDetail_List[Part ID],FundingList,7,FALSE)</f>
        <v>#N/A</v>
      </c>
      <c r="AG87" s="83" t="e">
        <f>IF(CounselBaseFees=0,VLOOKUP(BillDetail_List[Part ID],FundingList,3,FALSE),VLOOKUP(BillDetail_List[LTM],LTMList,8,FALSE))</f>
        <v>#N/A</v>
      </c>
      <c r="AH87" s="93" t="e">
        <f>VLOOKUP(BillDetail_List[Part ID],FundingList,4,FALSE)</f>
        <v>#N/A</v>
      </c>
      <c r="AI87" s="190">
        <f>IF(BillDetail_List[[#This Row],[Time]]="N/A",0, BillDetail_List[[#This Row],[Time]]*BillDetail_List[[#This Row],[LTM Rate]])</f>
        <v>0</v>
      </c>
      <c r="AJ87" s="86" t="e">
        <f>IF(BillDetail_List[Entry Alloc%]=0,(BillDetail_List[Time]*BillDetail_List[LTM Rate])*BillDetail_List[[#This Row],[Funding PerCent Allowed]],(BillDetail_List[Time]*BillDetail_List[LTM Rate])*BillDetail_List[[#This Row],[Funding PerCent Allowed]]*BillDetail_List[Entry Alloc%])</f>
        <v>#N/A</v>
      </c>
      <c r="AK87" s="86" t="e">
        <f>BillDetail_List[Base Profit Costs (including any indemnity cap)]*BillDetail_List[VAT Rate]</f>
        <v>#N/A</v>
      </c>
      <c r="AL87" s="86" t="e">
        <f>BillDetail_List[Base Profit Costs (including any indemnity cap)]*BillDetail_List[Success Fee %]</f>
        <v>#N/A</v>
      </c>
      <c r="AM87" s="86" t="e">
        <f>BillDetail_List[Success Fee on Base Profit costs]*BillDetail_List[VAT Rate]</f>
        <v>#N/A</v>
      </c>
      <c r="AN87" s="86" t="e">
        <f>SUM(BillDetail_List[[#This Row],[Base Profit Costs (including any indemnity cap)]:[VAT on Success Fee on Base Profit Costs]])</f>
        <v>#N/A</v>
      </c>
      <c r="AO87" s="86" t="e">
        <f>BillDetail_List[Counsel''s Base Fees]*BillDetail_List[VAT Rate]</f>
        <v>#N/A</v>
      </c>
      <c r="AP87" s="86" t="e">
        <f>BillDetail_List[Counsel''s Base Fees]*BillDetail_List[Success Fee %]</f>
        <v>#N/A</v>
      </c>
      <c r="AQ87" s="86" t="e">
        <f>BillDetail_List[Counsel''s Success Fee]*BillDetail_List[VAT Rate]</f>
        <v>#N/A</v>
      </c>
      <c r="AR87" s="86" t="e">
        <f>BillDetail_List[Counsel''s Base Fees]+BillDetail_List[VAT on Base Counsel Fees]+BillDetail_List[Counsel''s Success Fee]+BillDetail_List[VAT on Counsel''s Success Fee]</f>
        <v>#N/A</v>
      </c>
      <c r="AS87" s="86">
        <f>BillDetail_List[Other Disbursements]+BillDetail_List[VAT On Other Disbursements]</f>
        <v>0</v>
      </c>
      <c r="AT87" s="86">
        <f>BillDetail_List[Counsel''s Base Fees]+BillDetail_List[Other Disbursements]+BillDetail_List[ATEI Premium]</f>
        <v>0</v>
      </c>
      <c r="AU87" s="86" t="e">
        <f>BillDetail_List[Other Disbursements]+BillDetail_List[Counsel''s Base Fees]+BillDetail_List[Base Profit Costs (including any indemnity cap)]</f>
        <v>#N/A</v>
      </c>
      <c r="AV87" s="86" t="e">
        <f>BillDetail_List[Base Profit Costs (including any indemnity cap)]+BillDetail_List[Success Fee on Base Profit costs]</f>
        <v>#N/A</v>
      </c>
      <c r="AW87" s="86" t="e">
        <f>BillDetail_List[ATEI Premium]+BillDetail_List[Other Disbursements]+BillDetail_List[Counsel''s Success Fee]+BillDetail_List[Counsel''s Base Fees]</f>
        <v>#N/A</v>
      </c>
      <c r="AX87" s="86" t="e">
        <f>BillDetail_List[VAT On Other Disbursements]+BillDetail_List[VAT on Counsel''s Success Fee]+BillDetail_List[VAT on Base Counsel Fees]+BillDetail_List[VAT on Success Fee on Base Profit Costs]+BillDetail_List[VAT on Base Profit Costs]</f>
        <v>#N/A</v>
      </c>
      <c r="AY87" s="86" t="e">
        <f>SUM(BillDetail_List[[#This Row],[Total Profit Costs]:[Total VAT]])</f>
        <v>#N/A</v>
      </c>
      <c r="AZ87" s="280" t="e">
        <f>VLOOKUP(BillDetail_List[[#This Row],[Phase Code ]],phasetasklist,7,FALSE)</f>
        <v>#N/A</v>
      </c>
      <c r="BA87" s="280" t="e">
        <f>VLOOKUP(BillDetail_List[[#This Row],[Task Code]],tasklist,7,FALSE)</f>
        <v>#N/A</v>
      </c>
      <c r="BB87" s="280" t="str">
        <f>IFERROR(VLOOKUP(BillDetail_List[[#This Row],[Activity Code]],ActivityCodeList,4,FALSE),"")</f>
        <v/>
      </c>
      <c r="BC87" s="280" t="str">
        <f>IFERROR(VLOOKUP(BillDetail_List[[#This Row],[Expense Code]],expensenumbers,4,FALSE),"")</f>
        <v/>
      </c>
      <c r="BD87" s="218"/>
      <c r="BE87" s="94"/>
      <c r="BF87" s="94"/>
      <c r="BG87" s="218"/>
      <c r="BH87" s="94"/>
      <c r="BI87" s="218"/>
      <c r="BJ87" s="218"/>
      <c r="BK87" s="96"/>
      <c r="BL87" s="96"/>
      <c r="BQ87" s="96"/>
      <c r="BR87" s="96"/>
      <c r="BS87" s="96"/>
      <c r="BT87" s="96"/>
      <c r="BV87" s="96"/>
      <c r="BW87" s="72"/>
      <c r="BX87" s="72"/>
      <c r="CB87" s="98"/>
      <c r="CC87" s="99"/>
      <c r="CD87" s="99"/>
      <c r="CE87" s="84"/>
      <c r="CF87" s="84"/>
    </row>
    <row r="88" spans="1:84" ht="14.45" customHeight="1" x14ac:dyDescent="0.25">
      <c r="A88" s="74"/>
      <c r="B88" s="74"/>
      <c r="C88" s="49"/>
      <c r="D88" s="172"/>
      <c r="E88" s="76"/>
      <c r="F88" s="97"/>
      <c r="G88" s="219"/>
      <c r="H88" s="87"/>
      <c r="I88" s="77"/>
      <c r="J88" s="77"/>
      <c r="K88" s="88"/>
      <c r="L88" s="79"/>
      <c r="M88" s="76"/>
      <c r="N88" s="256"/>
      <c r="O88" s="256"/>
      <c r="P88" s="256"/>
      <c r="Q88" s="256"/>
      <c r="R88" s="81"/>
      <c r="S88" s="89"/>
      <c r="T88" s="76"/>
      <c r="U88" s="76"/>
      <c r="V88" s="86" t="e">
        <f>IF(BillDetail_List[Entry Alloc%]=0,(BillDetail_List[Time]*BillDetail_List[LTM Rate])*BillDetail_List[[#This Row],[Funding PerCent Allowed]],(BillDetail_List[Time]*BillDetail_List[LTM Rate])*BillDetail_List[[#This Row],[Funding PerCent Allowed]]*BillDetail_List[Entry Alloc%])</f>
        <v>#N/A</v>
      </c>
      <c r="W88" s="86">
        <f>BillDetail_List[Counsel''s Base Fees]+BillDetail_List[Other Disbursements]+BillDetail_List[ATEI Premium]</f>
        <v>0</v>
      </c>
      <c r="X88" s="91" t="e">
        <f>VLOOKUP(BillDetail_List[Part ID],FundingList,2,FALSE)</f>
        <v>#N/A</v>
      </c>
      <c r="Y88" s="272" t="e">
        <f>VLOOKUP(BillDetail_List[[#This Row],[Phase Code ]],phasetasklist,3,FALSE)</f>
        <v>#N/A</v>
      </c>
      <c r="Z88" s="255" t="e">
        <f>VLOOKUP(BillDetail_List[[#This Row],[Task Code]],tasklist,4,FALSE)</f>
        <v>#N/A</v>
      </c>
      <c r="AA88" s="240" t="str">
        <f>IFERROR(VLOOKUP(BillDetail_List[[#This Row],[Activity Code]],ActivityCodeList,2,FALSE), " ")</f>
        <v xml:space="preserve"> </v>
      </c>
      <c r="AB88" s="240" t="str">
        <f>IFERROR(VLOOKUP(BillDetail_List[[#This Row],[Expense Code]],expensenumbers,2,FALSE), " ")</f>
        <v xml:space="preserve"> </v>
      </c>
      <c r="AC88" s="92" t="str">
        <f>IFERROR(VLOOKUP(BillDetail_List[LTM],LTMList,3,FALSE),"")</f>
        <v/>
      </c>
      <c r="AD88" s="92" t="str">
        <f>IFERROR(VLOOKUP(BillDetail_List[LTM],LTMList,4,FALSE),"")</f>
        <v/>
      </c>
      <c r="AE88" s="86">
        <f>IFERROR(VLOOKUP(BillDetail_List[LTM],LTM_List[],6,FALSE),0)</f>
        <v>0</v>
      </c>
      <c r="AF88" s="83" t="e">
        <f>VLOOKUP(BillDetail_List[Part ID],FundingList,7,FALSE)</f>
        <v>#N/A</v>
      </c>
      <c r="AG88" s="83" t="e">
        <f>IF(CounselBaseFees=0,VLOOKUP(BillDetail_List[Part ID],FundingList,3,FALSE),VLOOKUP(BillDetail_List[LTM],LTMList,8,FALSE))</f>
        <v>#N/A</v>
      </c>
      <c r="AH88" s="93" t="e">
        <f>VLOOKUP(BillDetail_List[Part ID],FundingList,4,FALSE)</f>
        <v>#N/A</v>
      </c>
      <c r="AI88" s="190">
        <f>IF(BillDetail_List[[#This Row],[Time]]="N/A",0, BillDetail_List[[#This Row],[Time]]*BillDetail_List[[#This Row],[LTM Rate]])</f>
        <v>0</v>
      </c>
      <c r="AJ88" s="86" t="e">
        <f>IF(BillDetail_List[Entry Alloc%]=0,(BillDetail_List[Time]*BillDetail_List[LTM Rate])*BillDetail_List[[#This Row],[Funding PerCent Allowed]],(BillDetail_List[Time]*BillDetail_List[LTM Rate])*BillDetail_List[[#This Row],[Funding PerCent Allowed]]*BillDetail_List[Entry Alloc%])</f>
        <v>#N/A</v>
      </c>
      <c r="AK88" s="86" t="e">
        <f>BillDetail_List[Base Profit Costs (including any indemnity cap)]*BillDetail_List[VAT Rate]</f>
        <v>#N/A</v>
      </c>
      <c r="AL88" s="86" t="e">
        <f>BillDetail_List[Base Profit Costs (including any indemnity cap)]*BillDetail_List[Success Fee %]</f>
        <v>#N/A</v>
      </c>
      <c r="AM88" s="86" t="e">
        <f>BillDetail_List[Success Fee on Base Profit costs]*BillDetail_List[VAT Rate]</f>
        <v>#N/A</v>
      </c>
      <c r="AN88" s="86" t="e">
        <f>SUM(BillDetail_List[[#This Row],[Base Profit Costs (including any indemnity cap)]:[VAT on Success Fee on Base Profit Costs]])</f>
        <v>#N/A</v>
      </c>
      <c r="AO88" s="86" t="e">
        <f>BillDetail_List[Counsel''s Base Fees]*BillDetail_List[VAT Rate]</f>
        <v>#N/A</v>
      </c>
      <c r="AP88" s="86" t="e">
        <f>BillDetail_List[Counsel''s Base Fees]*BillDetail_List[Success Fee %]</f>
        <v>#N/A</v>
      </c>
      <c r="AQ88" s="86" t="e">
        <f>BillDetail_List[Counsel''s Success Fee]*BillDetail_List[VAT Rate]</f>
        <v>#N/A</v>
      </c>
      <c r="AR88" s="86" t="e">
        <f>BillDetail_List[Counsel''s Base Fees]+BillDetail_List[VAT on Base Counsel Fees]+BillDetail_List[Counsel''s Success Fee]+BillDetail_List[VAT on Counsel''s Success Fee]</f>
        <v>#N/A</v>
      </c>
      <c r="AS88" s="86">
        <f>BillDetail_List[Other Disbursements]+BillDetail_List[VAT On Other Disbursements]</f>
        <v>0</v>
      </c>
      <c r="AT88" s="86">
        <f>BillDetail_List[Counsel''s Base Fees]+BillDetail_List[Other Disbursements]+BillDetail_List[ATEI Premium]</f>
        <v>0</v>
      </c>
      <c r="AU88" s="86" t="e">
        <f>BillDetail_List[Other Disbursements]+BillDetail_List[Counsel''s Base Fees]+BillDetail_List[Base Profit Costs (including any indemnity cap)]</f>
        <v>#N/A</v>
      </c>
      <c r="AV88" s="86" t="e">
        <f>BillDetail_List[Base Profit Costs (including any indemnity cap)]+BillDetail_List[Success Fee on Base Profit costs]</f>
        <v>#N/A</v>
      </c>
      <c r="AW88" s="86" t="e">
        <f>BillDetail_List[ATEI Premium]+BillDetail_List[Other Disbursements]+BillDetail_List[Counsel''s Success Fee]+BillDetail_List[Counsel''s Base Fees]</f>
        <v>#N/A</v>
      </c>
      <c r="AX88" s="86" t="e">
        <f>BillDetail_List[VAT On Other Disbursements]+BillDetail_List[VAT on Counsel''s Success Fee]+BillDetail_List[VAT on Base Counsel Fees]+BillDetail_List[VAT on Success Fee on Base Profit Costs]+BillDetail_List[VAT on Base Profit Costs]</f>
        <v>#N/A</v>
      </c>
      <c r="AY88" s="86" t="e">
        <f>SUM(BillDetail_List[[#This Row],[Total Profit Costs]:[Total VAT]])</f>
        <v>#N/A</v>
      </c>
      <c r="AZ88" s="280" t="e">
        <f>VLOOKUP(BillDetail_List[[#This Row],[Phase Code ]],phasetasklist,7,FALSE)</f>
        <v>#N/A</v>
      </c>
      <c r="BA88" s="280" t="e">
        <f>VLOOKUP(BillDetail_List[[#This Row],[Task Code]],tasklist,7,FALSE)</f>
        <v>#N/A</v>
      </c>
      <c r="BB88" s="280" t="str">
        <f>IFERROR(VLOOKUP(BillDetail_List[[#This Row],[Activity Code]],ActivityCodeList,4,FALSE),"")</f>
        <v/>
      </c>
      <c r="BC88" s="280" t="str">
        <f>IFERROR(VLOOKUP(BillDetail_List[[#This Row],[Expense Code]],expensenumbers,4,FALSE),"")</f>
        <v/>
      </c>
      <c r="BD88" s="218"/>
      <c r="BE88" s="94"/>
      <c r="BF88" s="94"/>
      <c r="BG88" s="218"/>
      <c r="BH88" s="94"/>
      <c r="BI88" s="218"/>
      <c r="BJ88" s="218"/>
      <c r="BK88" s="96"/>
      <c r="BL88" s="96"/>
      <c r="BQ88" s="96"/>
      <c r="BR88" s="96"/>
      <c r="BS88" s="96"/>
      <c r="BT88" s="96"/>
      <c r="BV88" s="96"/>
      <c r="BW88" s="72"/>
      <c r="BX88" s="72"/>
      <c r="CB88" s="98"/>
      <c r="CC88" s="99"/>
      <c r="CD88" s="99"/>
      <c r="CE88" s="84"/>
      <c r="CF88" s="84"/>
    </row>
    <row r="89" spans="1:84" x14ac:dyDescent="0.25">
      <c r="A89" s="74"/>
      <c r="B89" s="74"/>
      <c r="C89" s="49"/>
      <c r="D89" s="172"/>
      <c r="E89" s="76"/>
      <c r="F89" s="97"/>
      <c r="G89" s="219"/>
      <c r="H89" s="87"/>
      <c r="I89" s="77"/>
      <c r="J89" s="77"/>
      <c r="K89" s="88"/>
      <c r="L89" s="79"/>
      <c r="M89" s="76"/>
      <c r="N89" s="256"/>
      <c r="O89" s="256"/>
      <c r="P89" s="256"/>
      <c r="Q89" s="256"/>
      <c r="R89" s="81"/>
      <c r="S89" s="89"/>
      <c r="T89" s="76"/>
      <c r="U89" s="76"/>
      <c r="V89" s="86" t="e">
        <f>IF(BillDetail_List[Entry Alloc%]=0,(BillDetail_List[Time]*BillDetail_List[LTM Rate])*BillDetail_List[[#This Row],[Funding PerCent Allowed]],(BillDetail_List[Time]*BillDetail_List[LTM Rate])*BillDetail_List[[#This Row],[Funding PerCent Allowed]]*BillDetail_List[Entry Alloc%])</f>
        <v>#N/A</v>
      </c>
      <c r="W89" s="86">
        <f>BillDetail_List[Counsel''s Base Fees]+BillDetail_List[Other Disbursements]+BillDetail_List[ATEI Premium]</f>
        <v>0</v>
      </c>
      <c r="X89" s="91" t="e">
        <f>VLOOKUP(BillDetail_List[Part ID],FundingList,2,FALSE)</f>
        <v>#N/A</v>
      </c>
      <c r="Y89" s="272" t="e">
        <f>VLOOKUP(BillDetail_List[[#This Row],[Phase Code ]],phasetasklist,3,FALSE)</f>
        <v>#N/A</v>
      </c>
      <c r="Z89" s="255" t="e">
        <f>VLOOKUP(BillDetail_List[[#This Row],[Task Code]],tasklist,4,FALSE)</f>
        <v>#N/A</v>
      </c>
      <c r="AA89" s="240" t="str">
        <f>IFERROR(VLOOKUP(BillDetail_List[[#This Row],[Activity Code]],ActivityCodeList,2,FALSE), " ")</f>
        <v xml:space="preserve"> </v>
      </c>
      <c r="AB89" s="240" t="str">
        <f>IFERROR(VLOOKUP(BillDetail_List[[#This Row],[Expense Code]],expensenumbers,2,FALSE), " ")</f>
        <v xml:space="preserve"> </v>
      </c>
      <c r="AC89" s="92" t="str">
        <f>IFERROR(VLOOKUP(BillDetail_List[LTM],LTMList,3,FALSE),"")</f>
        <v/>
      </c>
      <c r="AD89" s="92" t="str">
        <f>IFERROR(VLOOKUP(BillDetail_List[LTM],LTMList,4,FALSE),"")</f>
        <v/>
      </c>
      <c r="AE89" s="86">
        <f>IFERROR(VLOOKUP(BillDetail_List[LTM],LTM_List[],6,FALSE),0)</f>
        <v>0</v>
      </c>
      <c r="AF89" s="83" t="e">
        <f>VLOOKUP(BillDetail_List[Part ID],FundingList,7,FALSE)</f>
        <v>#N/A</v>
      </c>
      <c r="AG89" s="83" t="e">
        <f>IF(CounselBaseFees=0,VLOOKUP(BillDetail_List[Part ID],FundingList,3,FALSE),VLOOKUP(BillDetail_List[LTM],LTMList,8,FALSE))</f>
        <v>#N/A</v>
      </c>
      <c r="AH89" s="93" t="e">
        <f>VLOOKUP(BillDetail_List[Part ID],FundingList,4,FALSE)</f>
        <v>#N/A</v>
      </c>
      <c r="AI89" s="190">
        <f>IF(BillDetail_List[[#This Row],[Time]]="N/A",0, BillDetail_List[[#This Row],[Time]]*BillDetail_List[[#This Row],[LTM Rate]])</f>
        <v>0</v>
      </c>
      <c r="AJ89" s="86" t="e">
        <f>IF(BillDetail_List[Entry Alloc%]=0,(BillDetail_List[Time]*BillDetail_List[LTM Rate])*BillDetail_List[[#This Row],[Funding PerCent Allowed]],(BillDetail_List[Time]*BillDetail_List[LTM Rate])*BillDetail_List[[#This Row],[Funding PerCent Allowed]]*BillDetail_List[Entry Alloc%])</f>
        <v>#N/A</v>
      </c>
      <c r="AK89" s="86" t="e">
        <f>BillDetail_List[Base Profit Costs (including any indemnity cap)]*BillDetail_List[VAT Rate]</f>
        <v>#N/A</v>
      </c>
      <c r="AL89" s="86" t="e">
        <f>BillDetail_List[Base Profit Costs (including any indemnity cap)]*BillDetail_List[Success Fee %]</f>
        <v>#N/A</v>
      </c>
      <c r="AM89" s="86" t="e">
        <f>BillDetail_List[Success Fee on Base Profit costs]*BillDetail_List[VAT Rate]</f>
        <v>#N/A</v>
      </c>
      <c r="AN89" s="86" t="e">
        <f>SUM(BillDetail_List[[#This Row],[Base Profit Costs (including any indemnity cap)]:[VAT on Success Fee on Base Profit Costs]])</f>
        <v>#N/A</v>
      </c>
      <c r="AO89" s="86" t="e">
        <f>BillDetail_List[Counsel''s Base Fees]*BillDetail_List[VAT Rate]</f>
        <v>#N/A</v>
      </c>
      <c r="AP89" s="86" t="e">
        <f>BillDetail_List[Counsel''s Base Fees]*BillDetail_List[Success Fee %]</f>
        <v>#N/A</v>
      </c>
      <c r="AQ89" s="86" t="e">
        <f>BillDetail_List[Counsel''s Success Fee]*BillDetail_List[VAT Rate]</f>
        <v>#N/A</v>
      </c>
      <c r="AR89" s="86" t="e">
        <f>BillDetail_List[Counsel''s Base Fees]+BillDetail_List[VAT on Base Counsel Fees]+BillDetail_List[Counsel''s Success Fee]+BillDetail_List[VAT on Counsel''s Success Fee]</f>
        <v>#N/A</v>
      </c>
      <c r="AS89" s="86">
        <f>BillDetail_List[Other Disbursements]+BillDetail_List[VAT On Other Disbursements]</f>
        <v>0</v>
      </c>
      <c r="AT89" s="86">
        <f>BillDetail_List[Counsel''s Base Fees]+BillDetail_List[Other Disbursements]+BillDetail_List[ATEI Premium]</f>
        <v>0</v>
      </c>
      <c r="AU89" s="86" t="e">
        <f>BillDetail_List[Other Disbursements]+BillDetail_List[Counsel''s Base Fees]+BillDetail_List[Base Profit Costs (including any indemnity cap)]</f>
        <v>#N/A</v>
      </c>
      <c r="AV89" s="86" t="e">
        <f>BillDetail_List[Base Profit Costs (including any indemnity cap)]+BillDetail_List[Success Fee on Base Profit costs]</f>
        <v>#N/A</v>
      </c>
      <c r="AW89" s="86" t="e">
        <f>BillDetail_List[ATEI Premium]+BillDetail_List[Other Disbursements]+BillDetail_List[Counsel''s Success Fee]+BillDetail_List[Counsel''s Base Fees]</f>
        <v>#N/A</v>
      </c>
      <c r="AX89" s="86" t="e">
        <f>BillDetail_List[VAT On Other Disbursements]+BillDetail_List[VAT on Counsel''s Success Fee]+BillDetail_List[VAT on Base Counsel Fees]+BillDetail_List[VAT on Success Fee on Base Profit Costs]+BillDetail_List[VAT on Base Profit Costs]</f>
        <v>#N/A</v>
      </c>
      <c r="AY89" s="86" t="e">
        <f>SUM(BillDetail_List[[#This Row],[Total Profit Costs]:[Total VAT]])</f>
        <v>#N/A</v>
      </c>
      <c r="AZ89" s="280" t="e">
        <f>VLOOKUP(BillDetail_List[[#This Row],[Phase Code ]],phasetasklist,7,FALSE)</f>
        <v>#N/A</v>
      </c>
      <c r="BA89" s="280" t="e">
        <f>VLOOKUP(BillDetail_List[[#This Row],[Task Code]],tasklist,7,FALSE)</f>
        <v>#N/A</v>
      </c>
      <c r="BB89" s="280" t="str">
        <f>IFERROR(VLOOKUP(BillDetail_List[[#This Row],[Activity Code]],ActivityCodeList,4,FALSE),"")</f>
        <v/>
      </c>
      <c r="BC89" s="280" t="str">
        <f>IFERROR(VLOOKUP(BillDetail_List[[#This Row],[Expense Code]],expensenumbers,4,FALSE),"")</f>
        <v/>
      </c>
      <c r="BD89" s="218"/>
      <c r="BE89" s="94"/>
      <c r="BF89" s="94"/>
      <c r="BG89" s="218"/>
      <c r="BH89" s="94"/>
      <c r="BI89" s="218"/>
      <c r="BJ89" s="218"/>
      <c r="BK89" s="96"/>
      <c r="BL89" s="96"/>
      <c r="BQ89" s="96"/>
      <c r="BR89" s="96"/>
      <c r="BS89" s="96"/>
      <c r="BT89" s="96"/>
      <c r="BV89" s="96"/>
      <c r="BW89" s="72"/>
      <c r="BX89" s="72"/>
      <c r="CB89" s="98"/>
      <c r="CC89" s="99"/>
      <c r="CD89" s="99"/>
      <c r="CE89" s="84"/>
      <c r="CF89" s="84"/>
    </row>
    <row r="90" spans="1:84" x14ac:dyDescent="0.25">
      <c r="A90" s="74"/>
      <c r="B90" s="74"/>
      <c r="C90" s="49"/>
      <c r="D90" s="172"/>
      <c r="E90" s="76"/>
      <c r="F90" s="76"/>
      <c r="G90" s="219"/>
      <c r="H90" s="87"/>
      <c r="I90" s="77"/>
      <c r="J90" s="77"/>
      <c r="K90" s="88"/>
      <c r="L90" s="79"/>
      <c r="M90" s="76"/>
      <c r="N90" s="256"/>
      <c r="O90" s="256"/>
      <c r="P90" s="256"/>
      <c r="Q90" s="256"/>
      <c r="R90" s="81"/>
      <c r="S90" s="89"/>
      <c r="T90" s="76"/>
      <c r="U90" s="76"/>
      <c r="V90" s="86" t="e">
        <f>IF(BillDetail_List[Entry Alloc%]=0,(BillDetail_List[Time]*BillDetail_List[LTM Rate])*BillDetail_List[[#This Row],[Funding PerCent Allowed]],(BillDetail_List[Time]*BillDetail_List[LTM Rate])*BillDetail_List[[#This Row],[Funding PerCent Allowed]]*BillDetail_List[Entry Alloc%])</f>
        <v>#N/A</v>
      </c>
      <c r="W90" s="86">
        <f>BillDetail_List[Counsel''s Base Fees]+BillDetail_List[Other Disbursements]+BillDetail_List[ATEI Premium]</f>
        <v>0</v>
      </c>
      <c r="X90" s="91" t="e">
        <f>VLOOKUP(BillDetail_List[Part ID],FundingList,2,FALSE)</f>
        <v>#N/A</v>
      </c>
      <c r="Y90" s="272" t="e">
        <f>VLOOKUP(BillDetail_List[[#This Row],[Phase Code ]],phasetasklist,3,FALSE)</f>
        <v>#N/A</v>
      </c>
      <c r="Z90" s="255" t="e">
        <f>VLOOKUP(BillDetail_List[[#This Row],[Task Code]],tasklist,4,FALSE)</f>
        <v>#N/A</v>
      </c>
      <c r="AA90" s="240" t="str">
        <f>IFERROR(VLOOKUP(BillDetail_List[[#This Row],[Activity Code]],ActivityCodeList,2,FALSE), " ")</f>
        <v xml:space="preserve"> </v>
      </c>
      <c r="AB90" s="240" t="str">
        <f>IFERROR(VLOOKUP(BillDetail_List[[#This Row],[Expense Code]],expensenumbers,2,FALSE), " ")</f>
        <v xml:space="preserve"> </v>
      </c>
      <c r="AC90" s="92" t="str">
        <f>IFERROR(VLOOKUP(BillDetail_List[LTM],LTMList,3,FALSE),"")</f>
        <v/>
      </c>
      <c r="AD90" s="92" t="str">
        <f>IFERROR(VLOOKUP(BillDetail_List[LTM],LTMList,4,FALSE),"")</f>
        <v/>
      </c>
      <c r="AE90" s="86">
        <f>IFERROR(VLOOKUP(BillDetail_List[LTM],LTM_List[],6,FALSE),0)</f>
        <v>0</v>
      </c>
      <c r="AF90" s="83" t="e">
        <f>VLOOKUP(BillDetail_List[Part ID],FundingList,7,FALSE)</f>
        <v>#N/A</v>
      </c>
      <c r="AG90" s="83" t="e">
        <f>IF(CounselBaseFees=0,VLOOKUP(BillDetail_List[Part ID],FundingList,3,FALSE),VLOOKUP(BillDetail_List[LTM],LTMList,8,FALSE))</f>
        <v>#N/A</v>
      </c>
      <c r="AH90" s="93" t="e">
        <f>VLOOKUP(BillDetail_List[Part ID],FundingList,4,FALSE)</f>
        <v>#N/A</v>
      </c>
      <c r="AI90" s="190">
        <f>IF(BillDetail_List[[#This Row],[Time]]="N/A",0, BillDetail_List[[#This Row],[Time]]*BillDetail_List[[#This Row],[LTM Rate]])</f>
        <v>0</v>
      </c>
      <c r="AJ90" s="86" t="e">
        <f>IF(BillDetail_List[Entry Alloc%]=0,(BillDetail_List[Time]*BillDetail_List[LTM Rate])*BillDetail_List[[#This Row],[Funding PerCent Allowed]],(BillDetail_List[Time]*BillDetail_List[LTM Rate])*BillDetail_List[[#This Row],[Funding PerCent Allowed]]*BillDetail_List[Entry Alloc%])</f>
        <v>#N/A</v>
      </c>
      <c r="AK90" s="86" t="e">
        <f>BillDetail_List[Base Profit Costs (including any indemnity cap)]*BillDetail_List[VAT Rate]</f>
        <v>#N/A</v>
      </c>
      <c r="AL90" s="86" t="e">
        <f>BillDetail_List[Base Profit Costs (including any indemnity cap)]*BillDetail_List[Success Fee %]</f>
        <v>#N/A</v>
      </c>
      <c r="AM90" s="86" t="e">
        <f>BillDetail_List[Success Fee on Base Profit costs]*BillDetail_List[VAT Rate]</f>
        <v>#N/A</v>
      </c>
      <c r="AN90" s="86" t="e">
        <f>SUM(BillDetail_List[[#This Row],[Base Profit Costs (including any indemnity cap)]:[VAT on Success Fee on Base Profit Costs]])</f>
        <v>#N/A</v>
      </c>
      <c r="AO90" s="86" t="e">
        <f>BillDetail_List[Counsel''s Base Fees]*BillDetail_List[VAT Rate]</f>
        <v>#N/A</v>
      </c>
      <c r="AP90" s="86" t="e">
        <f>BillDetail_List[Counsel''s Base Fees]*BillDetail_List[Success Fee %]</f>
        <v>#N/A</v>
      </c>
      <c r="AQ90" s="86" t="e">
        <f>BillDetail_List[Counsel''s Success Fee]*BillDetail_List[VAT Rate]</f>
        <v>#N/A</v>
      </c>
      <c r="AR90" s="86" t="e">
        <f>BillDetail_List[Counsel''s Base Fees]+BillDetail_List[VAT on Base Counsel Fees]+BillDetail_List[Counsel''s Success Fee]+BillDetail_List[VAT on Counsel''s Success Fee]</f>
        <v>#N/A</v>
      </c>
      <c r="AS90" s="86">
        <f>BillDetail_List[Other Disbursements]+BillDetail_List[VAT On Other Disbursements]</f>
        <v>0</v>
      </c>
      <c r="AT90" s="86">
        <f>BillDetail_List[Counsel''s Base Fees]+BillDetail_List[Other Disbursements]+BillDetail_List[ATEI Premium]</f>
        <v>0</v>
      </c>
      <c r="AU90" s="86" t="e">
        <f>BillDetail_List[Other Disbursements]+BillDetail_List[Counsel''s Base Fees]+BillDetail_List[Base Profit Costs (including any indemnity cap)]</f>
        <v>#N/A</v>
      </c>
      <c r="AV90" s="86" t="e">
        <f>BillDetail_List[Base Profit Costs (including any indemnity cap)]+BillDetail_List[Success Fee on Base Profit costs]</f>
        <v>#N/A</v>
      </c>
      <c r="AW90" s="86" t="e">
        <f>BillDetail_List[ATEI Premium]+BillDetail_List[Other Disbursements]+BillDetail_List[Counsel''s Success Fee]+BillDetail_List[Counsel''s Base Fees]</f>
        <v>#N/A</v>
      </c>
      <c r="AX90" s="86" t="e">
        <f>BillDetail_List[VAT On Other Disbursements]+BillDetail_List[VAT on Counsel''s Success Fee]+BillDetail_List[VAT on Base Counsel Fees]+BillDetail_List[VAT on Success Fee on Base Profit Costs]+BillDetail_List[VAT on Base Profit Costs]</f>
        <v>#N/A</v>
      </c>
      <c r="AY90" s="86" t="e">
        <f>SUM(BillDetail_List[[#This Row],[Total Profit Costs]:[Total VAT]])</f>
        <v>#N/A</v>
      </c>
      <c r="AZ90" s="280" t="e">
        <f>VLOOKUP(BillDetail_List[[#This Row],[Phase Code ]],phasetasklist,7,FALSE)</f>
        <v>#N/A</v>
      </c>
      <c r="BA90" s="280" t="e">
        <f>VLOOKUP(BillDetail_List[[#This Row],[Task Code]],tasklist,7,FALSE)</f>
        <v>#N/A</v>
      </c>
      <c r="BB90" s="280" t="str">
        <f>IFERROR(VLOOKUP(BillDetail_List[[#This Row],[Activity Code]],ActivityCodeList,4,FALSE),"")</f>
        <v/>
      </c>
      <c r="BC90" s="280" t="str">
        <f>IFERROR(VLOOKUP(BillDetail_List[[#This Row],[Expense Code]],expensenumbers,4,FALSE),"")</f>
        <v/>
      </c>
      <c r="BD90" s="218"/>
      <c r="BE90" s="94"/>
      <c r="BF90" s="94"/>
      <c r="BG90" s="218"/>
      <c r="BH90" s="94"/>
      <c r="BI90" s="218"/>
      <c r="BJ90" s="218"/>
      <c r="BK90" s="96"/>
      <c r="BL90" s="96"/>
      <c r="BQ90" s="96"/>
      <c r="BR90" s="96"/>
      <c r="BS90" s="96"/>
      <c r="BT90" s="96"/>
      <c r="BV90" s="96"/>
      <c r="BW90" s="72"/>
      <c r="BX90" s="72"/>
      <c r="CB90" s="98"/>
      <c r="CC90" s="99"/>
      <c r="CD90" s="99"/>
      <c r="CE90" s="84"/>
      <c r="CF90" s="84"/>
    </row>
    <row r="91" spans="1:84" ht="14.45" customHeight="1" x14ac:dyDescent="0.25">
      <c r="A91" s="74"/>
      <c r="B91" s="74"/>
      <c r="C91" s="49"/>
      <c r="D91" s="172"/>
      <c r="E91" s="76"/>
      <c r="F91" s="76"/>
      <c r="G91" s="219"/>
      <c r="H91" s="87"/>
      <c r="I91" s="77"/>
      <c r="J91" s="77"/>
      <c r="K91" s="88"/>
      <c r="L91" s="79"/>
      <c r="M91" s="76"/>
      <c r="N91" s="256"/>
      <c r="O91" s="256"/>
      <c r="P91" s="256"/>
      <c r="Q91" s="256"/>
      <c r="R91" s="81"/>
      <c r="S91" s="89"/>
      <c r="T91" s="76"/>
      <c r="U91" s="76"/>
      <c r="V91" s="86" t="e">
        <f>IF(BillDetail_List[Entry Alloc%]=0,(BillDetail_List[Time]*BillDetail_List[LTM Rate])*BillDetail_List[[#This Row],[Funding PerCent Allowed]],(BillDetail_List[Time]*BillDetail_List[LTM Rate])*BillDetail_List[[#This Row],[Funding PerCent Allowed]]*BillDetail_List[Entry Alloc%])</f>
        <v>#N/A</v>
      </c>
      <c r="W91" s="86">
        <f>BillDetail_List[Counsel''s Base Fees]+BillDetail_List[Other Disbursements]+BillDetail_List[ATEI Premium]</f>
        <v>0</v>
      </c>
      <c r="X91" s="91" t="e">
        <f>VLOOKUP(BillDetail_List[Part ID],FundingList,2,FALSE)</f>
        <v>#N/A</v>
      </c>
      <c r="Y91" s="272" t="e">
        <f>VLOOKUP(BillDetail_List[[#This Row],[Phase Code ]],phasetasklist,3,FALSE)</f>
        <v>#N/A</v>
      </c>
      <c r="Z91" s="255" t="e">
        <f>VLOOKUP(BillDetail_List[[#This Row],[Task Code]],tasklist,4,FALSE)</f>
        <v>#N/A</v>
      </c>
      <c r="AA91" s="240" t="str">
        <f>IFERROR(VLOOKUP(BillDetail_List[[#This Row],[Activity Code]],ActivityCodeList,2,FALSE), " ")</f>
        <v xml:space="preserve"> </v>
      </c>
      <c r="AB91" s="240" t="str">
        <f>IFERROR(VLOOKUP(BillDetail_List[[#This Row],[Expense Code]],expensenumbers,2,FALSE), " ")</f>
        <v xml:space="preserve"> </v>
      </c>
      <c r="AC91" s="92" t="str">
        <f>IFERROR(VLOOKUP(BillDetail_List[LTM],LTMList,3,FALSE),"")</f>
        <v/>
      </c>
      <c r="AD91" s="92" t="str">
        <f>IFERROR(VLOOKUP(BillDetail_List[LTM],LTMList,4,FALSE),"")</f>
        <v/>
      </c>
      <c r="AE91" s="86">
        <f>IFERROR(VLOOKUP(BillDetail_List[LTM],LTM_List[],6,FALSE),0)</f>
        <v>0</v>
      </c>
      <c r="AF91" s="83" t="e">
        <f>VLOOKUP(BillDetail_List[Part ID],FundingList,7,FALSE)</f>
        <v>#N/A</v>
      </c>
      <c r="AG91" s="83" t="e">
        <f>IF(CounselBaseFees=0,VLOOKUP(BillDetail_List[Part ID],FundingList,3,FALSE),VLOOKUP(BillDetail_List[LTM],LTMList,8,FALSE))</f>
        <v>#N/A</v>
      </c>
      <c r="AH91" s="93" t="e">
        <f>VLOOKUP(BillDetail_List[Part ID],FundingList,4,FALSE)</f>
        <v>#N/A</v>
      </c>
      <c r="AI91" s="190">
        <f>IF(BillDetail_List[[#This Row],[Time]]="N/A",0, BillDetail_List[[#This Row],[Time]]*BillDetail_List[[#This Row],[LTM Rate]])</f>
        <v>0</v>
      </c>
      <c r="AJ91" s="86" t="e">
        <f>IF(BillDetail_List[Entry Alloc%]=0,(BillDetail_List[Time]*BillDetail_List[LTM Rate])*BillDetail_List[[#This Row],[Funding PerCent Allowed]],(BillDetail_List[Time]*BillDetail_List[LTM Rate])*BillDetail_List[[#This Row],[Funding PerCent Allowed]]*BillDetail_List[Entry Alloc%])</f>
        <v>#N/A</v>
      </c>
      <c r="AK91" s="86" t="e">
        <f>BillDetail_List[Base Profit Costs (including any indemnity cap)]*BillDetail_List[VAT Rate]</f>
        <v>#N/A</v>
      </c>
      <c r="AL91" s="86" t="e">
        <f>BillDetail_List[Base Profit Costs (including any indemnity cap)]*BillDetail_List[Success Fee %]</f>
        <v>#N/A</v>
      </c>
      <c r="AM91" s="86" t="e">
        <f>BillDetail_List[Success Fee on Base Profit costs]*BillDetail_List[VAT Rate]</f>
        <v>#N/A</v>
      </c>
      <c r="AN91" s="86" t="e">
        <f>SUM(BillDetail_List[[#This Row],[Base Profit Costs (including any indemnity cap)]:[VAT on Success Fee on Base Profit Costs]])</f>
        <v>#N/A</v>
      </c>
      <c r="AO91" s="86" t="e">
        <f>BillDetail_List[Counsel''s Base Fees]*BillDetail_List[VAT Rate]</f>
        <v>#N/A</v>
      </c>
      <c r="AP91" s="86" t="e">
        <f>BillDetail_List[Counsel''s Base Fees]*BillDetail_List[Success Fee %]</f>
        <v>#N/A</v>
      </c>
      <c r="AQ91" s="86" t="e">
        <f>BillDetail_List[Counsel''s Success Fee]*BillDetail_List[VAT Rate]</f>
        <v>#N/A</v>
      </c>
      <c r="AR91" s="86" t="e">
        <f>BillDetail_List[Counsel''s Base Fees]+BillDetail_List[VAT on Base Counsel Fees]+BillDetail_List[Counsel''s Success Fee]+BillDetail_List[VAT on Counsel''s Success Fee]</f>
        <v>#N/A</v>
      </c>
      <c r="AS91" s="86">
        <f>BillDetail_List[Other Disbursements]+BillDetail_List[VAT On Other Disbursements]</f>
        <v>0</v>
      </c>
      <c r="AT91" s="86">
        <f>BillDetail_List[Counsel''s Base Fees]+BillDetail_List[Other Disbursements]+BillDetail_List[ATEI Premium]</f>
        <v>0</v>
      </c>
      <c r="AU91" s="86" t="e">
        <f>BillDetail_List[Other Disbursements]+BillDetail_List[Counsel''s Base Fees]+BillDetail_List[Base Profit Costs (including any indemnity cap)]</f>
        <v>#N/A</v>
      </c>
      <c r="AV91" s="86" t="e">
        <f>BillDetail_List[Base Profit Costs (including any indemnity cap)]+BillDetail_List[Success Fee on Base Profit costs]</f>
        <v>#N/A</v>
      </c>
      <c r="AW91" s="86" t="e">
        <f>BillDetail_List[ATEI Premium]+BillDetail_List[Other Disbursements]+BillDetail_List[Counsel''s Success Fee]+BillDetail_List[Counsel''s Base Fees]</f>
        <v>#N/A</v>
      </c>
      <c r="AX91" s="86" t="e">
        <f>BillDetail_List[VAT On Other Disbursements]+BillDetail_List[VAT on Counsel''s Success Fee]+BillDetail_List[VAT on Base Counsel Fees]+BillDetail_List[VAT on Success Fee on Base Profit Costs]+BillDetail_List[VAT on Base Profit Costs]</f>
        <v>#N/A</v>
      </c>
      <c r="AY91" s="86" t="e">
        <f>SUM(BillDetail_List[[#This Row],[Total Profit Costs]:[Total VAT]])</f>
        <v>#N/A</v>
      </c>
      <c r="AZ91" s="280" t="e">
        <f>VLOOKUP(BillDetail_List[[#This Row],[Phase Code ]],phasetasklist,7,FALSE)</f>
        <v>#N/A</v>
      </c>
      <c r="BA91" s="280" t="e">
        <f>VLOOKUP(BillDetail_List[[#This Row],[Task Code]],tasklist,7,FALSE)</f>
        <v>#N/A</v>
      </c>
      <c r="BB91" s="280" t="str">
        <f>IFERROR(VLOOKUP(BillDetail_List[[#This Row],[Activity Code]],ActivityCodeList,4,FALSE),"")</f>
        <v/>
      </c>
      <c r="BC91" s="280" t="str">
        <f>IFERROR(VLOOKUP(BillDetail_List[[#This Row],[Expense Code]],expensenumbers,4,FALSE),"")</f>
        <v/>
      </c>
      <c r="BD91" s="218"/>
      <c r="BE91" s="94"/>
      <c r="BF91" s="94"/>
      <c r="BG91" s="218"/>
      <c r="BH91" s="94"/>
      <c r="BI91" s="218"/>
      <c r="BJ91" s="218"/>
      <c r="BK91" s="96"/>
      <c r="BL91" s="96"/>
      <c r="BQ91" s="96"/>
      <c r="BR91" s="96"/>
      <c r="BS91" s="96"/>
      <c r="BT91" s="96"/>
      <c r="BV91" s="96"/>
      <c r="BW91" s="72"/>
      <c r="BX91" s="72"/>
      <c r="CB91" s="98"/>
      <c r="CC91" s="99"/>
      <c r="CD91" s="99"/>
      <c r="CE91" s="84"/>
      <c r="CF91" s="84"/>
    </row>
    <row r="92" spans="1:84" ht="14.45" customHeight="1" x14ac:dyDescent="0.2">
      <c r="A92" s="74"/>
      <c r="B92" s="74"/>
      <c r="C92" s="49"/>
      <c r="D92" s="172"/>
      <c r="E92" s="291"/>
      <c r="F92" s="76"/>
      <c r="G92" s="119"/>
      <c r="H92" s="87"/>
      <c r="I92" s="77"/>
      <c r="J92" s="77"/>
      <c r="K92" s="88"/>
      <c r="L92" s="79"/>
      <c r="M92" s="76"/>
      <c r="N92" s="256"/>
      <c r="O92" s="256"/>
      <c r="P92" s="256"/>
      <c r="Q92" s="256"/>
      <c r="R92" s="81"/>
      <c r="S92" s="89"/>
      <c r="T92" s="75"/>
      <c r="U92" s="75"/>
      <c r="V92" s="86" t="e">
        <f>IF(BillDetail_List[Entry Alloc%]=0,(BillDetail_List[Time]*BillDetail_List[LTM Rate])*BillDetail_List[[#This Row],[Funding PerCent Allowed]],(BillDetail_List[Time]*BillDetail_List[LTM Rate])*BillDetail_List[[#This Row],[Funding PerCent Allowed]]*BillDetail_List[Entry Alloc%])</f>
        <v>#N/A</v>
      </c>
      <c r="W92" s="86">
        <f>BillDetail_List[Counsel''s Base Fees]+BillDetail_List[Other Disbursements]+BillDetail_List[ATEI Premium]</f>
        <v>0</v>
      </c>
      <c r="X92" s="91" t="e">
        <f>VLOOKUP(BillDetail_List[Part ID],FundingList,2,FALSE)</f>
        <v>#N/A</v>
      </c>
      <c r="Y92" s="272" t="e">
        <f>VLOOKUP(BillDetail_List[[#This Row],[Phase Code ]],phasetasklist,3,FALSE)</f>
        <v>#N/A</v>
      </c>
      <c r="Z92" s="255" t="e">
        <f>VLOOKUP(BillDetail_List[[#This Row],[Task Code]],tasklist,4,FALSE)</f>
        <v>#N/A</v>
      </c>
      <c r="AA92" s="240" t="str">
        <f>IFERROR(VLOOKUP(BillDetail_List[[#This Row],[Activity Code]],ActivityCodeList,2,FALSE), " ")</f>
        <v xml:space="preserve"> </v>
      </c>
      <c r="AB92" s="240" t="str">
        <f>IFERROR(VLOOKUP(BillDetail_List[[#This Row],[Expense Code]],expensenumbers,2,FALSE), " ")</f>
        <v xml:space="preserve"> </v>
      </c>
      <c r="AC92" s="92" t="str">
        <f>IFERROR(VLOOKUP(BillDetail_List[LTM],LTMList,3,FALSE),"")</f>
        <v/>
      </c>
      <c r="AD92" s="92" t="str">
        <f>IFERROR(VLOOKUP(BillDetail_List[LTM],LTMList,4,FALSE),"")</f>
        <v/>
      </c>
      <c r="AE92" s="86">
        <f>IFERROR(VLOOKUP(BillDetail_List[LTM],LTM_List[],6,FALSE),0)</f>
        <v>0</v>
      </c>
      <c r="AF92" s="83" t="e">
        <f>VLOOKUP(BillDetail_List[Part ID],FundingList,7,FALSE)</f>
        <v>#N/A</v>
      </c>
      <c r="AG92" s="83" t="e">
        <f>IF(CounselBaseFees=0,VLOOKUP(BillDetail_List[Part ID],FundingList,3,FALSE),VLOOKUP(BillDetail_List[LTM],LTMList,8,FALSE))</f>
        <v>#N/A</v>
      </c>
      <c r="AH92" s="93" t="e">
        <f>VLOOKUP(BillDetail_List[Part ID],FundingList,4,FALSE)</f>
        <v>#N/A</v>
      </c>
      <c r="AI92" s="190">
        <f>IF(BillDetail_List[[#This Row],[Time]]="N/A",0, BillDetail_List[[#This Row],[Time]]*BillDetail_List[[#This Row],[LTM Rate]])</f>
        <v>0</v>
      </c>
      <c r="AJ92" s="86" t="e">
        <f>IF(BillDetail_List[Entry Alloc%]=0,(BillDetail_List[Time]*BillDetail_List[LTM Rate])*BillDetail_List[[#This Row],[Funding PerCent Allowed]],(BillDetail_List[Time]*BillDetail_List[LTM Rate])*BillDetail_List[[#This Row],[Funding PerCent Allowed]]*BillDetail_List[Entry Alloc%])</f>
        <v>#N/A</v>
      </c>
      <c r="AK92" s="86" t="e">
        <f>BillDetail_List[Base Profit Costs (including any indemnity cap)]*BillDetail_List[VAT Rate]</f>
        <v>#N/A</v>
      </c>
      <c r="AL92" s="86" t="e">
        <f>BillDetail_List[Base Profit Costs (including any indemnity cap)]*BillDetail_List[Success Fee %]</f>
        <v>#N/A</v>
      </c>
      <c r="AM92" s="86" t="e">
        <f>BillDetail_List[Success Fee on Base Profit costs]*BillDetail_List[VAT Rate]</f>
        <v>#N/A</v>
      </c>
      <c r="AN92" s="86" t="e">
        <f>SUM(BillDetail_List[[#This Row],[Base Profit Costs (including any indemnity cap)]:[VAT on Success Fee on Base Profit Costs]])</f>
        <v>#N/A</v>
      </c>
      <c r="AO92" s="86" t="e">
        <f>BillDetail_List[Counsel''s Base Fees]*BillDetail_List[VAT Rate]</f>
        <v>#N/A</v>
      </c>
      <c r="AP92" s="86" t="e">
        <f>BillDetail_List[Counsel''s Base Fees]*BillDetail_List[Success Fee %]</f>
        <v>#N/A</v>
      </c>
      <c r="AQ92" s="86" t="e">
        <f>BillDetail_List[Counsel''s Success Fee]*BillDetail_List[VAT Rate]</f>
        <v>#N/A</v>
      </c>
      <c r="AR92" s="86" t="e">
        <f>BillDetail_List[Counsel''s Base Fees]+BillDetail_List[VAT on Base Counsel Fees]+BillDetail_List[Counsel''s Success Fee]+BillDetail_List[VAT on Counsel''s Success Fee]</f>
        <v>#N/A</v>
      </c>
      <c r="AS92" s="86">
        <f>BillDetail_List[Other Disbursements]+BillDetail_List[VAT On Other Disbursements]</f>
        <v>0</v>
      </c>
      <c r="AT92" s="86">
        <f>BillDetail_List[Counsel''s Base Fees]+BillDetail_List[Other Disbursements]+BillDetail_List[ATEI Premium]</f>
        <v>0</v>
      </c>
      <c r="AU92" s="86" t="e">
        <f>BillDetail_List[Other Disbursements]+BillDetail_List[Counsel''s Base Fees]+BillDetail_List[Base Profit Costs (including any indemnity cap)]</f>
        <v>#N/A</v>
      </c>
      <c r="AV92" s="86" t="e">
        <f>BillDetail_List[Base Profit Costs (including any indemnity cap)]+BillDetail_List[Success Fee on Base Profit costs]</f>
        <v>#N/A</v>
      </c>
      <c r="AW92" s="86" t="e">
        <f>BillDetail_List[ATEI Premium]+BillDetail_List[Other Disbursements]+BillDetail_List[Counsel''s Success Fee]+BillDetail_List[Counsel''s Base Fees]</f>
        <v>#N/A</v>
      </c>
      <c r="AX92" s="86" t="e">
        <f>BillDetail_List[VAT On Other Disbursements]+BillDetail_List[VAT on Counsel''s Success Fee]+BillDetail_List[VAT on Base Counsel Fees]+BillDetail_List[VAT on Success Fee on Base Profit Costs]+BillDetail_List[VAT on Base Profit Costs]</f>
        <v>#N/A</v>
      </c>
      <c r="AY92" s="86" t="e">
        <f>SUM(BillDetail_List[[#This Row],[Total Profit Costs]:[Total VAT]])</f>
        <v>#N/A</v>
      </c>
      <c r="AZ92" s="280" t="e">
        <f>VLOOKUP(BillDetail_List[[#This Row],[Phase Code ]],phasetasklist,7,FALSE)</f>
        <v>#N/A</v>
      </c>
      <c r="BA92" s="280" t="e">
        <f>VLOOKUP(BillDetail_List[[#This Row],[Task Code]],tasklist,7,FALSE)</f>
        <v>#N/A</v>
      </c>
      <c r="BB92" s="280" t="str">
        <f>IFERROR(VLOOKUP(BillDetail_List[[#This Row],[Activity Code]],ActivityCodeList,4,FALSE),"")</f>
        <v/>
      </c>
      <c r="BC92" s="280" t="str">
        <f>IFERROR(VLOOKUP(BillDetail_List[[#This Row],[Expense Code]],expensenumbers,4,FALSE),"")</f>
        <v/>
      </c>
      <c r="BD92" s="218"/>
      <c r="BE92" s="94"/>
      <c r="BF92" s="94"/>
      <c r="BG92" s="218"/>
      <c r="BH92" s="94"/>
      <c r="BI92" s="218"/>
      <c r="BJ92" s="218"/>
      <c r="BK92" s="96"/>
      <c r="BL92" s="96"/>
      <c r="BQ92" s="96"/>
      <c r="BR92" s="96"/>
      <c r="BS92" s="96"/>
      <c r="BT92" s="96"/>
      <c r="BV92" s="96"/>
      <c r="BW92" s="72"/>
      <c r="BX92" s="72"/>
      <c r="CB92" s="98"/>
      <c r="CC92" s="99"/>
      <c r="CD92" s="99"/>
      <c r="CE92" s="84"/>
      <c r="CF92" s="84"/>
    </row>
    <row r="93" spans="1:84" x14ac:dyDescent="0.2">
      <c r="A93" s="74"/>
      <c r="B93" s="74"/>
      <c r="C93" s="49"/>
      <c r="D93" s="172"/>
      <c r="E93" s="291"/>
      <c r="F93" s="76"/>
      <c r="G93" s="119"/>
      <c r="H93" s="87"/>
      <c r="I93" s="77"/>
      <c r="J93" s="77"/>
      <c r="K93" s="88"/>
      <c r="L93" s="79"/>
      <c r="M93" s="76"/>
      <c r="N93" s="256"/>
      <c r="O93" s="256"/>
      <c r="P93" s="256"/>
      <c r="Q93" s="256"/>
      <c r="R93" s="81"/>
      <c r="S93" s="89"/>
      <c r="T93" s="75"/>
      <c r="U93" s="75"/>
      <c r="V93" s="86" t="e">
        <f>IF(BillDetail_List[Entry Alloc%]=0,(BillDetail_List[Time]*BillDetail_List[LTM Rate])*BillDetail_List[[#This Row],[Funding PerCent Allowed]],(BillDetail_List[Time]*BillDetail_List[LTM Rate])*BillDetail_List[[#This Row],[Funding PerCent Allowed]]*BillDetail_List[Entry Alloc%])</f>
        <v>#N/A</v>
      </c>
      <c r="W93" s="86">
        <f>BillDetail_List[Counsel''s Base Fees]+BillDetail_List[Other Disbursements]+BillDetail_List[ATEI Premium]</f>
        <v>0</v>
      </c>
      <c r="X93" s="91" t="e">
        <f>VLOOKUP(BillDetail_List[Part ID],FundingList,2,FALSE)</f>
        <v>#N/A</v>
      </c>
      <c r="Y93" s="272" t="e">
        <f>VLOOKUP(BillDetail_List[[#This Row],[Phase Code ]],phasetasklist,3,FALSE)</f>
        <v>#N/A</v>
      </c>
      <c r="Z93" s="255" t="e">
        <f>VLOOKUP(BillDetail_List[[#This Row],[Task Code]],tasklist,4,FALSE)</f>
        <v>#N/A</v>
      </c>
      <c r="AA93" s="240" t="str">
        <f>IFERROR(VLOOKUP(BillDetail_List[[#This Row],[Activity Code]],ActivityCodeList,2,FALSE), " ")</f>
        <v xml:space="preserve"> </v>
      </c>
      <c r="AB93" s="240" t="str">
        <f>IFERROR(VLOOKUP(BillDetail_List[[#This Row],[Expense Code]],expensenumbers,2,FALSE), " ")</f>
        <v xml:space="preserve"> </v>
      </c>
      <c r="AC93" s="92" t="str">
        <f>IFERROR(VLOOKUP(BillDetail_List[LTM],LTMList,3,FALSE),"")</f>
        <v/>
      </c>
      <c r="AD93" s="92" t="str">
        <f>IFERROR(VLOOKUP(BillDetail_List[LTM],LTMList,4,FALSE),"")</f>
        <v/>
      </c>
      <c r="AE93" s="86">
        <f>IFERROR(VLOOKUP(BillDetail_List[LTM],LTM_List[],6,FALSE),0)</f>
        <v>0</v>
      </c>
      <c r="AF93" s="83" t="e">
        <f>VLOOKUP(BillDetail_List[Part ID],FundingList,7,FALSE)</f>
        <v>#N/A</v>
      </c>
      <c r="AG93" s="83" t="e">
        <f>IF(CounselBaseFees=0,VLOOKUP(BillDetail_List[Part ID],FundingList,3,FALSE),VLOOKUP(BillDetail_List[LTM],LTMList,8,FALSE))</f>
        <v>#N/A</v>
      </c>
      <c r="AH93" s="93" t="e">
        <f>VLOOKUP(BillDetail_List[Part ID],FundingList,4,FALSE)</f>
        <v>#N/A</v>
      </c>
      <c r="AI93" s="190">
        <f>IF(BillDetail_List[[#This Row],[Time]]="N/A",0, BillDetail_List[[#This Row],[Time]]*BillDetail_List[[#This Row],[LTM Rate]])</f>
        <v>0</v>
      </c>
      <c r="AJ93" s="86" t="e">
        <f>IF(BillDetail_List[Entry Alloc%]=0,(BillDetail_List[Time]*BillDetail_List[LTM Rate])*BillDetail_List[[#This Row],[Funding PerCent Allowed]],(BillDetail_List[Time]*BillDetail_List[LTM Rate])*BillDetail_List[[#This Row],[Funding PerCent Allowed]]*BillDetail_List[Entry Alloc%])</f>
        <v>#N/A</v>
      </c>
      <c r="AK93" s="86" t="e">
        <f>BillDetail_List[Base Profit Costs (including any indemnity cap)]*BillDetail_List[VAT Rate]</f>
        <v>#N/A</v>
      </c>
      <c r="AL93" s="86" t="e">
        <f>BillDetail_List[Base Profit Costs (including any indemnity cap)]*BillDetail_List[Success Fee %]</f>
        <v>#N/A</v>
      </c>
      <c r="AM93" s="86" t="e">
        <f>BillDetail_List[Success Fee on Base Profit costs]*BillDetail_List[VAT Rate]</f>
        <v>#N/A</v>
      </c>
      <c r="AN93" s="86" t="e">
        <f>SUM(BillDetail_List[[#This Row],[Base Profit Costs (including any indemnity cap)]:[VAT on Success Fee on Base Profit Costs]])</f>
        <v>#N/A</v>
      </c>
      <c r="AO93" s="86" t="e">
        <f>BillDetail_List[Counsel''s Base Fees]*BillDetail_List[VAT Rate]</f>
        <v>#N/A</v>
      </c>
      <c r="AP93" s="86" t="e">
        <f>BillDetail_List[Counsel''s Base Fees]*BillDetail_List[Success Fee %]</f>
        <v>#N/A</v>
      </c>
      <c r="AQ93" s="86" t="e">
        <f>BillDetail_List[Counsel''s Success Fee]*BillDetail_List[VAT Rate]</f>
        <v>#N/A</v>
      </c>
      <c r="AR93" s="86" t="e">
        <f>BillDetail_List[Counsel''s Base Fees]+BillDetail_List[VAT on Base Counsel Fees]+BillDetail_List[Counsel''s Success Fee]+BillDetail_List[VAT on Counsel''s Success Fee]</f>
        <v>#N/A</v>
      </c>
      <c r="AS93" s="86">
        <f>BillDetail_List[Other Disbursements]+BillDetail_List[VAT On Other Disbursements]</f>
        <v>0</v>
      </c>
      <c r="AT93" s="86">
        <f>BillDetail_List[Counsel''s Base Fees]+BillDetail_List[Other Disbursements]+BillDetail_List[ATEI Premium]</f>
        <v>0</v>
      </c>
      <c r="AU93" s="86" t="e">
        <f>BillDetail_List[Other Disbursements]+BillDetail_List[Counsel''s Base Fees]+BillDetail_List[Base Profit Costs (including any indemnity cap)]</f>
        <v>#N/A</v>
      </c>
      <c r="AV93" s="86" t="e">
        <f>BillDetail_List[Base Profit Costs (including any indemnity cap)]+BillDetail_List[Success Fee on Base Profit costs]</f>
        <v>#N/A</v>
      </c>
      <c r="AW93" s="86" t="e">
        <f>BillDetail_List[ATEI Premium]+BillDetail_List[Other Disbursements]+BillDetail_List[Counsel''s Success Fee]+BillDetail_List[Counsel''s Base Fees]</f>
        <v>#N/A</v>
      </c>
      <c r="AX93" s="86" t="e">
        <f>BillDetail_List[VAT On Other Disbursements]+BillDetail_List[VAT on Counsel''s Success Fee]+BillDetail_List[VAT on Base Counsel Fees]+BillDetail_List[VAT on Success Fee on Base Profit Costs]+BillDetail_List[VAT on Base Profit Costs]</f>
        <v>#N/A</v>
      </c>
      <c r="AY93" s="86" t="e">
        <f>SUM(BillDetail_List[[#This Row],[Total Profit Costs]:[Total VAT]])</f>
        <v>#N/A</v>
      </c>
      <c r="AZ93" s="280" t="e">
        <f>VLOOKUP(BillDetail_List[[#This Row],[Phase Code ]],phasetasklist,7,FALSE)</f>
        <v>#N/A</v>
      </c>
      <c r="BA93" s="280" t="e">
        <f>VLOOKUP(BillDetail_List[[#This Row],[Task Code]],tasklist,7,FALSE)</f>
        <v>#N/A</v>
      </c>
      <c r="BB93" s="280" t="str">
        <f>IFERROR(VLOOKUP(BillDetail_List[[#This Row],[Activity Code]],ActivityCodeList,4,FALSE),"")</f>
        <v/>
      </c>
      <c r="BC93" s="280" t="str">
        <f>IFERROR(VLOOKUP(BillDetail_List[[#This Row],[Expense Code]],expensenumbers,4,FALSE),"")</f>
        <v/>
      </c>
      <c r="BD93" s="218"/>
      <c r="BE93" s="94"/>
      <c r="BF93" s="94"/>
      <c r="BG93" s="218"/>
      <c r="BH93" s="94"/>
      <c r="BI93" s="218"/>
      <c r="BJ93" s="218"/>
      <c r="BK93" s="96"/>
      <c r="BL93" s="96"/>
      <c r="BQ93" s="96"/>
      <c r="BR93" s="96"/>
      <c r="BS93" s="96"/>
      <c r="BT93" s="96"/>
      <c r="BV93" s="96"/>
      <c r="BW93" s="72"/>
      <c r="BX93" s="72"/>
      <c r="CB93" s="98"/>
      <c r="CC93" s="99"/>
      <c r="CD93" s="99"/>
      <c r="CE93" s="84"/>
      <c r="CF93" s="84"/>
    </row>
    <row r="94" spans="1:84" x14ac:dyDescent="0.2">
      <c r="A94" s="74"/>
      <c r="B94" s="74"/>
      <c r="C94" s="49"/>
      <c r="D94" s="172"/>
      <c r="E94" s="76"/>
      <c r="F94" s="76"/>
      <c r="G94" s="119"/>
      <c r="H94" s="87"/>
      <c r="I94" s="77"/>
      <c r="J94" s="77"/>
      <c r="K94" s="88"/>
      <c r="L94" s="79"/>
      <c r="M94" s="76"/>
      <c r="N94" s="256"/>
      <c r="O94" s="256"/>
      <c r="P94" s="256"/>
      <c r="Q94" s="256"/>
      <c r="R94" s="81"/>
      <c r="S94" s="89"/>
      <c r="T94" s="76"/>
      <c r="U94" s="76"/>
      <c r="V94" s="86" t="e">
        <f>IF(BillDetail_List[Entry Alloc%]=0,(BillDetail_List[Time]*BillDetail_List[LTM Rate])*BillDetail_List[[#This Row],[Funding PerCent Allowed]],(BillDetail_List[Time]*BillDetail_List[LTM Rate])*BillDetail_List[[#This Row],[Funding PerCent Allowed]]*BillDetail_List[Entry Alloc%])</f>
        <v>#N/A</v>
      </c>
      <c r="W94" s="86">
        <f>BillDetail_List[Counsel''s Base Fees]+BillDetail_List[Other Disbursements]+BillDetail_List[ATEI Premium]</f>
        <v>0</v>
      </c>
      <c r="X94" s="91" t="e">
        <f>VLOOKUP(BillDetail_List[Part ID],FundingList,2,FALSE)</f>
        <v>#N/A</v>
      </c>
      <c r="Y94" s="272" t="e">
        <f>VLOOKUP(BillDetail_List[[#This Row],[Phase Code ]],phasetasklist,3,FALSE)</f>
        <v>#N/A</v>
      </c>
      <c r="Z94" s="255" t="e">
        <f>VLOOKUP(BillDetail_List[[#This Row],[Task Code]],tasklist,4,FALSE)</f>
        <v>#N/A</v>
      </c>
      <c r="AA94" s="240" t="str">
        <f>IFERROR(VLOOKUP(BillDetail_List[[#This Row],[Activity Code]],ActivityCodeList,2,FALSE), " ")</f>
        <v xml:space="preserve"> </v>
      </c>
      <c r="AB94" s="240" t="str">
        <f>IFERROR(VLOOKUP(BillDetail_List[[#This Row],[Expense Code]],expensenumbers,2,FALSE), " ")</f>
        <v xml:space="preserve"> </v>
      </c>
      <c r="AC94" s="92" t="str">
        <f>IFERROR(VLOOKUP(BillDetail_List[LTM],LTMList,3,FALSE),"")</f>
        <v/>
      </c>
      <c r="AD94" s="92" t="str">
        <f>IFERROR(VLOOKUP(BillDetail_List[LTM],LTMList,4,FALSE),"")</f>
        <v/>
      </c>
      <c r="AE94" s="86">
        <f>IFERROR(VLOOKUP(BillDetail_List[LTM],LTM_List[],6,FALSE),0)</f>
        <v>0</v>
      </c>
      <c r="AF94" s="83" t="e">
        <f>VLOOKUP(BillDetail_List[Part ID],FundingList,7,FALSE)</f>
        <v>#N/A</v>
      </c>
      <c r="AG94" s="83" t="e">
        <f>IF(CounselBaseFees=0,VLOOKUP(BillDetail_List[Part ID],FundingList,3,FALSE),VLOOKUP(BillDetail_List[LTM],LTMList,8,FALSE))</f>
        <v>#N/A</v>
      </c>
      <c r="AH94" s="93" t="e">
        <f>VLOOKUP(BillDetail_List[Part ID],FundingList,4,FALSE)</f>
        <v>#N/A</v>
      </c>
      <c r="AI94" s="190">
        <f>IF(BillDetail_List[[#This Row],[Time]]="N/A",0, BillDetail_List[[#This Row],[Time]]*BillDetail_List[[#This Row],[LTM Rate]])</f>
        <v>0</v>
      </c>
      <c r="AJ94" s="86" t="e">
        <f>IF(BillDetail_List[Entry Alloc%]=0,(BillDetail_List[Time]*BillDetail_List[LTM Rate])*BillDetail_List[[#This Row],[Funding PerCent Allowed]],(BillDetail_List[Time]*BillDetail_List[LTM Rate])*BillDetail_List[[#This Row],[Funding PerCent Allowed]]*BillDetail_List[Entry Alloc%])</f>
        <v>#N/A</v>
      </c>
      <c r="AK94" s="86" t="e">
        <f>BillDetail_List[Base Profit Costs (including any indemnity cap)]*BillDetail_List[VAT Rate]</f>
        <v>#N/A</v>
      </c>
      <c r="AL94" s="86" t="e">
        <f>BillDetail_List[Base Profit Costs (including any indemnity cap)]*BillDetail_List[Success Fee %]</f>
        <v>#N/A</v>
      </c>
      <c r="AM94" s="86" t="e">
        <f>BillDetail_List[Success Fee on Base Profit costs]*BillDetail_List[VAT Rate]</f>
        <v>#N/A</v>
      </c>
      <c r="AN94" s="86" t="e">
        <f>SUM(BillDetail_List[[#This Row],[Base Profit Costs (including any indemnity cap)]:[VAT on Success Fee on Base Profit Costs]])</f>
        <v>#N/A</v>
      </c>
      <c r="AO94" s="86" t="e">
        <f>BillDetail_List[Counsel''s Base Fees]*BillDetail_List[VAT Rate]</f>
        <v>#N/A</v>
      </c>
      <c r="AP94" s="86" t="e">
        <f>BillDetail_List[Counsel''s Base Fees]*BillDetail_List[Success Fee %]</f>
        <v>#N/A</v>
      </c>
      <c r="AQ94" s="86" t="e">
        <f>BillDetail_List[Counsel''s Success Fee]*BillDetail_List[VAT Rate]</f>
        <v>#N/A</v>
      </c>
      <c r="AR94" s="86" t="e">
        <f>BillDetail_List[Counsel''s Base Fees]+BillDetail_List[VAT on Base Counsel Fees]+BillDetail_List[Counsel''s Success Fee]+BillDetail_List[VAT on Counsel''s Success Fee]</f>
        <v>#N/A</v>
      </c>
      <c r="AS94" s="86">
        <f>BillDetail_List[Other Disbursements]+BillDetail_List[VAT On Other Disbursements]</f>
        <v>0</v>
      </c>
      <c r="AT94" s="86">
        <f>BillDetail_List[Counsel''s Base Fees]+BillDetail_List[Other Disbursements]+BillDetail_List[ATEI Premium]</f>
        <v>0</v>
      </c>
      <c r="AU94" s="86" t="e">
        <f>BillDetail_List[Other Disbursements]+BillDetail_List[Counsel''s Base Fees]+BillDetail_List[Base Profit Costs (including any indemnity cap)]</f>
        <v>#N/A</v>
      </c>
      <c r="AV94" s="86" t="e">
        <f>BillDetail_List[Base Profit Costs (including any indemnity cap)]+BillDetail_List[Success Fee on Base Profit costs]</f>
        <v>#N/A</v>
      </c>
      <c r="AW94" s="86" t="e">
        <f>BillDetail_List[ATEI Premium]+BillDetail_List[Other Disbursements]+BillDetail_List[Counsel''s Success Fee]+BillDetail_List[Counsel''s Base Fees]</f>
        <v>#N/A</v>
      </c>
      <c r="AX94" s="86" t="e">
        <f>BillDetail_List[VAT On Other Disbursements]+BillDetail_List[VAT on Counsel''s Success Fee]+BillDetail_List[VAT on Base Counsel Fees]+BillDetail_List[VAT on Success Fee on Base Profit Costs]+BillDetail_List[VAT on Base Profit Costs]</f>
        <v>#N/A</v>
      </c>
      <c r="AY94" s="86" t="e">
        <f>SUM(BillDetail_List[[#This Row],[Total Profit Costs]:[Total VAT]])</f>
        <v>#N/A</v>
      </c>
      <c r="AZ94" s="280" t="e">
        <f>VLOOKUP(BillDetail_List[[#This Row],[Phase Code ]],phasetasklist,7,FALSE)</f>
        <v>#N/A</v>
      </c>
      <c r="BA94" s="280" t="e">
        <f>VLOOKUP(BillDetail_List[[#This Row],[Task Code]],tasklist,7,FALSE)</f>
        <v>#N/A</v>
      </c>
      <c r="BB94" s="280" t="str">
        <f>IFERROR(VLOOKUP(BillDetail_List[[#This Row],[Activity Code]],ActivityCodeList,4,FALSE),"")</f>
        <v/>
      </c>
      <c r="BC94" s="280" t="str">
        <f>IFERROR(VLOOKUP(BillDetail_List[[#This Row],[Expense Code]],expensenumbers,4,FALSE),"")</f>
        <v/>
      </c>
      <c r="BD94" s="218"/>
      <c r="BE94" s="94"/>
      <c r="BF94" s="94"/>
      <c r="BG94" s="218"/>
      <c r="BH94" s="94"/>
      <c r="BI94" s="218"/>
      <c r="BJ94" s="218"/>
      <c r="BK94" s="96"/>
      <c r="BL94" s="96"/>
      <c r="BQ94" s="96"/>
      <c r="BR94" s="96"/>
      <c r="BS94" s="96"/>
      <c r="BT94" s="96"/>
      <c r="BV94" s="96"/>
      <c r="BW94" s="72"/>
      <c r="BX94" s="72"/>
      <c r="CB94" s="98"/>
      <c r="CC94" s="99"/>
      <c r="CD94" s="99"/>
      <c r="CE94" s="84"/>
      <c r="CF94" s="84"/>
    </row>
    <row r="95" spans="1:84" x14ac:dyDescent="0.2">
      <c r="A95" s="74"/>
      <c r="B95" s="74"/>
      <c r="C95" s="49"/>
      <c r="D95" s="172"/>
      <c r="E95" s="291"/>
      <c r="F95" s="76"/>
      <c r="G95" s="119"/>
      <c r="H95" s="87"/>
      <c r="I95" s="77"/>
      <c r="J95" s="77"/>
      <c r="K95" s="88"/>
      <c r="L95" s="79"/>
      <c r="M95" s="76"/>
      <c r="N95" s="256"/>
      <c r="O95" s="256"/>
      <c r="P95" s="256"/>
      <c r="Q95" s="256"/>
      <c r="R95" s="81"/>
      <c r="S95" s="89"/>
      <c r="T95" s="75"/>
      <c r="U95" s="76"/>
      <c r="V95" s="86" t="e">
        <f>IF(BillDetail_List[Entry Alloc%]=0,(BillDetail_List[Time]*BillDetail_List[LTM Rate])*BillDetail_List[[#This Row],[Funding PerCent Allowed]],(BillDetail_List[Time]*BillDetail_List[LTM Rate])*BillDetail_List[[#This Row],[Funding PerCent Allowed]]*BillDetail_List[Entry Alloc%])</f>
        <v>#N/A</v>
      </c>
      <c r="W95" s="86">
        <f>BillDetail_List[Counsel''s Base Fees]+BillDetail_List[Other Disbursements]+BillDetail_List[ATEI Premium]</f>
        <v>0</v>
      </c>
      <c r="X95" s="91" t="e">
        <f>VLOOKUP(BillDetail_List[Part ID],FundingList,2,FALSE)</f>
        <v>#N/A</v>
      </c>
      <c r="Y95" s="272" t="e">
        <f>VLOOKUP(BillDetail_List[[#This Row],[Phase Code ]],phasetasklist,3,FALSE)</f>
        <v>#N/A</v>
      </c>
      <c r="Z95" s="255" t="e">
        <f>VLOOKUP(BillDetail_List[[#This Row],[Task Code]],tasklist,4,FALSE)</f>
        <v>#N/A</v>
      </c>
      <c r="AA95" s="240" t="str">
        <f>IFERROR(VLOOKUP(BillDetail_List[[#This Row],[Activity Code]],ActivityCodeList,2,FALSE), " ")</f>
        <v xml:space="preserve"> </v>
      </c>
      <c r="AB95" s="240" t="str">
        <f>IFERROR(VLOOKUP(BillDetail_List[[#This Row],[Expense Code]],expensenumbers,2,FALSE), " ")</f>
        <v xml:space="preserve"> </v>
      </c>
      <c r="AC95" s="92" t="str">
        <f>IFERROR(VLOOKUP(BillDetail_List[LTM],LTMList,3,FALSE),"")</f>
        <v/>
      </c>
      <c r="AD95" s="92" t="str">
        <f>IFERROR(VLOOKUP(BillDetail_List[LTM],LTMList,4,FALSE),"")</f>
        <v/>
      </c>
      <c r="AE95" s="86">
        <f>IFERROR(VLOOKUP(BillDetail_List[LTM],LTM_List[],6,FALSE),0)</f>
        <v>0</v>
      </c>
      <c r="AF95" s="83" t="e">
        <f>VLOOKUP(BillDetail_List[Part ID],FundingList,7,FALSE)</f>
        <v>#N/A</v>
      </c>
      <c r="AG95" s="83" t="e">
        <f>IF(CounselBaseFees=0,VLOOKUP(BillDetail_List[Part ID],FundingList,3,FALSE),VLOOKUP(BillDetail_List[LTM],LTMList,8,FALSE))</f>
        <v>#N/A</v>
      </c>
      <c r="AH95" s="93" t="e">
        <f>VLOOKUP(BillDetail_List[Part ID],FundingList,4,FALSE)</f>
        <v>#N/A</v>
      </c>
      <c r="AI95" s="190">
        <f>IF(BillDetail_List[[#This Row],[Time]]="N/A",0, BillDetail_List[[#This Row],[Time]]*BillDetail_List[[#This Row],[LTM Rate]])</f>
        <v>0</v>
      </c>
      <c r="AJ95" s="86" t="e">
        <f>IF(BillDetail_List[Entry Alloc%]=0,(BillDetail_List[Time]*BillDetail_List[LTM Rate])*BillDetail_List[[#This Row],[Funding PerCent Allowed]],(BillDetail_List[Time]*BillDetail_List[LTM Rate])*BillDetail_List[[#This Row],[Funding PerCent Allowed]]*BillDetail_List[Entry Alloc%])</f>
        <v>#N/A</v>
      </c>
      <c r="AK95" s="86" t="e">
        <f>BillDetail_List[Base Profit Costs (including any indemnity cap)]*BillDetail_List[VAT Rate]</f>
        <v>#N/A</v>
      </c>
      <c r="AL95" s="86" t="e">
        <f>BillDetail_List[Base Profit Costs (including any indemnity cap)]*BillDetail_List[Success Fee %]</f>
        <v>#N/A</v>
      </c>
      <c r="AM95" s="86" t="e">
        <f>BillDetail_List[Success Fee on Base Profit costs]*BillDetail_List[VAT Rate]</f>
        <v>#N/A</v>
      </c>
      <c r="AN95" s="86" t="e">
        <f>SUM(BillDetail_List[[#This Row],[Base Profit Costs (including any indemnity cap)]:[VAT on Success Fee on Base Profit Costs]])</f>
        <v>#N/A</v>
      </c>
      <c r="AO95" s="86" t="e">
        <f>BillDetail_List[Counsel''s Base Fees]*BillDetail_List[VAT Rate]</f>
        <v>#N/A</v>
      </c>
      <c r="AP95" s="86" t="e">
        <f>BillDetail_List[Counsel''s Base Fees]*BillDetail_List[Success Fee %]</f>
        <v>#N/A</v>
      </c>
      <c r="AQ95" s="86" t="e">
        <f>BillDetail_List[Counsel''s Success Fee]*BillDetail_List[VAT Rate]</f>
        <v>#N/A</v>
      </c>
      <c r="AR95" s="86" t="e">
        <f>BillDetail_List[Counsel''s Base Fees]+BillDetail_List[VAT on Base Counsel Fees]+BillDetail_List[Counsel''s Success Fee]+BillDetail_List[VAT on Counsel''s Success Fee]</f>
        <v>#N/A</v>
      </c>
      <c r="AS95" s="86">
        <f>BillDetail_List[Other Disbursements]+BillDetail_List[VAT On Other Disbursements]</f>
        <v>0</v>
      </c>
      <c r="AT95" s="86">
        <f>BillDetail_List[Counsel''s Base Fees]+BillDetail_List[Other Disbursements]+BillDetail_List[ATEI Premium]</f>
        <v>0</v>
      </c>
      <c r="AU95" s="86" t="e">
        <f>BillDetail_List[Other Disbursements]+BillDetail_List[Counsel''s Base Fees]+BillDetail_List[Base Profit Costs (including any indemnity cap)]</f>
        <v>#N/A</v>
      </c>
      <c r="AV95" s="86" t="e">
        <f>BillDetail_List[Base Profit Costs (including any indemnity cap)]+BillDetail_List[Success Fee on Base Profit costs]</f>
        <v>#N/A</v>
      </c>
      <c r="AW95" s="86" t="e">
        <f>BillDetail_List[ATEI Premium]+BillDetail_List[Other Disbursements]+BillDetail_List[Counsel''s Success Fee]+BillDetail_List[Counsel''s Base Fees]</f>
        <v>#N/A</v>
      </c>
      <c r="AX95" s="86" t="e">
        <f>BillDetail_List[VAT On Other Disbursements]+BillDetail_List[VAT on Counsel''s Success Fee]+BillDetail_List[VAT on Base Counsel Fees]+BillDetail_List[VAT on Success Fee on Base Profit Costs]+BillDetail_List[VAT on Base Profit Costs]</f>
        <v>#N/A</v>
      </c>
      <c r="AY95" s="86" t="e">
        <f>SUM(BillDetail_List[[#This Row],[Total Profit Costs]:[Total VAT]])</f>
        <v>#N/A</v>
      </c>
      <c r="AZ95" s="280" t="e">
        <f>VLOOKUP(BillDetail_List[[#This Row],[Phase Code ]],phasetasklist,7,FALSE)</f>
        <v>#N/A</v>
      </c>
      <c r="BA95" s="280" t="e">
        <f>VLOOKUP(BillDetail_List[[#This Row],[Task Code]],tasklist,7,FALSE)</f>
        <v>#N/A</v>
      </c>
      <c r="BB95" s="280" t="str">
        <f>IFERROR(VLOOKUP(BillDetail_List[[#This Row],[Activity Code]],ActivityCodeList,4,FALSE),"")</f>
        <v/>
      </c>
      <c r="BC95" s="280" t="str">
        <f>IFERROR(VLOOKUP(BillDetail_List[[#This Row],[Expense Code]],expensenumbers,4,FALSE),"")</f>
        <v/>
      </c>
      <c r="BD95" s="218"/>
      <c r="BE95" s="94"/>
      <c r="BF95" s="94"/>
      <c r="BG95" s="218"/>
      <c r="BH95" s="94"/>
      <c r="BI95" s="218"/>
      <c r="BJ95" s="218"/>
      <c r="BK95" s="96"/>
      <c r="BL95" s="96"/>
      <c r="BQ95" s="96"/>
      <c r="BR95" s="96"/>
      <c r="BS95" s="96"/>
      <c r="BT95" s="96"/>
      <c r="BV95" s="96"/>
      <c r="BW95" s="72"/>
      <c r="BX95" s="72"/>
      <c r="CB95" s="98"/>
      <c r="CC95" s="99"/>
      <c r="CD95" s="99"/>
      <c r="CE95" s="84"/>
      <c r="CF95" s="84"/>
    </row>
    <row r="96" spans="1:84" x14ac:dyDescent="0.2">
      <c r="A96" s="74"/>
      <c r="B96" s="74"/>
      <c r="C96" s="49"/>
      <c r="D96" s="172"/>
      <c r="E96" s="76"/>
      <c r="F96" s="76"/>
      <c r="G96" s="119"/>
      <c r="H96" s="87"/>
      <c r="I96" s="77"/>
      <c r="J96" s="77"/>
      <c r="K96" s="88"/>
      <c r="L96" s="79"/>
      <c r="M96" s="76"/>
      <c r="N96" s="256"/>
      <c r="O96" s="256"/>
      <c r="P96" s="256"/>
      <c r="Q96" s="256"/>
      <c r="R96" s="81"/>
      <c r="S96" s="89"/>
      <c r="T96" s="75"/>
      <c r="U96" s="75"/>
      <c r="V96" s="86" t="e">
        <f>IF(BillDetail_List[Entry Alloc%]=0,(BillDetail_List[Time]*BillDetail_List[LTM Rate])*BillDetail_List[[#This Row],[Funding PerCent Allowed]],(BillDetail_List[Time]*BillDetail_List[LTM Rate])*BillDetail_List[[#This Row],[Funding PerCent Allowed]]*BillDetail_List[Entry Alloc%])</f>
        <v>#N/A</v>
      </c>
      <c r="W96" s="86">
        <f>BillDetail_List[Counsel''s Base Fees]+BillDetail_List[Other Disbursements]+BillDetail_List[ATEI Premium]</f>
        <v>0</v>
      </c>
      <c r="X96" s="91" t="e">
        <f>VLOOKUP(BillDetail_List[Part ID],FundingList,2,FALSE)</f>
        <v>#N/A</v>
      </c>
      <c r="Y96" s="272" t="e">
        <f>VLOOKUP(BillDetail_List[[#This Row],[Phase Code ]],phasetasklist,3,FALSE)</f>
        <v>#N/A</v>
      </c>
      <c r="Z96" s="255" t="e">
        <f>VLOOKUP(BillDetail_List[[#This Row],[Task Code]],tasklist,4,FALSE)</f>
        <v>#N/A</v>
      </c>
      <c r="AA96" s="240" t="str">
        <f>IFERROR(VLOOKUP(BillDetail_List[[#This Row],[Activity Code]],ActivityCodeList,2,FALSE), " ")</f>
        <v xml:space="preserve"> </v>
      </c>
      <c r="AB96" s="240" t="str">
        <f>IFERROR(VLOOKUP(BillDetail_List[[#This Row],[Expense Code]],expensenumbers,2,FALSE), " ")</f>
        <v xml:space="preserve"> </v>
      </c>
      <c r="AC96" s="92" t="str">
        <f>IFERROR(VLOOKUP(BillDetail_List[LTM],LTMList,3,FALSE),"")</f>
        <v/>
      </c>
      <c r="AD96" s="92" t="str">
        <f>IFERROR(VLOOKUP(BillDetail_List[LTM],LTMList,4,FALSE),"")</f>
        <v/>
      </c>
      <c r="AE96" s="86">
        <f>IFERROR(VLOOKUP(BillDetail_List[LTM],LTM_List[],6,FALSE),0)</f>
        <v>0</v>
      </c>
      <c r="AF96" s="83" t="e">
        <f>VLOOKUP(BillDetail_List[Part ID],FundingList,7,FALSE)</f>
        <v>#N/A</v>
      </c>
      <c r="AG96" s="83" t="e">
        <f>IF(CounselBaseFees=0,VLOOKUP(BillDetail_List[Part ID],FundingList,3,FALSE),VLOOKUP(BillDetail_List[LTM],LTMList,8,FALSE))</f>
        <v>#N/A</v>
      </c>
      <c r="AH96" s="93" t="e">
        <f>VLOOKUP(BillDetail_List[Part ID],FundingList,4,FALSE)</f>
        <v>#N/A</v>
      </c>
      <c r="AI96" s="190">
        <f>IF(BillDetail_List[[#This Row],[Time]]="N/A",0, BillDetail_List[[#This Row],[Time]]*BillDetail_List[[#This Row],[LTM Rate]])</f>
        <v>0</v>
      </c>
      <c r="AJ96" s="86" t="e">
        <f>IF(BillDetail_List[Entry Alloc%]=0,(BillDetail_List[Time]*BillDetail_List[LTM Rate])*BillDetail_List[[#This Row],[Funding PerCent Allowed]],(BillDetail_List[Time]*BillDetail_List[LTM Rate])*BillDetail_List[[#This Row],[Funding PerCent Allowed]]*BillDetail_List[Entry Alloc%])</f>
        <v>#N/A</v>
      </c>
      <c r="AK96" s="86" t="e">
        <f>BillDetail_List[Base Profit Costs (including any indemnity cap)]*BillDetail_List[VAT Rate]</f>
        <v>#N/A</v>
      </c>
      <c r="AL96" s="86" t="e">
        <f>BillDetail_List[Base Profit Costs (including any indemnity cap)]*BillDetail_List[Success Fee %]</f>
        <v>#N/A</v>
      </c>
      <c r="AM96" s="86" t="e">
        <f>BillDetail_List[Success Fee on Base Profit costs]*BillDetail_List[VAT Rate]</f>
        <v>#N/A</v>
      </c>
      <c r="AN96" s="86" t="e">
        <f>SUM(BillDetail_List[[#This Row],[Base Profit Costs (including any indemnity cap)]:[VAT on Success Fee on Base Profit Costs]])</f>
        <v>#N/A</v>
      </c>
      <c r="AO96" s="86" t="e">
        <f>BillDetail_List[Counsel''s Base Fees]*BillDetail_List[VAT Rate]</f>
        <v>#N/A</v>
      </c>
      <c r="AP96" s="86" t="e">
        <f>BillDetail_List[Counsel''s Base Fees]*BillDetail_List[Success Fee %]</f>
        <v>#N/A</v>
      </c>
      <c r="AQ96" s="86" t="e">
        <f>BillDetail_List[Counsel''s Success Fee]*BillDetail_List[VAT Rate]</f>
        <v>#N/A</v>
      </c>
      <c r="AR96" s="86" t="e">
        <f>BillDetail_List[Counsel''s Base Fees]+BillDetail_List[VAT on Base Counsel Fees]+BillDetail_List[Counsel''s Success Fee]+BillDetail_List[VAT on Counsel''s Success Fee]</f>
        <v>#N/A</v>
      </c>
      <c r="AS96" s="86">
        <f>BillDetail_List[Other Disbursements]+BillDetail_List[VAT On Other Disbursements]</f>
        <v>0</v>
      </c>
      <c r="AT96" s="86">
        <f>BillDetail_List[Counsel''s Base Fees]+BillDetail_List[Other Disbursements]+BillDetail_List[ATEI Premium]</f>
        <v>0</v>
      </c>
      <c r="AU96" s="86" t="e">
        <f>BillDetail_List[Other Disbursements]+BillDetail_List[Counsel''s Base Fees]+BillDetail_List[Base Profit Costs (including any indemnity cap)]</f>
        <v>#N/A</v>
      </c>
      <c r="AV96" s="86" t="e">
        <f>BillDetail_List[Base Profit Costs (including any indemnity cap)]+BillDetail_List[Success Fee on Base Profit costs]</f>
        <v>#N/A</v>
      </c>
      <c r="AW96" s="86" t="e">
        <f>BillDetail_List[ATEI Premium]+BillDetail_List[Other Disbursements]+BillDetail_List[Counsel''s Success Fee]+BillDetail_List[Counsel''s Base Fees]</f>
        <v>#N/A</v>
      </c>
      <c r="AX96" s="86" t="e">
        <f>BillDetail_List[VAT On Other Disbursements]+BillDetail_List[VAT on Counsel''s Success Fee]+BillDetail_List[VAT on Base Counsel Fees]+BillDetail_List[VAT on Success Fee on Base Profit Costs]+BillDetail_List[VAT on Base Profit Costs]</f>
        <v>#N/A</v>
      </c>
      <c r="AY96" s="86" t="e">
        <f>SUM(BillDetail_List[[#This Row],[Total Profit Costs]:[Total VAT]])</f>
        <v>#N/A</v>
      </c>
      <c r="AZ96" s="280" t="e">
        <f>VLOOKUP(BillDetail_List[[#This Row],[Phase Code ]],phasetasklist,7,FALSE)</f>
        <v>#N/A</v>
      </c>
      <c r="BA96" s="280" t="e">
        <f>VLOOKUP(BillDetail_List[[#This Row],[Task Code]],tasklist,7,FALSE)</f>
        <v>#N/A</v>
      </c>
      <c r="BB96" s="280" t="str">
        <f>IFERROR(VLOOKUP(BillDetail_List[[#This Row],[Activity Code]],ActivityCodeList,4,FALSE),"")</f>
        <v/>
      </c>
      <c r="BC96" s="280" t="str">
        <f>IFERROR(VLOOKUP(BillDetail_List[[#This Row],[Expense Code]],expensenumbers,4,FALSE),"")</f>
        <v/>
      </c>
      <c r="BD96" s="218"/>
      <c r="BE96" s="94"/>
      <c r="BF96" s="94"/>
      <c r="BG96" s="218"/>
      <c r="BH96" s="94"/>
      <c r="BI96" s="218"/>
      <c r="BJ96" s="218"/>
      <c r="BK96" s="96"/>
      <c r="BL96" s="96"/>
      <c r="BQ96" s="96"/>
      <c r="BR96" s="96"/>
      <c r="BS96" s="96"/>
      <c r="BT96" s="96"/>
      <c r="BV96" s="96"/>
      <c r="BW96" s="72"/>
      <c r="BX96" s="72"/>
      <c r="CB96" s="98"/>
      <c r="CC96" s="99"/>
      <c r="CD96" s="99"/>
      <c r="CE96" s="84"/>
      <c r="CF96" s="84"/>
    </row>
    <row r="97" spans="1:84" x14ac:dyDescent="0.2">
      <c r="A97" s="74"/>
      <c r="B97" s="74"/>
      <c r="C97" s="49"/>
      <c r="D97" s="172"/>
      <c r="E97" s="291"/>
      <c r="F97" s="76"/>
      <c r="G97" s="119"/>
      <c r="H97" s="87"/>
      <c r="I97" s="77"/>
      <c r="J97" s="77"/>
      <c r="K97" s="88"/>
      <c r="L97" s="79"/>
      <c r="M97" s="76"/>
      <c r="N97" s="256"/>
      <c r="O97" s="256"/>
      <c r="P97" s="256"/>
      <c r="Q97" s="256"/>
      <c r="R97" s="81"/>
      <c r="S97" s="89"/>
      <c r="T97" s="75"/>
      <c r="U97" s="75"/>
      <c r="V97" s="86" t="e">
        <f>IF(BillDetail_List[Entry Alloc%]=0,(BillDetail_List[Time]*BillDetail_List[LTM Rate])*BillDetail_List[[#This Row],[Funding PerCent Allowed]],(BillDetail_List[Time]*BillDetail_List[LTM Rate])*BillDetail_List[[#This Row],[Funding PerCent Allowed]]*BillDetail_List[Entry Alloc%])</f>
        <v>#N/A</v>
      </c>
      <c r="W97" s="86">
        <f>BillDetail_List[Counsel''s Base Fees]+BillDetail_List[Other Disbursements]+BillDetail_List[ATEI Premium]</f>
        <v>0</v>
      </c>
      <c r="X97" s="91" t="e">
        <f>VLOOKUP(BillDetail_List[Part ID],FundingList,2,FALSE)</f>
        <v>#N/A</v>
      </c>
      <c r="Y97" s="272" t="e">
        <f>VLOOKUP(BillDetail_List[[#This Row],[Phase Code ]],phasetasklist,3,FALSE)</f>
        <v>#N/A</v>
      </c>
      <c r="Z97" s="255" t="e">
        <f>VLOOKUP(BillDetail_List[[#This Row],[Task Code]],tasklist,4,FALSE)</f>
        <v>#N/A</v>
      </c>
      <c r="AA97" s="240" t="str">
        <f>IFERROR(VLOOKUP(BillDetail_List[[#This Row],[Activity Code]],ActivityCodeList,2,FALSE), " ")</f>
        <v xml:space="preserve"> </v>
      </c>
      <c r="AB97" s="240" t="str">
        <f>IFERROR(VLOOKUP(BillDetail_List[[#This Row],[Expense Code]],expensenumbers,2,FALSE), " ")</f>
        <v xml:space="preserve"> </v>
      </c>
      <c r="AC97" s="92" t="str">
        <f>IFERROR(VLOOKUP(BillDetail_List[LTM],LTMList,3,FALSE),"")</f>
        <v/>
      </c>
      <c r="AD97" s="92" t="str">
        <f>IFERROR(VLOOKUP(BillDetail_List[LTM],LTMList,4,FALSE),"")</f>
        <v/>
      </c>
      <c r="AE97" s="86">
        <f>IFERROR(VLOOKUP(BillDetail_List[LTM],LTM_List[],6,FALSE),0)</f>
        <v>0</v>
      </c>
      <c r="AF97" s="83" t="e">
        <f>VLOOKUP(BillDetail_List[Part ID],FundingList,7,FALSE)</f>
        <v>#N/A</v>
      </c>
      <c r="AG97" s="83" t="e">
        <f>IF(CounselBaseFees=0,VLOOKUP(BillDetail_List[Part ID],FundingList,3,FALSE),VLOOKUP(BillDetail_List[LTM],LTMList,8,FALSE))</f>
        <v>#N/A</v>
      </c>
      <c r="AH97" s="93" t="e">
        <f>VLOOKUP(BillDetail_List[Part ID],FundingList,4,FALSE)</f>
        <v>#N/A</v>
      </c>
      <c r="AI97" s="190">
        <f>IF(BillDetail_List[[#This Row],[Time]]="N/A",0, BillDetail_List[[#This Row],[Time]]*BillDetail_List[[#This Row],[LTM Rate]])</f>
        <v>0</v>
      </c>
      <c r="AJ97" s="86" t="e">
        <f>IF(BillDetail_List[Entry Alloc%]=0,(BillDetail_List[Time]*BillDetail_List[LTM Rate])*BillDetail_List[[#This Row],[Funding PerCent Allowed]],(BillDetail_List[Time]*BillDetail_List[LTM Rate])*BillDetail_List[[#This Row],[Funding PerCent Allowed]]*BillDetail_List[Entry Alloc%])</f>
        <v>#N/A</v>
      </c>
      <c r="AK97" s="86" t="e">
        <f>BillDetail_List[Base Profit Costs (including any indemnity cap)]*BillDetail_List[VAT Rate]</f>
        <v>#N/A</v>
      </c>
      <c r="AL97" s="86" t="e">
        <f>BillDetail_List[Base Profit Costs (including any indemnity cap)]*BillDetail_List[Success Fee %]</f>
        <v>#N/A</v>
      </c>
      <c r="AM97" s="86" t="e">
        <f>BillDetail_List[Success Fee on Base Profit costs]*BillDetail_List[VAT Rate]</f>
        <v>#N/A</v>
      </c>
      <c r="AN97" s="86" t="e">
        <f>SUM(BillDetail_List[[#This Row],[Base Profit Costs (including any indemnity cap)]:[VAT on Success Fee on Base Profit Costs]])</f>
        <v>#N/A</v>
      </c>
      <c r="AO97" s="86" t="e">
        <f>BillDetail_List[Counsel''s Base Fees]*BillDetail_List[VAT Rate]</f>
        <v>#N/A</v>
      </c>
      <c r="AP97" s="86" t="e">
        <f>BillDetail_List[Counsel''s Base Fees]*BillDetail_List[Success Fee %]</f>
        <v>#N/A</v>
      </c>
      <c r="AQ97" s="86" t="e">
        <f>BillDetail_List[Counsel''s Success Fee]*BillDetail_List[VAT Rate]</f>
        <v>#N/A</v>
      </c>
      <c r="AR97" s="86" t="e">
        <f>BillDetail_List[Counsel''s Base Fees]+BillDetail_List[VAT on Base Counsel Fees]+BillDetail_List[Counsel''s Success Fee]+BillDetail_List[VAT on Counsel''s Success Fee]</f>
        <v>#N/A</v>
      </c>
      <c r="AS97" s="86">
        <f>BillDetail_List[Other Disbursements]+BillDetail_List[VAT On Other Disbursements]</f>
        <v>0</v>
      </c>
      <c r="AT97" s="86">
        <f>BillDetail_List[Counsel''s Base Fees]+BillDetail_List[Other Disbursements]+BillDetail_List[ATEI Premium]</f>
        <v>0</v>
      </c>
      <c r="AU97" s="86" t="e">
        <f>BillDetail_List[Other Disbursements]+BillDetail_List[Counsel''s Base Fees]+BillDetail_List[Base Profit Costs (including any indemnity cap)]</f>
        <v>#N/A</v>
      </c>
      <c r="AV97" s="86" t="e">
        <f>BillDetail_List[Base Profit Costs (including any indemnity cap)]+BillDetail_List[Success Fee on Base Profit costs]</f>
        <v>#N/A</v>
      </c>
      <c r="AW97" s="86" t="e">
        <f>BillDetail_List[ATEI Premium]+BillDetail_List[Other Disbursements]+BillDetail_List[Counsel''s Success Fee]+BillDetail_List[Counsel''s Base Fees]</f>
        <v>#N/A</v>
      </c>
      <c r="AX97" s="86" t="e">
        <f>BillDetail_List[VAT On Other Disbursements]+BillDetail_List[VAT on Counsel''s Success Fee]+BillDetail_List[VAT on Base Counsel Fees]+BillDetail_List[VAT on Success Fee on Base Profit Costs]+BillDetail_List[VAT on Base Profit Costs]</f>
        <v>#N/A</v>
      </c>
      <c r="AY97" s="86" t="e">
        <f>SUM(BillDetail_List[[#This Row],[Total Profit Costs]:[Total VAT]])</f>
        <v>#N/A</v>
      </c>
      <c r="AZ97" s="280" t="e">
        <f>VLOOKUP(BillDetail_List[[#This Row],[Phase Code ]],phasetasklist,7,FALSE)</f>
        <v>#N/A</v>
      </c>
      <c r="BA97" s="280" t="e">
        <f>VLOOKUP(BillDetail_List[[#This Row],[Task Code]],tasklist,7,FALSE)</f>
        <v>#N/A</v>
      </c>
      <c r="BB97" s="280" t="str">
        <f>IFERROR(VLOOKUP(BillDetail_List[[#This Row],[Activity Code]],ActivityCodeList,4,FALSE),"")</f>
        <v/>
      </c>
      <c r="BC97" s="280" t="str">
        <f>IFERROR(VLOOKUP(BillDetail_List[[#This Row],[Expense Code]],expensenumbers,4,FALSE),"")</f>
        <v/>
      </c>
      <c r="BD97" s="218"/>
      <c r="BE97" s="94"/>
      <c r="BF97" s="94"/>
      <c r="BG97" s="218"/>
      <c r="BH97" s="94"/>
      <c r="BI97" s="218"/>
      <c r="BJ97" s="218"/>
      <c r="BK97" s="96"/>
      <c r="BL97" s="96"/>
      <c r="BQ97" s="96"/>
      <c r="BR97" s="96"/>
      <c r="BS97" s="96"/>
      <c r="BT97" s="96"/>
      <c r="BV97" s="96"/>
      <c r="BW97" s="72"/>
      <c r="BX97" s="72"/>
      <c r="CB97" s="98"/>
      <c r="CC97" s="99"/>
      <c r="CD97" s="99"/>
      <c r="CE97" s="84"/>
      <c r="CF97" s="84"/>
    </row>
    <row r="98" spans="1:84" x14ac:dyDescent="0.2">
      <c r="A98" s="74"/>
      <c r="B98" s="74"/>
      <c r="C98" s="49"/>
      <c r="D98" s="172"/>
      <c r="E98" s="76"/>
      <c r="F98" s="76"/>
      <c r="G98" s="119"/>
      <c r="H98" s="87"/>
      <c r="I98" s="77"/>
      <c r="J98" s="77"/>
      <c r="K98" s="88"/>
      <c r="L98" s="79"/>
      <c r="M98" s="76"/>
      <c r="N98" s="256"/>
      <c r="O98" s="256"/>
      <c r="P98" s="256"/>
      <c r="Q98" s="256"/>
      <c r="R98" s="81"/>
      <c r="S98" s="89"/>
      <c r="T98" s="75"/>
      <c r="U98" s="75"/>
      <c r="V98" s="86" t="e">
        <f>IF(BillDetail_List[Entry Alloc%]=0,(BillDetail_List[Time]*BillDetail_List[LTM Rate])*BillDetail_List[[#This Row],[Funding PerCent Allowed]],(BillDetail_List[Time]*BillDetail_List[LTM Rate])*BillDetail_List[[#This Row],[Funding PerCent Allowed]]*BillDetail_List[Entry Alloc%])</f>
        <v>#N/A</v>
      </c>
      <c r="W98" s="86">
        <f>BillDetail_List[Counsel''s Base Fees]+BillDetail_List[Other Disbursements]+BillDetail_List[ATEI Premium]</f>
        <v>0</v>
      </c>
      <c r="X98" s="91" t="e">
        <f>VLOOKUP(BillDetail_List[Part ID],FundingList,2,FALSE)</f>
        <v>#N/A</v>
      </c>
      <c r="Y98" s="272" t="e">
        <f>VLOOKUP(BillDetail_List[[#This Row],[Phase Code ]],phasetasklist,3,FALSE)</f>
        <v>#N/A</v>
      </c>
      <c r="Z98" s="255" t="e">
        <f>VLOOKUP(BillDetail_List[[#This Row],[Task Code]],tasklist,4,FALSE)</f>
        <v>#N/A</v>
      </c>
      <c r="AA98" s="240" t="str">
        <f>IFERROR(VLOOKUP(BillDetail_List[[#This Row],[Activity Code]],ActivityCodeList,2,FALSE), " ")</f>
        <v xml:space="preserve"> </v>
      </c>
      <c r="AB98" s="240" t="str">
        <f>IFERROR(VLOOKUP(BillDetail_List[[#This Row],[Expense Code]],expensenumbers,2,FALSE), " ")</f>
        <v xml:space="preserve"> </v>
      </c>
      <c r="AC98" s="92" t="str">
        <f>IFERROR(VLOOKUP(BillDetail_List[LTM],LTMList,3,FALSE),"")</f>
        <v/>
      </c>
      <c r="AD98" s="92" t="str">
        <f>IFERROR(VLOOKUP(BillDetail_List[LTM],LTMList,4,FALSE),"")</f>
        <v/>
      </c>
      <c r="AE98" s="86">
        <f>IFERROR(VLOOKUP(BillDetail_List[LTM],LTM_List[],6,FALSE),0)</f>
        <v>0</v>
      </c>
      <c r="AF98" s="83" t="e">
        <f>VLOOKUP(BillDetail_List[Part ID],FundingList,7,FALSE)</f>
        <v>#N/A</v>
      </c>
      <c r="AG98" s="83" t="e">
        <f>IF(CounselBaseFees=0,VLOOKUP(BillDetail_List[Part ID],FundingList,3,FALSE),VLOOKUP(BillDetail_List[LTM],LTMList,8,FALSE))</f>
        <v>#N/A</v>
      </c>
      <c r="AH98" s="93" t="e">
        <f>VLOOKUP(BillDetail_List[Part ID],FundingList,4,FALSE)</f>
        <v>#N/A</v>
      </c>
      <c r="AI98" s="190">
        <f>IF(BillDetail_List[[#This Row],[Time]]="N/A",0, BillDetail_List[[#This Row],[Time]]*BillDetail_List[[#This Row],[LTM Rate]])</f>
        <v>0</v>
      </c>
      <c r="AJ98" s="86" t="e">
        <f>IF(BillDetail_List[Entry Alloc%]=0,(BillDetail_List[Time]*BillDetail_List[LTM Rate])*BillDetail_List[[#This Row],[Funding PerCent Allowed]],(BillDetail_List[Time]*BillDetail_List[LTM Rate])*BillDetail_List[[#This Row],[Funding PerCent Allowed]]*BillDetail_List[Entry Alloc%])</f>
        <v>#N/A</v>
      </c>
      <c r="AK98" s="86" t="e">
        <f>BillDetail_List[Base Profit Costs (including any indemnity cap)]*BillDetail_List[VAT Rate]</f>
        <v>#N/A</v>
      </c>
      <c r="AL98" s="86" t="e">
        <f>BillDetail_List[Base Profit Costs (including any indemnity cap)]*BillDetail_List[Success Fee %]</f>
        <v>#N/A</v>
      </c>
      <c r="AM98" s="86" t="e">
        <f>BillDetail_List[Success Fee on Base Profit costs]*BillDetail_List[VAT Rate]</f>
        <v>#N/A</v>
      </c>
      <c r="AN98" s="86" t="e">
        <f>SUM(BillDetail_List[[#This Row],[Base Profit Costs (including any indemnity cap)]:[VAT on Success Fee on Base Profit Costs]])</f>
        <v>#N/A</v>
      </c>
      <c r="AO98" s="86" t="e">
        <f>BillDetail_List[Counsel''s Base Fees]*BillDetail_List[VAT Rate]</f>
        <v>#N/A</v>
      </c>
      <c r="AP98" s="86" t="e">
        <f>BillDetail_List[Counsel''s Base Fees]*BillDetail_List[Success Fee %]</f>
        <v>#N/A</v>
      </c>
      <c r="AQ98" s="86" t="e">
        <f>BillDetail_List[Counsel''s Success Fee]*BillDetail_List[VAT Rate]</f>
        <v>#N/A</v>
      </c>
      <c r="AR98" s="86" t="e">
        <f>BillDetail_List[Counsel''s Base Fees]+BillDetail_List[VAT on Base Counsel Fees]+BillDetail_List[Counsel''s Success Fee]+BillDetail_List[VAT on Counsel''s Success Fee]</f>
        <v>#N/A</v>
      </c>
      <c r="AS98" s="86">
        <f>BillDetail_List[Other Disbursements]+BillDetail_List[VAT On Other Disbursements]</f>
        <v>0</v>
      </c>
      <c r="AT98" s="86">
        <f>BillDetail_List[Counsel''s Base Fees]+BillDetail_List[Other Disbursements]+BillDetail_List[ATEI Premium]</f>
        <v>0</v>
      </c>
      <c r="AU98" s="86" t="e">
        <f>BillDetail_List[Other Disbursements]+BillDetail_List[Counsel''s Base Fees]+BillDetail_List[Base Profit Costs (including any indemnity cap)]</f>
        <v>#N/A</v>
      </c>
      <c r="AV98" s="86" t="e">
        <f>BillDetail_List[Base Profit Costs (including any indemnity cap)]+BillDetail_List[Success Fee on Base Profit costs]</f>
        <v>#N/A</v>
      </c>
      <c r="AW98" s="86" t="e">
        <f>BillDetail_List[ATEI Premium]+BillDetail_List[Other Disbursements]+BillDetail_List[Counsel''s Success Fee]+BillDetail_List[Counsel''s Base Fees]</f>
        <v>#N/A</v>
      </c>
      <c r="AX98" s="86" t="e">
        <f>BillDetail_List[VAT On Other Disbursements]+BillDetail_List[VAT on Counsel''s Success Fee]+BillDetail_List[VAT on Base Counsel Fees]+BillDetail_List[VAT on Success Fee on Base Profit Costs]+BillDetail_List[VAT on Base Profit Costs]</f>
        <v>#N/A</v>
      </c>
      <c r="AY98" s="86" t="e">
        <f>SUM(BillDetail_List[[#This Row],[Total Profit Costs]:[Total VAT]])</f>
        <v>#N/A</v>
      </c>
      <c r="AZ98" s="280" t="e">
        <f>VLOOKUP(BillDetail_List[[#This Row],[Phase Code ]],phasetasklist,7,FALSE)</f>
        <v>#N/A</v>
      </c>
      <c r="BA98" s="280" t="e">
        <f>VLOOKUP(BillDetail_List[[#This Row],[Task Code]],tasklist,7,FALSE)</f>
        <v>#N/A</v>
      </c>
      <c r="BB98" s="280" t="str">
        <f>IFERROR(VLOOKUP(BillDetail_List[[#This Row],[Activity Code]],ActivityCodeList,4,FALSE),"")</f>
        <v/>
      </c>
      <c r="BC98" s="280" t="str">
        <f>IFERROR(VLOOKUP(BillDetail_List[[#This Row],[Expense Code]],expensenumbers,4,FALSE),"")</f>
        <v/>
      </c>
      <c r="BD98" s="218"/>
      <c r="BE98" s="94"/>
      <c r="BF98" s="94"/>
      <c r="BG98" s="218"/>
      <c r="BH98" s="94"/>
      <c r="BI98" s="218"/>
      <c r="BJ98" s="218"/>
      <c r="BK98" s="96"/>
      <c r="BL98" s="96"/>
      <c r="BQ98" s="96"/>
      <c r="BR98" s="96"/>
      <c r="BS98" s="96"/>
      <c r="BT98" s="96"/>
      <c r="BV98" s="96"/>
      <c r="BW98" s="72"/>
      <c r="BX98" s="72"/>
      <c r="CB98" s="98"/>
      <c r="CC98" s="99"/>
      <c r="CD98" s="99"/>
      <c r="CE98" s="84"/>
      <c r="CF98" s="84"/>
    </row>
    <row r="99" spans="1:84" x14ac:dyDescent="0.2">
      <c r="A99" s="74"/>
      <c r="B99" s="74"/>
      <c r="C99" s="49"/>
      <c r="D99" s="172"/>
      <c r="E99" s="291"/>
      <c r="F99" s="76"/>
      <c r="G99" s="119"/>
      <c r="H99" s="87"/>
      <c r="I99" s="77"/>
      <c r="J99" s="77"/>
      <c r="K99" s="88"/>
      <c r="L99" s="79"/>
      <c r="M99" s="76"/>
      <c r="N99" s="256"/>
      <c r="O99" s="256"/>
      <c r="P99" s="256"/>
      <c r="Q99" s="256"/>
      <c r="R99" s="81"/>
      <c r="S99" s="89"/>
      <c r="T99" s="75"/>
      <c r="U99" s="75"/>
      <c r="V99" s="86" t="e">
        <f>IF(BillDetail_List[Entry Alloc%]=0,(BillDetail_List[Time]*BillDetail_List[LTM Rate])*BillDetail_List[[#This Row],[Funding PerCent Allowed]],(BillDetail_List[Time]*BillDetail_List[LTM Rate])*BillDetail_List[[#This Row],[Funding PerCent Allowed]]*BillDetail_List[Entry Alloc%])</f>
        <v>#N/A</v>
      </c>
      <c r="W99" s="86">
        <f>BillDetail_List[Counsel''s Base Fees]+BillDetail_List[Other Disbursements]+BillDetail_List[ATEI Premium]</f>
        <v>0</v>
      </c>
      <c r="X99" s="91" t="e">
        <f>VLOOKUP(BillDetail_List[Part ID],FundingList,2,FALSE)</f>
        <v>#N/A</v>
      </c>
      <c r="Y99" s="272" t="e">
        <f>VLOOKUP(BillDetail_List[[#This Row],[Phase Code ]],phasetasklist,3,FALSE)</f>
        <v>#N/A</v>
      </c>
      <c r="Z99" s="255" t="e">
        <f>VLOOKUP(BillDetail_List[[#This Row],[Task Code]],tasklist,4,FALSE)</f>
        <v>#N/A</v>
      </c>
      <c r="AA99" s="240" t="str">
        <f>IFERROR(VLOOKUP(BillDetail_List[[#This Row],[Activity Code]],ActivityCodeList,2,FALSE), " ")</f>
        <v xml:space="preserve"> </v>
      </c>
      <c r="AB99" s="240" t="str">
        <f>IFERROR(VLOOKUP(BillDetail_List[[#This Row],[Expense Code]],expensenumbers,2,FALSE), " ")</f>
        <v xml:space="preserve"> </v>
      </c>
      <c r="AC99" s="92" t="str">
        <f>IFERROR(VLOOKUP(BillDetail_List[LTM],LTMList,3,FALSE),"")</f>
        <v/>
      </c>
      <c r="AD99" s="92" t="str">
        <f>IFERROR(VLOOKUP(BillDetail_List[LTM],LTMList,4,FALSE),"")</f>
        <v/>
      </c>
      <c r="AE99" s="86">
        <f>IFERROR(VLOOKUP(BillDetail_List[LTM],LTM_List[],6,FALSE),0)</f>
        <v>0</v>
      </c>
      <c r="AF99" s="83" t="e">
        <f>VLOOKUP(BillDetail_List[Part ID],FundingList,7,FALSE)</f>
        <v>#N/A</v>
      </c>
      <c r="AG99" s="83" t="e">
        <f>IF(CounselBaseFees=0,VLOOKUP(BillDetail_List[Part ID],FundingList,3,FALSE),VLOOKUP(BillDetail_List[LTM],LTMList,8,FALSE))</f>
        <v>#N/A</v>
      </c>
      <c r="AH99" s="93" t="e">
        <f>VLOOKUP(BillDetail_List[Part ID],FundingList,4,FALSE)</f>
        <v>#N/A</v>
      </c>
      <c r="AI99" s="190">
        <f>IF(BillDetail_List[[#This Row],[Time]]="N/A",0, BillDetail_List[[#This Row],[Time]]*BillDetail_List[[#This Row],[LTM Rate]])</f>
        <v>0</v>
      </c>
      <c r="AJ99" s="86" t="e">
        <f>IF(BillDetail_List[Entry Alloc%]=0,(BillDetail_List[Time]*BillDetail_List[LTM Rate])*BillDetail_List[[#This Row],[Funding PerCent Allowed]],(BillDetail_List[Time]*BillDetail_List[LTM Rate])*BillDetail_List[[#This Row],[Funding PerCent Allowed]]*BillDetail_List[Entry Alloc%])</f>
        <v>#N/A</v>
      </c>
      <c r="AK99" s="86" t="e">
        <f>BillDetail_List[Base Profit Costs (including any indemnity cap)]*BillDetail_List[VAT Rate]</f>
        <v>#N/A</v>
      </c>
      <c r="AL99" s="86" t="e">
        <f>BillDetail_List[Base Profit Costs (including any indemnity cap)]*BillDetail_List[Success Fee %]</f>
        <v>#N/A</v>
      </c>
      <c r="AM99" s="86" t="e">
        <f>BillDetail_List[Success Fee on Base Profit costs]*BillDetail_List[VAT Rate]</f>
        <v>#N/A</v>
      </c>
      <c r="AN99" s="86" t="e">
        <f>SUM(BillDetail_List[[#This Row],[Base Profit Costs (including any indemnity cap)]:[VAT on Success Fee on Base Profit Costs]])</f>
        <v>#N/A</v>
      </c>
      <c r="AO99" s="86" t="e">
        <f>BillDetail_List[Counsel''s Base Fees]*BillDetail_List[VAT Rate]</f>
        <v>#N/A</v>
      </c>
      <c r="AP99" s="86" t="e">
        <f>BillDetail_List[Counsel''s Base Fees]*BillDetail_List[Success Fee %]</f>
        <v>#N/A</v>
      </c>
      <c r="AQ99" s="86" t="e">
        <f>BillDetail_List[Counsel''s Success Fee]*BillDetail_List[VAT Rate]</f>
        <v>#N/A</v>
      </c>
      <c r="AR99" s="86" t="e">
        <f>BillDetail_List[Counsel''s Base Fees]+BillDetail_List[VAT on Base Counsel Fees]+BillDetail_List[Counsel''s Success Fee]+BillDetail_List[VAT on Counsel''s Success Fee]</f>
        <v>#N/A</v>
      </c>
      <c r="AS99" s="86">
        <f>BillDetail_List[Other Disbursements]+BillDetail_List[VAT On Other Disbursements]</f>
        <v>0</v>
      </c>
      <c r="AT99" s="86">
        <f>BillDetail_List[Counsel''s Base Fees]+BillDetail_List[Other Disbursements]+BillDetail_List[ATEI Premium]</f>
        <v>0</v>
      </c>
      <c r="AU99" s="86" t="e">
        <f>BillDetail_List[Other Disbursements]+BillDetail_List[Counsel''s Base Fees]+BillDetail_List[Base Profit Costs (including any indemnity cap)]</f>
        <v>#N/A</v>
      </c>
      <c r="AV99" s="86" t="e">
        <f>BillDetail_List[Base Profit Costs (including any indemnity cap)]+BillDetail_List[Success Fee on Base Profit costs]</f>
        <v>#N/A</v>
      </c>
      <c r="AW99" s="86" t="e">
        <f>BillDetail_List[ATEI Premium]+BillDetail_List[Other Disbursements]+BillDetail_List[Counsel''s Success Fee]+BillDetail_List[Counsel''s Base Fees]</f>
        <v>#N/A</v>
      </c>
      <c r="AX99" s="86" t="e">
        <f>BillDetail_List[VAT On Other Disbursements]+BillDetail_List[VAT on Counsel''s Success Fee]+BillDetail_List[VAT on Base Counsel Fees]+BillDetail_List[VAT on Success Fee on Base Profit Costs]+BillDetail_List[VAT on Base Profit Costs]</f>
        <v>#N/A</v>
      </c>
      <c r="AY99" s="86" t="e">
        <f>SUM(BillDetail_List[[#This Row],[Total Profit Costs]:[Total VAT]])</f>
        <v>#N/A</v>
      </c>
      <c r="AZ99" s="280" t="e">
        <f>VLOOKUP(BillDetail_List[[#This Row],[Phase Code ]],phasetasklist,7,FALSE)</f>
        <v>#N/A</v>
      </c>
      <c r="BA99" s="280" t="e">
        <f>VLOOKUP(BillDetail_List[[#This Row],[Task Code]],tasklist,7,FALSE)</f>
        <v>#N/A</v>
      </c>
      <c r="BB99" s="280" t="str">
        <f>IFERROR(VLOOKUP(BillDetail_List[[#This Row],[Activity Code]],ActivityCodeList,4,FALSE),"")</f>
        <v/>
      </c>
      <c r="BC99" s="280" t="str">
        <f>IFERROR(VLOOKUP(BillDetail_List[[#This Row],[Expense Code]],expensenumbers,4,FALSE),"")</f>
        <v/>
      </c>
      <c r="BD99" s="218"/>
      <c r="BE99" s="94"/>
      <c r="BF99" s="94"/>
      <c r="BG99" s="218"/>
      <c r="BH99" s="94"/>
      <c r="BI99" s="218"/>
      <c r="BJ99" s="218"/>
      <c r="BK99" s="96"/>
      <c r="BL99" s="96"/>
      <c r="BQ99" s="96"/>
      <c r="BR99" s="96"/>
      <c r="BS99" s="96"/>
      <c r="BT99" s="96"/>
      <c r="BV99" s="96"/>
      <c r="BW99" s="72"/>
      <c r="BX99" s="72"/>
      <c r="CB99" s="98"/>
      <c r="CC99" s="99"/>
      <c r="CD99" s="99"/>
      <c r="CE99" s="84"/>
      <c r="CF99" s="84"/>
    </row>
    <row r="100" spans="1:84" x14ac:dyDescent="0.2">
      <c r="A100" s="74"/>
      <c r="B100" s="74"/>
      <c r="C100" s="49"/>
      <c r="D100" s="172"/>
      <c r="E100" s="291"/>
      <c r="F100" s="76"/>
      <c r="G100" s="119"/>
      <c r="H100" s="87"/>
      <c r="I100" s="77"/>
      <c r="J100" s="77"/>
      <c r="K100" s="88"/>
      <c r="L100" s="79"/>
      <c r="M100" s="76"/>
      <c r="N100" s="256"/>
      <c r="O100" s="256"/>
      <c r="P100" s="256"/>
      <c r="Q100" s="256"/>
      <c r="R100" s="81"/>
      <c r="S100" s="89"/>
      <c r="T100" s="75"/>
      <c r="U100" s="75"/>
      <c r="V100" s="86" t="e">
        <f>IF(BillDetail_List[Entry Alloc%]=0,(BillDetail_List[Time]*BillDetail_List[LTM Rate])*BillDetail_List[[#This Row],[Funding PerCent Allowed]],(BillDetail_List[Time]*BillDetail_List[LTM Rate])*BillDetail_List[[#This Row],[Funding PerCent Allowed]]*BillDetail_List[Entry Alloc%])</f>
        <v>#N/A</v>
      </c>
      <c r="W100" s="86">
        <f>BillDetail_List[Counsel''s Base Fees]+BillDetail_List[Other Disbursements]+BillDetail_List[ATEI Premium]</f>
        <v>0</v>
      </c>
      <c r="X100" s="91" t="e">
        <f>VLOOKUP(BillDetail_List[Part ID],FundingList,2,FALSE)</f>
        <v>#N/A</v>
      </c>
      <c r="Y100" s="272" t="e">
        <f>VLOOKUP(BillDetail_List[[#This Row],[Phase Code ]],phasetasklist,3,FALSE)</f>
        <v>#N/A</v>
      </c>
      <c r="Z100" s="255" t="e">
        <f>VLOOKUP(BillDetail_List[[#This Row],[Task Code]],tasklist,4,FALSE)</f>
        <v>#N/A</v>
      </c>
      <c r="AA100" s="240" t="str">
        <f>IFERROR(VLOOKUP(BillDetail_List[[#This Row],[Activity Code]],ActivityCodeList,2,FALSE), " ")</f>
        <v xml:space="preserve"> </v>
      </c>
      <c r="AB100" s="240" t="str">
        <f>IFERROR(VLOOKUP(BillDetail_List[[#This Row],[Expense Code]],expensenumbers,2,FALSE), " ")</f>
        <v xml:space="preserve"> </v>
      </c>
      <c r="AC100" s="92" t="str">
        <f>IFERROR(VLOOKUP(BillDetail_List[LTM],LTMList,3,FALSE),"")</f>
        <v/>
      </c>
      <c r="AD100" s="92" t="str">
        <f>IFERROR(VLOOKUP(BillDetail_List[LTM],LTMList,4,FALSE),"")</f>
        <v/>
      </c>
      <c r="AE100" s="86">
        <f>IFERROR(VLOOKUP(BillDetail_List[LTM],LTM_List[],6,FALSE),0)</f>
        <v>0</v>
      </c>
      <c r="AF100" s="83" t="e">
        <f>VLOOKUP(BillDetail_List[Part ID],FundingList,7,FALSE)</f>
        <v>#N/A</v>
      </c>
      <c r="AG100" s="83" t="e">
        <f>IF(CounselBaseFees=0,VLOOKUP(BillDetail_List[Part ID],FundingList,3,FALSE),VLOOKUP(BillDetail_List[LTM],LTMList,8,FALSE))</f>
        <v>#N/A</v>
      </c>
      <c r="AH100" s="93" t="e">
        <f>VLOOKUP(BillDetail_List[Part ID],FundingList,4,FALSE)</f>
        <v>#N/A</v>
      </c>
      <c r="AI100" s="190">
        <f>IF(BillDetail_List[[#This Row],[Time]]="N/A",0, BillDetail_List[[#This Row],[Time]]*BillDetail_List[[#This Row],[LTM Rate]])</f>
        <v>0</v>
      </c>
      <c r="AJ100" s="86" t="e">
        <f>IF(BillDetail_List[Entry Alloc%]=0,(BillDetail_List[Time]*BillDetail_List[LTM Rate])*BillDetail_List[[#This Row],[Funding PerCent Allowed]],(BillDetail_List[Time]*BillDetail_List[LTM Rate])*BillDetail_List[[#This Row],[Funding PerCent Allowed]]*BillDetail_List[Entry Alloc%])</f>
        <v>#N/A</v>
      </c>
      <c r="AK100" s="86" t="e">
        <f>BillDetail_List[Base Profit Costs (including any indemnity cap)]*BillDetail_List[VAT Rate]</f>
        <v>#N/A</v>
      </c>
      <c r="AL100" s="86" t="e">
        <f>BillDetail_List[Base Profit Costs (including any indemnity cap)]*BillDetail_List[Success Fee %]</f>
        <v>#N/A</v>
      </c>
      <c r="AM100" s="86" t="e">
        <f>BillDetail_List[Success Fee on Base Profit costs]*BillDetail_List[VAT Rate]</f>
        <v>#N/A</v>
      </c>
      <c r="AN100" s="86" t="e">
        <f>SUM(BillDetail_List[[#This Row],[Base Profit Costs (including any indemnity cap)]:[VAT on Success Fee on Base Profit Costs]])</f>
        <v>#N/A</v>
      </c>
      <c r="AO100" s="86" t="e">
        <f>BillDetail_List[Counsel''s Base Fees]*BillDetail_List[VAT Rate]</f>
        <v>#N/A</v>
      </c>
      <c r="AP100" s="86" t="e">
        <f>BillDetail_List[Counsel''s Base Fees]*BillDetail_List[Success Fee %]</f>
        <v>#N/A</v>
      </c>
      <c r="AQ100" s="86" t="e">
        <f>BillDetail_List[Counsel''s Success Fee]*BillDetail_List[VAT Rate]</f>
        <v>#N/A</v>
      </c>
      <c r="AR100" s="86" t="e">
        <f>BillDetail_List[Counsel''s Base Fees]+BillDetail_List[VAT on Base Counsel Fees]+BillDetail_List[Counsel''s Success Fee]+BillDetail_List[VAT on Counsel''s Success Fee]</f>
        <v>#N/A</v>
      </c>
      <c r="AS100" s="86">
        <f>BillDetail_List[Other Disbursements]+BillDetail_List[VAT On Other Disbursements]</f>
        <v>0</v>
      </c>
      <c r="AT100" s="86">
        <f>BillDetail_List[Counsel''s Base Fees]+BillDetail_List[Other Disbursements]+BillDetail_List[ATEI Premium]</f>
        <v>0</v>
      </c>
      <c r="AU100" s="86" t="e">
        <f>BillDetail_List[Other Disbursements]+BillDetail_List[Counsel''s Base Fees]+BillDetail_List[Base Profit Costs (including any indemnity cap)]</f>
        <v>#N/A</v>
      </c>
      <c r="AV100" s="86" t="e">
        <f>BillDetail_List[Base Profit Costs (including any indemnity cap)]+BillDetail_List[Success Fee on Base Profit costs]</f>
        <v>#N/A</v>
      </c>
      <c r="AW100" s="86" t="e">
        <f>BillDetail_List[ATEI Premium]+BillDetail_List[Other Disbursements]+BillDetail_List[Counsel''s Success Fee]+BillDetail_List[Counsel''s Base Fees]</f>
        <v>#N/A</v>
      </c>
      <c r="AX100" s="86" t="e">
        <f>BillDetail_List[VAT On Other Disbursements]+BillDetail_List[VAT on Counsel''s Success Fee]+BillDetail_List[VAT on Base Counsel Fees]+BillDetail_List[VAT on Success Fee on Base Profit Costs]+BillDetail_List[VAT on Base Profit Costs]</f>
        <v>#N/A</v>
      </c>
      <c r="AY100" s="86" t="e">
        <f>SUM(BillDetail_List[[#This Row],[Total Profit Costs]:[Total VAT]])</f>
        <v>#N/A</v>
      </c>
      <c r="AZ100" s="280" t="e">
        <f>VLOOKUP(BillDetail_List[[#This Row],[Phase Code ]],phasetasklist,7,FALSE)</f>
        <v>#N/A</v>
      </c>
      <c r="BA100" s="280" t="e">
        <f>VLOOKUP(BillDetail_List[[#This Row],[Task Code]],tasklist,7,FALSE)</f>
        <v>#N/A</v>
      </c>
      <c r="BB100" s="280" t="str">
        <f>IFERROR(VLOOKUP(BillDetail_List[[#This Row],[Activity Code]],ActivityCodeList,4,FALSE),"")</f>
        <v/>
      </c>
      <c r="BC100" s="280" t="str">
        <f>IFERROR(VLOOKUP(BillDetail_List[[#This Row],[Expense Code]],expensenumbers,4,FALSE),"")</f>
        <v/>
      </c>
      <c r="BD100" s="218"/>
      <c r="BE100" s="94"/>
      <c r="BF100" s="94"/>
      <c r="BG100" s="218"/>
      <c r="BH100" s="94"/>
      <c r="BI100" s="218"/>
      <c r="BJ100" s="218"/>
      <c r="BK100" s="96"/>
      <c r="BL100" s="96"/>
      <c r="BQ100" s="96"/>
      <c r="BR100" s="96"/>
      <c r="BS100" s="96"/>
      <c r="BT100" s="96"/>
      <c r="BV100" s="96"/>
      <c r="BW100" s="72"/>
      <c r="BX100" s="72"/>
      <c r="CB100" s="98"/>
      <c r="CC100" s="99"/>
      <c r="CD100" s="99"/>
      <c r="CE100" s="84"/>
      <c r="CF100" s="84"/>
    </row>
    <row r="101" spans="1:84" x14ac:dyDescent="0.2">
      <c r="A101" s="74"/>
      <c r="B101" s="74"/>
      <c r="C101" s="49"/>
      <c r="D101" s="172"/>
      <c r="E101" s="76"/>
      <c r="F101" s="76"/>
      <c r="G101" s="119"/>
      <c r="H101" s="87"/>
      <c r="I101" s="77"/>
      <c r="J101" s="77"/>
      <c r="K101" s="88"/>
      <c r="L101" s="79"/>
      <c r="M101" s="76"/>
      <c r="N101" s="256"/>
      <c r="O101" s="256"/>
      <c r="P101" s="256"/>
      <c r="Q101" s="256"/>
      <c r="R101" s="81"/>
      <c r="S101" s="89"/>
      <c r="T101" s="75"/>
      <c r="U101" s="76"/>
      <c r="V101" s="86" t="e">
        <f>IF(BillDetail_List[Entry Alloc%]=0,(BillDetail_List[Time]*BillDetail_List[LTM Rate])*BillDetail_List[[#This Row],[Funding PerCent Allowed]],(BillDetail_List[Time]*BillDetail_List[LTM Rate])*BillDetail_List[[#This Row],[Funding PerCent Allowed]]*BillDetail_List[Entry Alloc%])</f>
        <v>#N/A</v>
      </c>
      <c r="W101" s="86">
        <f>BillDetail_List[Counsel''s Base Fees]+BillDetail_List[Other Disbursements]+BillDetail_List[ATEI Premium]</f>
        <v>0</v>
      </c>
      <c r="X101" s="91" t="e">
        <f>VLOOKUP(BillDetail_List[Part ID],FundingList,2,FALSE)</f>
        <v>#N/A</v>
      </c>
      <c r="Y101" s="272" t="e">
        <f>VLOOKUP(BillDetail_List[[#This Row],[Phase Code ]],phasetasklist,3,FALSE)</f>
        <v>#N/A</v>
      </c>
      <c r="Z101" s="255" t="e">
        <f>VLOOKUP(BillDetail_List[[#This Row],[Task Code]],tasklist,4,FALSE)</f>
        <v>#N/A</v>
      </c>
      <c r="AA101" s="240" t="str">
        <f>IFERROR(VLOOKUP(BillDetail_List[[#This Row],[Activity Code]],ActivityCodeList,2,FALSE), " ")</f>
        <v xml:space="preserve"> </v>
      </c>
      <c r="AB101" s="240" t="str">
        <f>IFERROR(VLOOKUP(BillDetail_List[[#This Row],[Expense Code]],expensenumbers,2,FALSE), " ")</f>
        <v xml:space="preserve"> </v>
      </c>
      <c r="AC101" s="92" t="str">
        <f>IFERROR(VLOOKUP(BillDetail_List[LTM],LTMList,3,FALSE),"")</f>
        <v/>
      </c>
      <c r="AD101" s="92" t="str">
        <f>IFERROR(VLOOKUP(BillDetail_List[LTM],LTMList,4,FALSE),"")</f>
        <v/>
      </c>
      <c r="AE101" s="86">
        <f>IFERROR(VLOOKUP(BillDetail_List[LTM],LTM_List[],6,FALSE),0)</f>
        <v>0</v>
      </c>
      <c r="AF101" s="83" t="e">
        <f>VLOOKUP(BillDetail_List[Part ID],FundingList,7,FALSE)</f>
        <v>#N/A</v>
      </c>
      <c r="AG101" s="83" t="e">
        <f>IF(CounselBaseFees=0,VLOOKUP(BillDetail_List[Part ID],FundingList,3,FALSE),VLOOKUP(BillDetail_List[LTM],LTMList,8,FALSE))</f>
        <v>#N/A</v>
      </c>
      <c r="AH101" s="93" t="e">
        <f>VLOOKUP(BillDetail_List[Part ID],FundingList,4,FALSE)</f>
        <v>#N/A</v>
      </c>
      <c r="AI101" s="190">
        <f>IF(BillDetail_List[[#This Row],[Time]]="N/A",0, BillDetail_List[[#This Row],[Time]]*BillDetail_List[[#This Row],[LTM Rate]])</f>
        <v>0</v>
      </c>
      <c r="AJ101" s="86" t="e">
        <f>IF(BillDetail_List[Entry Alloc%]=0,(BillDetail_List[Time]*BillDetail_List[LTM Rate])*BillDetail_List[[#This Row],[Funding PerCent Allowed]],(BillDetail_List[Time]*BillDetail_List[LTM Rate])*BillDetail_List[[#This Row],[Funding PerCent Allowed]]*BillDetail_List[Entry Alloc%])</f>
        <v>#N/A</v>
      </c>
      <c r="AK101" s="86" t="e">
        <f>BillDetail_List[Base Profit Costs (including any indemnity cap)]*BillDetail_List[VAT Rate]</f>
        <v>#N/A</v>
      </c>
      <c r="AL101" s="86" t="e">
        <f>BillDetail_List[Base Profit Costs (including any indemnity cap)]*BillDetail_List[Success Fee %]</f>
        <v>#N/A</v>
      </c>
      <c r="AM101" s="86" t="e">
        <f>BillDetail_List[Success Fee on Base Profit costs]*BillDetail_List[VAT Rate]</f>
        <v>#N/A</v>
      </c>
      <c r="AN101" s="86" t="e">
        <f>SUM(BillDetail_List[[#This Row],[Base Profit Costs (including any indemnity cap)]:[VAT on Success Fee on Base Profit Costs]])</f>
        <v>#N/A</v>
      </c>
      <c r="AO101" s="86" t="e">
        <f>BillDetail_List[Counsel''s Base Fees]*BillDetail_List[VAT Rate]</f>
        <v>#N/A</v>
      </c>
      <c r="AP101" s="86" t="e">
        <f>BillDetail_List[Counsel''s Base Fees]*BillDetail_List[Success Fee %]</f>
        <v>#N/A</v>
      </c>
      <c r="AQ101" s="86" t="e">
        <f>BillDetail_List[Counsel''s Success Fee]*BillDetail_List[VAT Rate]</f>
        <v>#N/A</v>
      </c>
      <c r="AR101" s="86" t="e">
        <f>BillDetail_List[Counsel''s Base Fees]+BillDetail_List[VAT on Base Counsel Fees]+BillDetail_List[Counsel''s Success Fee]+BillDetail_List[VAT on Counsel''s Success Fee]</f>
        <v>#N/A</v>
      </c>
      <c r="AS101" s="86">
        <f>BillDetail_List[Other Disbursements]+BillDetail_List[VAT On Other Disbursements]</f>
        <v>0</v>
      </c>
      <c r="AT101" s="86">
        <f>BillDetail_List[Counsel''s Base Fees]+BillDetail_List[Other Disbursements]+BillDetail_List[ATEI Premium]</f>
        <v>0</v>
      </c>
      <c r="AU101" s="86" t="e">
        <f>BillDetail_List[Other Disbursements]+BillDetail_List[Counsel''s Base Fees]+BillDetail_List[Base Profit Costs (including any indemnity cap)]</f>
        <v>#N/A</v>
      </c>
      <c r="AV101" s="86" t="e">
        <f>BillDetail_List[Base Profit Costs (including any indemnity cap)]+BillDetail_List[Success Fee on Base Profit costs]</f>
        <v>#N/A</v>
      </c>
      <c r="AW101" s="86" t="e">
        <f>BillDetail_List[ATEI Premium]+BillDetail_List[Other Disbursements]+BillDetail_List[Counsel''s Success Fee]+BillDetail_List[Counsel''s Base Fees]</f>
        <v>#N/A</v>
      </c>
      <c r="AX101" s="86" t="e">
        <f>BillDetail_List[VAT On Other Disbursements]+BillDetail_List[VAT on Counsel''s Success Fee]+BillDetail_List[VAT on Base Counsel Fees]+BillDetail_List[VAT on Success Fee on Base Profit Costs]+BillDetail_List[VAT on Base Profit Costs]</f>
        <v>#N/A</v>
      </c>
      <c r="AY101" s="86" t="e">
        <f>SUM(BillDetail_List[[#This Row],[Total Profit Costs]:[Total VAT]])</f>
        <v>#N/A</v>
      </c>
      <c r="AZ101" s="280" t="e">
        <f>VLOOKUP(BillDetail_List[[#This Row],[Phase Code ]],phasetasklist,7,FALSE)</f>
        <v>#N/A</v>
      </c>
      <c r="BA101" s="280" t="e">
        <f>VLOOKUP(BillDetail_List[[#This Row],[Task Code]],tasklist,7,FALSE)</f>
        <v>#N/A</v>
      </c>
      <c r="BB101" s="280" t="str">
        <f>IFERROR(VLOOKUP(BillDetail_List[[#This Row],[Activity Code]],ActivityCodeList,4,FALSE),"")</f>
        <v/>
      </c>
      <c r="BC101" s="280" t="str">
        <f>IFERROR(VLOOKUP(BillDetail_List[[#This Row],[Expense Code]],expensenumbers,4,FALSE),"")</f>
        <v/>
      </c>
      <c r="BD101" s="218"/>
      <c r="BE101" s="94"/>
      <c r="BF101" s="94"/>
      <c r="BG101" s="218"/>
      <c r="BH101" s="94"/>
      <c r="BI101" s="218"/>
      <c r="BJ101" s="218"/>
      <c r="BK101" s="96"/>
      <c r="BL101" s="96"/>
      <c r="BQ101" s="96"/>
      <c r="BR101" s="96"/>
      <c r="BS101" s="96"/>
      <c r="BT101" s="96"/>
      <c r="BV101" s="96"/>
      <c r="BW101" s="72"/>
      <c r="BX101" s="72"/>
      <c r="CB101" s="98"/>
      <c r="CC101" s="99"/>
      <c r="CD101" s="99"/>
      <c r="CE101" s="84"/>
      <c r="CF101" s="84"/>
    </row>
    <row r="102" spans="1:84" x14ac:dyDescent="0.2">
      <c r="A102" s="74"/>
      <c r="B102" s="74"/>
      <c r="C102" s="49"/>
      <c r="D102" s="172"/>
      <c r="E102" s="76"/>
      <c r="F102" s="76"/>
      <c r="G102" s="119"/>
      <c r="H102" s="87"/>
      <c r="I102" s="77"/>
      <c r="J102" s="77"/>
      <c r="K102" s="88"/>
      <c r="L102" s="79"/>
      <c r="M102" s="76"/>
      <c r="N102" s="256"/>
      <c r="O102" s="256"/>
      <c r="P102" s="256"/>
      <c r="Q102" s="256"/>
      <c r="R102" s="81"/>
      <c r="S102" s="89"/>
      <c r="T102" s="75"/>
      <c r="U102" s="75"/>
      <c r="V102" s="86" t="e">
        <f>IF(BillDetail_List[Entry Alloc%]=0,(BillDetail_List[Time]*BillDetail_List[LTM Rate])*BillDetail_List[[#This Row],[Funding PerCent Allowed]],(BillDetail_List[Time]*BillDetail_List[LTM Rate])*BillDetail_List[[#This Row],[Funding PerCent Allowed]]*BillDetail_List[Entry Alloc%])</f>
        <v>#N/A</v>
      </c>
      <c r="W102" s="86">
        <f>BillDetail_List[Counsel''s Base Fees]+BillDetail_List[Other Disbursements]+BillDetail_List[ATEI Premium]</f>
        <v>0</v>
      </c>
      <c r="X102" s="91" t="e">
        <f>VLOOKUP(BillDetail_List[Part ID],FundingList,2,FALSE)</f>
        <v>#N/A</v>
      </c>
      <c r="Y102" s="272" t="e">
        <f>VLOOKUP(BillDetail_List[[#This Row],[Phase Code ]],phasetasklist,3,FALSE)</f>
        <v>#N/A</v>
      </c>
      <c r="Z102" s="255" t="e">
        <f>VLOOKUP(BillDetail_List[[#This Row],[Task Code]],tasklist,4,FALSE)</f>
        <v>#N/A</v>
      </c>
      <c r="AA102" s="240" t="str">
        <f>IFERROR(VLOOKUP(BillDetail_List[[#This Row],[Activity Code]],ActivityCodeList,2,FALSE), " ")</f>
        <v xml:space="preserve"> </v>
      </c>
      <c r="AB102" s="240" t="str">
        <f>IFERROR(VLOOKUP(BillDetail_List[[#This Row],[Expense Code]],expensenumbers,2,FALSE), " ")</f>
        <v xml:space="preserve"> </v>
      </c>
      <c r="AC102" s="92" t="str">
        <f>IFERROR(VLOOKUP(BillDetail_List[LTM],LTMList,3,FALSE),"")</f>
        <v/>
      </c>
      <c r="AD102" s="92" t="str">
        <f>IFERROR(VLOOKUP(BillDetail_List[LTM],LTMList,4,FALSE),"")</f>
        <v/>
      </c>
      <c r="AE102" s="86">
        <f>IFERROR(VLOOKUP(BillDetail_List[LTM],LTM_List[],6,FALSE),0)</f>
        <v>0</v>
      </c>
      <c r="AF102" s="83" t="e">
        <f>VLOOKUP(BillDetail_List[Part ID],FundingList,7,FALSE)</f>
        <v>#N/A</v>
      </c>
      <c r="AG102" s="83" t="e">
        <f>IF(CounselBaseFees=0,VLOOKUP(BillDetail_List[Part ID],FundingList,3,FALSE),VLOOKUP(BillDetail_List[LTM],LTMList,8,FALSE))</f>
        <v>#N/A</v>
      </c>
      <c r="AH102" s="93" t="e">
        <f>VLOOKUP(BillDetail_List[Part ID],FundingList,4,FALSE)</f>
        <v>#N/A</v>
      </c>
      <c r="AI102" s="190">
        <f>IF(BillDetail_List[[#This Row],[Time]]="N/A",0, BillDetail_List[[#This Row],[Time]]*BillDetail_List[[#This Row],[LTM Rate]])</f>
        <v>0</v>
      </c>
      <c r="AJ102" s="86" t="e">
        <f>IF(BillDetail_List[Entry Alloc%]=0,(BillDetail_List[Time]*BillDetail_List[LTM Rate])*BillDetail_List[[#This Row],[Funding PerCent Allowed]],(BillDetail_List[Time]*BillDetail_List[LTM Rate])*BillDetail_List[[#This Row],[Funding PerCent Allowed]]*BillDetail_List[Entry Alloc%])</f>
        <v>#N/A</v>
      </c>
      <c r="AK102" s="86" t="e">
        <f>BillDetail_List[Base Profit Costs (including any indemnity cap)]*BillDetail_List[VAT Rate]</f>
        <v>#N/A</v>
      </c>
      <c r="AL102" s="86" t="e">
        <f>BillDetail_List[Base Profit Costs (including any indemnity cap)]*BillDetail_List[Success Fee %]</f>
        <v>#N/A</v>
      </c>
      <c r="AM102" s="86" t="e">
        <f>BillDetail_List[Success Fee on Base Profit costs]*BillDetail_List[VAT Rate]</f>
        <v>#N/A</v>
      </c>
      <c r="AN102" s="86" t="e">
        <f>SUM(BillDetail_List[[#This Row],[Base Profit Costs (including any indemnity cap)]:[VAT on Success Fee on Base Profit Costs]])</f>
        <v>#N/A</v>
      </c>
      <c r="AO102" s="86" t="e">
        <f>BillDetail_List[Counsel''s Base Fees]*BillDetail_List[VAT Rate]</f>
        <v>#N/A</v>
      </c>
      <c r="AP102" s="86" t="e">
        <f>BillDetail_List[Counsel''s Base Fees]*BillDetail_List[Success Fee %]</f>
        <v>#N/A</v>
      </c>
      <c r="AQ102" s="86" t="e">
        <f>BillDetail_List[Counsel''s Success Fee]*BillDetail_List[VAT Rate]</f>
        <v>#N/A</v>
      </c>
      <c r="AR102" s="86" t="e">
        <f>BillDetail_List[Counsel''s Base Fees]+BillDetail_List[VAT on Base Counsel Fees]+BillDetail_List[Counsel''s Success Fee]+BillDetail_List[VAT on Counsel''s Success Fee]</f>
        <v>#N/A</v>
      </c>
      <c r="AS102" s="86">
        <f>BillDetail_List[Other Disbursements]+BillDetail_List[VAT On Other Disbursements]</f>
        <v>0</v>
      </c>
      <c r="AT102" s="86">
        <f>BillDetail_List[Counsel''s Base Fees]+BillDetail_List[Other Disbursements]+BillDetail_List[ATEI Premium]</f>
        <v>0</v>
      </c>
      <c r="AU102" s="86" t="e">
        <f>BillDetail_List[Other Disbursements]+BillDetail_List[Counsel''s Base Fees]+BillDetail_List[Base Profit Costs (including any indemnity cap)]</f>
        <v>#N/A</v>
      </c>
      <c r="AV102" s="86" t="e">
        <f>BillDetail_List[Base Profit Costs (including any indemnity cap)]+BillDetail_List[Success Fee on Base Profit costs]</f>
        <v>#N/A</v>
      </c>
      <c r="AW102" s="86" t="e">
        <f>BillDetail_List[ATEI Premium]+BillDetail_List[Other Disbursements]+BillDetail_List[Counsel''s Success Fee]+BillDetail_List[Counsel''s Base Fees]</f>
        <v>#N/A</v>
      </c>
      <c r="AX102" s="86" t="e">
        <f>BillDetail_List[VAT On Other Disbursements]+BillDetail_List[VAT on Counsel''s Success Fee]+BillDetail_List[VAT on Base Counsel Fees]+BillDetail_List[VAT on Success Fee on Base Profit Costs]+BillDetail_List[VAT on Base Profit Costs]</f>
        <v>#N/A</v>
      </c>
      <c r="AY102" s="86" t="e">
        <f>SUM(BillDetail_List[[#This Row],[Total Profit Costs]:[Total VAT]])</f>
        <v>#N/A</v>
      </c>
      <c r="AZ102" s="280" t="e">
        <f>VLOOKUP(BillDetail_List[[#This Row],[Phase Code ]],phasetasklist,7,FALSE)</f>
        <v>#N/A</v>
      </c>
      <c r="BA102" s="280" t="e">
        <f>VLOOKUP(BillDetail_List[[#This Row],[Task Code]],tasklist,7,FALSE)</f>
        <v>#N/A</v>
      </c>
      <c r="BB102" s="280" t="str">
        <f>IFERROR(VLOOKUP(BillDetail_List[[#This Row],[Activity Code]],ActivityCodeList,4,FALSE),"")</f>
        <v/>
      </c>
      <c r="BC102" s="280" t="str">
        <f>IFERROR(VLOOKUP(BillDetail_List[[#This Row],[Expense Code]],expensenumbers,4,FALSE),"")</f>
        <v/>
      </c>
      <c r="BD102" s="218"/>
      <c r="BE102" s="94"/>
      <c r="BF102" s="94"/>
      <c r="BG102" s="218"/>
      <c r="BH102" s="94"/>
      <c r="BI102" s="218"/>
      <c r="BJ102" s="218"/>
      <c r="BK102" s="96"/>
      <c r="BL102" s="96"/>
      <c r="BQ102" s="96"/>
      <c r="BR102" s="96"/>
      <c r="BS102" s="96"/>
      <c r="BT102" s="96"/>
      <c r="BV102" s="96"/>
      <c r="BW102" s="72"/>
      <c r="BX102" s="72"/>
      <c r="CB102" s="98"/>
      <c r="CC102" s="99"/>
      <c r="CD102" s="99"/>
      <c r="CE102" s="84"/>
      <c r="CF102" s="84"/>
    </row>
    <row r="103" spans="1:84" x14ac:dyDescent="0.2">
      <c r="A103" s="74"/>
      <c r="B103" s="74"/>
      <c r="C103" s="49"/>
      <c r="D103" s="172"/>
      <c r="E103" s="291"/>
      <c r="F103" s="76"/>
      <c r="G103" s="119"/>
      <c r="H103" s="87"/>
      <c r="I103" s="77"/>
      <c r="J103" s="77"/>
      <c r="K103" s="88"/>
      <c r="L103" s="79"/>
      <c r="M103" s="76"/>
      <c r="N103" s="256"/>
      <c r="O103" s="256"/>
      <c r="P103" s="256"/>
      <c r="Q103" s="256"/>
      <c r="R103" s="81"/>
      <c r="S103" s="89"/>
      <c r="T103" s="75"/>
      <c r="U103" s="75"/>
      <c r="V103" s="86" t="e">
        <f>IF(BillDetail_List[Entry Alloc%]=0,(BillDetail_List[Time]*BillDetail_List[LTM Rate])*BillDetail_List[[#This Row],[Funding PerCent Allowed]],(BillDetail_List[Time]*BillDetail_List[LTM Rate])*BillDetail_List[[#This Row],[Funding PerCent Allowed]]*BillDetail_List[Entry Alloc%])</f>
        <v>#N/A</v>
      </c>
      <c r="W103" s="86">
        <f>BillDetail_List[Counsel''s Base Fees]+BillDetail_List[Other Disbursements]+BillDetail_List[ATEI Premium]</f>
        <v>0</v>
      </c>
      <c r="X103" s="91" t="e">
        <f>VLOOKUP(BillDetail_List[Part ID],FundingList,2,FALSE)</f>
        <v>#N/A</v>
      </c>
      <c r="Y103" s="272" t="e">
        <f>VLOOKUP(BillDetail_List[[#This Row],[Phase Code ]],phasetasklist,3,FALSE)</f>
        <v>#N/A</v>
      </c>
      <c r="Z103" s="255" t="e">
        <f>VLOOKUP(BillDetail_List[[#This Row],[Task Code]],tasklist,4,FALSE)</f>
        <v>#N/A</v>
      </c>
      <c r="AA103" s="240" t="str">
        <f>IFERROR(VLOOKUP(BillDetail_List[[#This Row],[Activity Code]],ActivityCodeList,2,FALSE), " ")</f>
        <v xml:space="preserve"> </v>
      </c>
      <c r="AB103" s="240" t="str">
        <f>IFERROR(VLOOKUP(BillDetail_List[[#This Row],[Expense Code]],expensenumbers,2,FALSE), " ")</f>
        <v xml:space="preserve"> </v>
      </c>
      <c r="AC103" s="92" t="str">
        <f>IFERROR(VLOOKUP(BillDetail_List[LTM],LTMList,3,FALSE),"")</f>
        <v/>
      </c>
      <c r="AD103" s="92" t="str">
        <f>IFERROR(VLOOKUP(BillDetail_List[LTM],LTMList,4,FALSE),"")</f>
        <v/>
      </c>
      <c r="AE103" s="86">
        <f>IFERROR(VLOOKUP(BillDetail_List[LTM],LTM_List[],6,FALSE),0)</f>
        <v>0</v>
      </c>
      <c r="AF103" s="83" t="e">
        <f>VLOOKUP(BillDetail_List[Part ID],FundingList,7,FALSE)</f>
        <v>#N/A</v>
      </c>
      <c r="AG103" s="83" t="e">
        <f>IF(CounselBaseFees=0,VLOOKUP(BillDetail_List[Part ID],FundingList,3,FALSE),VLOOKUP(BillDetail_List[LTM],LTMList,8,FALSE))</f>
        <v>#N/A</v>
      </c>
      <c r="AH103" s="93" t="e">
        <f>VLOOKUP(BillDetail_List[Part ID],FundingList,4,FALSE)</f>
        <v>#N/A</v>
      </c>
      <c r="AI103" s="190">
        <f>IF(BillDetail_List[[#This Row],[Time]]="N/A",0, BillDetail_List[[#This Row],[Time]]*BillDetail_List[[#This Row],[LTM Rate]])</f>
        <v>0</v>
      </c>
      <c r="AJ103" s="86" t="e">
        <f>IF(BillDetail_List[Entry Alloc%]=0,(BillDetail_List[Time]*BillDetail_List[LTM Rate])*BillDetail_List[[#This Row],[Funding PerCent Allowed]],(BillDetail_List[Time]*BillDetail_List[LTM Rate])*BillDetail_List[[#This Row],[Funding PerCent Allowed]]*BillDetail_List[Entry Alloc%])</f>
        <v>#N/A</v>
      </c>
      <c r="AK103" s="86" t="e">
        <f>BillDetail_List[Base Profit Costs (including any indemnity cap)]*BillDetail_List[VAT Rate]</f>
        <v>#N/A</v>
      </c>
      <c r="AL103" s="86" t="e">
        <f>BillDetail_List[Base Profit Costs (including any indemnity cap)]*BillDetail_List[Success Fee %]</f>
        <v>#N/A</v>
      </c>
      <c r="AM103" s="86" t="e">
        <f>BillDetail_List[Success Fee on Base Profit costs]*BillDetail_List[VAT Rate]</f>
        <v>#N/A</v>
      </c>
      <c r="AN103" s="86" t="e">
        <f>SUM(BillDetail_List[[#This Row],[Base Profit Costs (including any indemnity cap)]:[VAT on Success Fee on Base Profit Costs]])</f>
        <v>#N/A</v>
      </c>
      <c r="AO103" s="86" t="e">
        <f>BillDetail_List[Counsel''s Base Fees]*BillDetail_List[VAT Rate]</f>
        <v>#N/A</v>
      </c>
      <c r="AP103" s="86" t="e">
        <f>BillDetail_List[Counsel''s Base Fees]*BillDetail_List[Success Fee %]</f>
        <v>#N/A</v>
      </c>
      <c r="AQ103" s="86" t="e">
        <f>BillDetail_List[Counsel''s Success Fee]*BillDetail_List[VAT Rate]</f>
        <v>#N/A</v>
      </c>
      <c r="AR103" s="86" t="e">
        <f>BillDetail_List[Counsel''s Base Fees]+BillDetail_List[VAT on Base Counsel Fees]+BillDetail_List[Counsel''s Success Fee]+BillDetail_List[VAT on Counsel''s Success Fee]</f>
        <v>#N/A</v>
      </c>
      <c r="AS103" s="86">
        <f>BillDetail_List[Other Disbursements]+BillDetail_List[VAT On Other Disbursements]</f>
        <v>0</v>
      </c>
      <c r="AT103" s="86">
        <f>BillDetail_List[Counsel''s Base Fees]+BillDetail_List[Other Disbursements]+BillDetail_List[ATEI Premium]</f>
        <v>0</v>
      </c>
      <c r="AU103" s="86" t="e">
        <f>BillDetail_List[Other Disbursements]+BillDetail_List[Counsel''s Base Fees]+BillDetail_List[Base Profit Costs (including any indemnity cap)]</f>
        <v>#N/A</v>
      </c>
      <c r="AV103" s="86" t="e">
        <f>BillDetail_List[Base Profit Costs (including any indemnity cap)]+BillDetail_List[Success Fee on Base Profit costs]</f>
        <v>#N/A</v>
      </c>
      <c r="AW103" s="86" t="e">
        <f>BillDetail_List[ATEI Premium]+BillDetail_List[Other Disbursements]+BillDetail_List[Counsel''s Success Fee]+BillDetail_List[Counsel''s Base Fees]</f>
        <v>#N/A</v>
      </c>
      <c r="AX103" s="86" t="e">
        <f>BillDetail_List[VAT On Other Disbursements]+BillDetail_List[VAT on Counsel''s Success Fee]+BillDetail_List[VAT on Base Counsel Fees]+BillDetail_List[VAT on Success Fee on Base Profit Costs]+BillDetail_List[VAT on Base Profit Costs]</f>
        <v>#N/A</v>
      </c>
      <c r="AY103" s="86" t="e">
        <f>SUM(BillDetail_List[[#This Row],[Total Profit Costs]:[Total VAT]])</f>
        <v>#N/A</v>
      </c>
      <c r="AZ103" s="280" t="e">
        <f>VLOOKUP(BillDetail_List[[#This Row],[Phase Code ]],phasetasklist,7,FALSE)</f>
        <v>#N/A</v>
      </c>
      <c r="BA103" s="280" t="e">
        <f>VLOOKUP(BillDetail_List[[#This Row],[Task Code]],tasklist,7,FALSE)</f>
        <v>#N/A</v>
      </c>
      <c r="BB103" s="280" t="str">
        <f>IFERROR(VLOOKUP(BillDetail_List[[#This Row],[Activity Code]],ActivityCodeList,4,FALSE),"")</f>
        <v/>
      </c>
      <c r="BC103" s="280" t="str">
        <f>IFERROR(VLOOKUP(BillDetail_List[[#This Row],[Expense Code]],expensenumbers,4,FALSE),"")</f>
        <v/>
      </c>
      <c r="BD103" s="218"/>
      <c r="BE103" s="94"/>
      <c r="BF103" s="94"/>
      <c r="BG103" s="218"/>
      <c r="BH103" s="94"/>
      <c r="BI103" s="218"/>
      <c r="BJ103" s="218"/>
      <c r="BK103" s="96"/>
      <c r="BL103" s="96"/>
      <c r="BQ103" s="96"/>
      <c r="BR103" s="96"/>
      <c r="BS103" s="96"/>
      <c r="BT103" s="96"/>
      <c r="BV103" s="96"/>
      <c r="BW103" s="72"/>
      <c r="BX103" s="72"/>
      <c r="CB103" s="98"/>
      <c r="CC103" s="99"/>
      <c r="CD103" s="99"/>
      <c r="CE103" s="84"/>
      <c r="CF103" s="84"/>
    </row>
    <row r="104" spans="1:84" x14ac:dyDescent="0.2">
      <c r="A104" s="74"/>
      <c r="B104" s="74"/>
      <c r="C104" s="49"/>
      <c r="D104" s="172"/>
      <c r="E104" s="291"/>
      <c r="F104" s="76"/>
      <c r="G104" s="119"/>
      <c r="H104" s="87"/>
      <c r="I104" s="77"/>
      <c r="J104" s="77"/>
      <c r="K104" s="88"/>
      <c r="L104" s="79"/>
      <c r="M104" s="76"/>
      <c r="N104" s="256"/>
      <c r="O104" s="256"/>
      <c r="P104" s="256"/>
      <c r="Q104" s="256"/>
      <c r="R104" s="81"/>
      <c r="S104" s="89"/>
      <c r="T104" s="75"/>
      <c r="U104" s="75"/>
      <c r="V104" s="86" t="e">
        <f>IF(BillDetail_List[Entry Alloc%]=0,(BillDetail_List[Time]*BillDetail_List[LTM Rate])*BillDetail_List[[#This Row],[Funding PerCent Allowed]],(BillDetail_List[Time]*BillDetail_List[LTM Rate])*BillDetail_List[[#This Row],[Funding PerCent Allowed]]*BillDetail_List[Entry Alloc%])</f>
        <v>#N/A</v>
      </c>
      <c r="W104" s="86">
        <f>BillDetail_List[Counsel''s Base Fees]+BillDetail_List[Other Disbursements]+BillDetail_List[ATEI Premium]</f>
        <v>0</v>
      </c>
      <c r="X104" s="91" t="e">
        <f>VLOOKUP(BillDetail_List[Part ID],FundingList,2,FALSE)</f>
        <v>#N/A</v>
      </c>
      <c r="Y104" s="272" t="e">
        <f>VLOOKUP(BillDetail_List[[#This Row],[Phase Code ]],phasetasklist,3,FALSE)</f>
        <v>#N/A</v>
      </c>
      <c r="Z104" s="255" t="e">
        <f>VLOOKUP(BillDetail_List[[#This Row],[Task Code]],tasklist,4,FALSE)</f>
        <v>#N/A</v>
      </c>
      <c r="AA104" s="240" t="str">
        <f>IFERROR(VLOOKUP(BillDetail_List[[#This Row],[Activity Code]],ActivityCodeList,2,FALSE), " ")</f>
        <v xml:space="preserve"> </v>
      </c>
      <c r="AB104" s="240" t="str">
        <f>IFERROR(VLOOKUP(BillDetail_List[[#This Row],[Expense Code]],expensenumbers,2,FALSE), " ")</f>
        <v xml:space="preserve"> </v>
      </c>
      <c r="AC104" s="92" t="str">
        <f>IFERROR(VLOOKUP(BillDetail_List[LTM],LTMList,3,FALSE),"")</f>
        <v/>
      </c>
      <c r="AD104" s="92" t="str">
        <f>IFERROR(VLOOKUP(BillDetail_List[LTM],LTMList,4,FALSE),"")</f>
        <v/>
      </c>
      <c r="AE104" s="86">
        <f>IFERROR(VLOOKUP(BillDetail_List[LTM],LTM_List[],6,FALSE),0)</f>
        <v>0</v>
      </c>
      <c r="AF104" s="83" t="e">
        <f>VLOOKUP(BillDetail_List[Part ID],FundingList,7,FALSE)</f>
        <v>#N/A</v>
      </c>
      <c r="AG104" s="83" t="e">
        <f>IF(CounselBaseFees=0,VLOOKUP(BillDetail_List[Part ID],FundingList,3,FALSE),VLOOKUP(BillDetail_List[LTM],LTMList,8,FALSE))</f>
        <v>#N/A</v>
      </c>
      <c r="AH104" s="93" t="e">
        <f>VLOOKUP(BillDetail_List[Part ID],FundingList,4,FALSE)</f>
        <v>#N/A</v>
      </c>
      <c r="AI104" s="190">
        <f>IF(BillDetail_List[[#This Row],[Time]]="N/A",0, BillDetail_List[[#This Row],[Time]]*BillDetail_List[[#This Row],[LTM Rate]])</f>
        <v>0</v>
      </c>
      <c r="AJ104" s="86" t="e">
        <f>IF(BillDetail_List[Entry Alloc%]=0,(BillDetail_List[Time]*BillDetail_List[LTM Rate])*BillDetail_List[[#This Row],[Funding PerCent Allowed]],(BillDetail_List[Time]*BillDetail_List[LTM Rate])*BillDetail_List[[#This Row],[Funding PerCent Allowed]]*BillDetail_List[Entry Alloc%])</f>
        <v>#N/A</v>
      </c>
      <c r="AK104" s="86" t="e">
        <f>BillDetail_List[Base Profit Costs (including any indemnity cap)]*BillDetail_List[VAT Rate]</f>
        <v>#N/A</v>
      </c>
      <c r="AL104" s="86" t="e">
        <f>BillDetail_List[Base Profit Costs (including any indemnity cap)]*BillDetail_List[Success Fee %]</f>
        <v>#N/A</v>
      </c>
      <c r="AM104" s="86" t="e">
        <f>BillDetail_List[Success Fee on Base Profit costs]*BillDetail_List[VAT Rate]</f>
        <v>#N/A</v>
      </c>
      <c r="AN104" s="86" t="e">
        <f>SUM(BillDetail_List[[#This Row],[Base Profit Costs (including any indemnity cap)]:[VAT on Success Fee on Base Profit Costs]])</f>
        <v>#N/A</v>
      </c>
      <c r="AO104" s="86" t="e">
        <f>BillDetail_List[Counsel''s Base Fees]*BillDetail_List[VAT Rate]</f>
        <v>#N/A</v>
      </c>
      <c r="AP104" s="86" t="e">
        <f>BillDetail_List[Counsel''s Base Fees]*BillDetail_List[Success Fee %]</f>
        <v>#N/A</v>
      </c>
      <c r="AQ104" s="86" t="e">
        <f>BillDetail_List[Counsel''s Success Fee]*BillDetail_List[VAT Rate]</f>
        <v>#N/A</v>
      </c>
      <c r="AR104" s="86" t="e">
        <f>BillDetail_List[Counsel''s Base Fees]+BillDetail_List[VAT on Base Counsel Fees]+BillDetail_List[Counsel''s Success Fee]+BillDetail_List[VAT on Counsel''s Success Fee]</f>
        <v>#N/A</v>
      </c>
      <c r="AS104" s="86">
        <f>BillDetail_List[Other Disbursements]+BillDetail_List[VAT On Other Disbursements]</f>
        <v>0</v>
      </c>
      <c r="AT104" s="86">
        <f>BillDetail_List[Counsel''s Base Fees]+BillDetail_List[Other Disbursements]+BillDetail_List[ATEI Premium]</f>
        <v>0</v>
      </c>
      <c r="AU104" s="86" t="e">
        <f>BillDetail_List[Other Disbursements]+BillDetail_List[Counsel''s Base Fees]+BillDetail_List[Base Profit Costs (including any indemnity cap)]</f>
        <v>#N/A</v>
      </c>
      <c r="AV104" s="86" t="e">
        <f>BillDetail_List[Base Profit Costs (including any indemnity cap)]+BillDetail_List[Success Fee on Base Profit costs]</f>
        <v>#N/A</v>
      </c>
      <c r="AW104" s="86" t="e">
        <f>BillDetail_List[ATEI Premium]+BillDetail_List[Other Disbursements]+BillDetail_List[Counsel''s Success Fee]+BillDetail_List[Counsel''s Base Fees]</f>
        <v>#N/A</v>
      </c>
      <c r="AX104" s="86" t="e">
        <f>BillDetail_List[VAT On Other Disbursements]+BillDetail_List[VAT on Counsel''s Success Fee]+BillDetail_List[VAT on Base Counsel Fees]+BillDetail_List[VAT on Success Fee on Base Profit Costs]+BillDetail_List[VAT on Base Profit Costs]</f>
        <v>#N/A</v>
      </c>
      <c r="AY104" s="86" t="e">
        <f>SUM(BillDetail_List[[#This Row],[Total Profit Costs]:[Total VAT]])</f>
        <v>#N/A</v>
      </c>
      <c r="AZ104" s="280" t="e">
        <f>VLOOKUP(BillDetail_List[[#This Row],[Phase Code ]],phasetasklist,7,FALSE)</f>
        <v>#N/A</v>
      </c>
      <c r="BA104" s="280" t="e">
        <f>VLOOKUP(BillDetail_List[[#This Row],[Task Code]],tasklist,7,FALSE)</f>
        <v>#N/A</v>
      </c>
      <c r="BB104" s="280" t="str">
        <f>IFERROR(VLOOKUP(BillDetail_List[[#This Row],[Activity Code]],ActivityCodeList,4,FALSE),"")</f>
        <v/>
      </c>
      <c r="BC104" s="280" t="str">
        <f>IFERROR(VLOOKUP(BillDetail_List[[#This Row],[Expense Code]],expensenumbers,4,FALSE),"")</f>
        <v/>
      </c>
      <c r="BD104" s="218"/>
      <c r="BE104" s="94"/>
      <c r="BF104" s="94"/>
      <c r="BG104" s="218"/>
      <c r="BH104" s="94"/>
      <c r="BI104" s="218"/>
      <c r="BJ104" s="218"/>
      <c r="BK104" s="96"/>
      <c r="BL104" s="96"/>
      <c r="BQ104" s="96"/>
      <c r="BR104" s="96"/>
      <c r="BS104" s="96"/>
      <c r="BT104" s="96"/>
      <c r="BV104" s="96"/>
      <c r="BW104" s="72"/>
      <c r="BX104" s="72"/>
      <c r="CB104" s="98"/>
      <c r="CC104" s="99"/>
      <c r="CD104" s="99"/>
      <c r="CE104" s="84"/>
      <c r="CF104" s="84"/>
    </row>
    <row r="105" spans="1:84" x14ac:dyDescent="0.2">
      <c r="A105" s="74"/>
      <c r="B105" s="74"/>
      <c r="C105" s="49"/>
      <c r="D105" s="172"/>
      <c r="E105" s="76"/>
      <c r="F105" s="76"/>
      <c r="G105" s="119"/>
      <c r="H105" s="87"/>
      <c r="I105" s="77"/>
      <c r="J105" s="77"/>
      <c r="K105" s="88"/>
      <c r="L105" s="79"/>
      <c r="M105" s="76"/>
      <c r="N105" s="256"/>
      <c r="O105" s="256"/>
      <c r="P105" s="256"/>
      <c r="Q105" s="256"/>
      <c r="R105" s="81"/>
      <c r="S105" s="89"/>
      <c r="T105" s="75"/>
      <c r="U105" s="75"/>
      <c r="V105" s="86" t="e">
        <f>IF(BillDetail_List[Entry Alloc%]=0,(BillDetail_List[Time]*BillDetail_List[LTM Rate])*BillDetail_List[[#This Row],[Funding PerCent Allowed]],(BillDetail_List[Time]*BillDetail_List[LTM Rate])*BillDetail_List[[#This Row],[Funding PerCent Allowed]]*BillDetail_List[Entry Alloc%])</f>
        <v>#N/A</v>
      </c>
      <c r="W105" s="86">
        <f>BillDetail_List[Counsel''s Base Fees]+BillDetail_List[Other Disbursements]+BillDetail_List[ATEI Premium]</f>
        <v>0</v>
      </c>
      <c r="X105" s="91" t="e">
        <f>VLOOKUP(BillDetail_List[Part ID],FundingList,2,FALSE)</f>
        <v>#N/A</v>
      </c>
      <c r="Y105" s="272" t="e">
        <f>VLOOKUP(BillDetail_List[[#This Row],[Phase Code ]],phasetasklist,3,FALSE)</f>
        <v>#N/A</v>
      </c>
      <c r="Z105" s="255" t="e">
        <f>VLOOKUP(BillDetail_List[[#This Row],[Task Code]],tasklist,4,FALSE)</f>
        <v>#N/A</v>
      </c>
      <c r="AA105" s="240" t="str">
        <f>IFERROR(VLOOKUP(BillDetail_List[[#This Row],[Activity Code]],ActivityCodeList,2,FALSE), " ")</f>
        <v xml:space="preserve"> </v>
      </c>
      <c r="AB105" s="240" t="str">
        <f>IFERROR(VLOOKUP(BillDetail_List[[#This Row],[Expense Code]],expensenumbers,2,FALSE), " ")</f>
        <v xml:space="preserve"> </v>
      </c>
      <c r="AC105" s="92" t="str">
        <f>IFERROR(VLOOKUP(BillDetail_List[LTM],LTMList,3,FALSE),"")</f>
        <v/>
      </c>
      <c r="AD105" s="92" t="str">
        <f>IFERROR(VLOOKUP(BillDetail_List[LTM],LTMList,4,FALSE),"")</f>
        <v/>
      </c>
      <c r="AE105" s="86">
        <f>IFERROR(VLOOKUP(BillDetail_List[LTM],LTM_List[],6,FALSE),0)</f>
        <v>0</v>
      </c>
      <c r="AF105" s="83" t="e">
        <f>VLOOKUP(BillDetail_List[Part ID],FundingList,7,FALSE)</f>
        <v>#N/A</v>
      </c>
      <c r="AG105" s="83" t="e">
        <f>IF(CounselBaseFees=0,VLOOKUP(BillDetail_List[Part ID],FundingList,3,FALSE),VLOOKUP(BillDetail_List[LTM],LTMList,8,FALSE))</f>
        <v>#N/A</v>
      </c>
      <c r="AH105" s="93" t="e">
        <f>VLOOKUP(BillDetail_List[Part ID],FundingList,4,FALSE)</f>
        <v>#N/A</v>
      </c>
      <c r="AI105" s="190">
        <f>IF(BillDetail_List[[#This Row],[Time]]="N/A",0, BillDetail_List[[#This Row],[Time]]*BillDetail_List[[#This Row],[LTM Rate]])</f>
        <v>0</v>
      </c>
      <c r="AJ105" s="86" t="e">
        <f>IF(BillDetail_List[Entry Alloc%]=0,(BillDetail_List[Time]*BillDetail_List[LTM Rate])*BillDetail_List[[#This Row],[Funding PerCent Allowed]],(BillDetail_List[Time]*BillDetail_List[LTM Rate])*BillDetail_List[[#This Row],[Funding PerCent Allowed]]*BillDetail_List[Entry Alloc%])</f>
        <v>#N/A</v>
      </c>
      <c r="AK105" s="86" t="e">
        <f>BillDetail_List[Base Profit Costs (including any indemnity cap)]*BillDetail_List[VAT Rate]</f>
        <v>#N/A</v>
      </c>
      <c r="AL105" s="86" t="e">
        <f>BillDetail_List[Base Profit Costs (including any indemnity cap)]*BillDetail_List[Success Fee %]</f>
        <v>#N/A</v>
      </c>
      <c r="AM105" s="86" t="e">
        <f>BillDetail_List[Success Fee on Base Profit costs]*BillDetail_List[VAT Rate]</f>
        <v>#N/A</v>
      </c>
      <c r="AN105" s="86" t="e">
        <f>SUM(BillDetail_List[[#This Row],[Base Profit Costs (including any indemnity cap)]:[VAT on Success Fee on Base Profit Costs]])</f>
        <v>#N/A</v>
      </c>
      <c r="AO105" s="86" t="e">
        <f>BillDetail_List[Counsel''s Base Fees]*BillDetail_List[VAT Rate]</f>
        <v>#N/A</v>
      </c>
      <c r="AP105" s="86" t="e">
        <f>BillDetail_List[Counsel''s Base Fees]*BillDetail_List[Success Fee %]</f>
        <v>#N/A</v>
      </c>
      <c r="AQ105" s="86" t="e">
        <f>BillDetail_List[Counsel''s Success Fee]*BillDetail_List[VAT Rate]</f>
        <v>#N/A</v>
      </c>
      <c r="AR105" s="86" t="e">
        <f>BillDetail_List[Counsel''s Base Fees]+BillDetail_List[VAT on Base Counsel Fees]+BillDetail_List[Counsel''s Success Fee]+BillDetail_List[VAT on Counsel''s Success Fee]</f>
        <v>#N/A</v>
      </c>
      <c r="AS105" s="86">
        <f>BillDetail_List[Other Disbursements]+BillDetail_List[VAT On Other Disbursements]</f>
        <v>0</v>
      </c>
      <c r="AT105" s="86">
        <f>BillDetail_List[Counsel''s Base Fees]+BillDetail_List[Other Disbursements]+BillDetail_List[ATEI Premium]</f>
        <v>0</v>
      </c>
      <c r="AU105" s="86" t="e">
        <f>BillDetail_List[Other Disbursements]+BillDetail_List[Counsel''s Base Fees]+BillDetail_List[Base Profit Costs (including any indemnity cap)]</f>
        <v>#N/A</v>
      </c>
      <c r="AV105" s="86" t="e">
        <f>BillDetail_List[Base Profit Costs (including any indemnity cap)]+BillDetail_List[Success Fee on Base Profit costs]</f>
        <v>#N/A</v>
      </c>
      <c r="AW105" s="86" t="e">
        <f>BillDetail_List[ATEI Premium]+BillDetail_List[Other Disbursements]+BillDetail_List[Counsel''s Success Fee]+BillDetail_List[Counsel''s Base Fees]</f>
        <v>#N/A</v>
      </c>
      <c r="AX105" s="86" t="e">
        <f>BillDetail_List[VAT On Other Disbursements]+BillDetail_List[VAT on Counsel''s Success Fee]+BillDetail_List[VAT on Base Counsel Fees]+BillDetail_List[VAT on Success Fee on Base Profit Costs]+BillDetail_List[VAT on Base Profit Costs]</f>
        <v>#N/A</v>
      </c>
      <c r="AY105" s="86" t="e">
        <f>SUM(BillDetail_List[[#This Row],[Total Profit Costs]:[Total VAT]])</f>
        <v>#N/A</v>
      </c>
      <c r="AZ105" s="280" t="e">
        <f>VLOOKUP(BillDetail_List[[#This Row],[Phase Code ]],phasetasklist,7,FALSE)</f>
        <v>#N/A</v>
      </c>
      <c r="BA105" s="280" t="e">
        <f>VLOOKUP(BillDetail_List[[#This Row],[Task Code]],tasklist,7,FALSE)</f>
        <v>#N/A</v>
      </c>
      <c r="BB105" s="280" t="str">
        <f>IFERROR(VLOOKUP(BillDetail_List[[#This Row],[Activity Code]],ActivityCodeList,4,FALSE),"")</f>
        <v/>
      </c>
      <c r="BC105" s="280" t="str">
        <f>IFERROR(VLOOKUP(BillDetail_List[[#This Row],[Expense Code]],expensenumbers,4,FALSE),"")</f>
        <v/>
      </c>
      <c r="BD105" s="218"/>
      <c r="BE105" s="94"/>
      <c r="BF105" s="94"/>
      <c r="BG105" s="218"/>
      <c r="BH105" s="94"/>
      <c r="BI105" s="218"/>
      <c r="BJ105" s="218"/>
      <c r="BK105" s="96"/>
      <c r="BL105" s="96"/>
      <c r="BQ105" s="96"/>
      <c r="BR105" s="96"/>
      <c r="BS105" s="96"/>
      <c r="BT105" s="96"/>
      <c r="BV105" s="96"/>
      <c r="BW105" s="72"/>
      <c r="BX105" s="72"/>
      <c r="CB105" s="98"/>
      <c r="CC105" s="99"/>
      <c r="CD105" s="99"/>
      <c r="CE105" s="84"/>
      <c r="CF105" s="84"/>
    </row>
    <row r="106" spans="1:84" x14ac:dyDescent="0.2">
      <c r="A106" s="74"/>
      <c r="B106" s="74"/>
      <c r="C106" s="49"/>
      <c r="D106" s="172"/>
      <c r="E106" s="76"/>
      <c r="F106" s="76"/>
      <c r="G106" s="119"/>
      <c r="H106" s="87"/>
      <c r="I106" s="77"/>
      <c r="J106" s="77"/>
      <c r="K106" s="88"/>
      <c r="L106" s="79"/>
      <c r="M106" s="76"/>
      <c r="N106" s="256"/>
      <c r="O106" s="256"/>
      <c r="P106" s="256"/>
      <c r="Q106" s="256"/>
      <c r="R106" s="81"/>
      <c r="S106" s="89"/>
      <c r="T106" s="75"/>
      <c r="U106" s="76"/>
      <c r="V106" s="86" t="e">
        <f>IF(BillDetail_List[Entry Alloc%]=0,(BillDetail_List[Time]*BillDetail_List[LTM Rate])*BillDetail_List[[#This Row],[Funding PerCent Allowed]],(BillDetail_List[Time]*BillDetail_List[LTM Rate])*BillDetail_List[[#This Row],[Funding PerCent Allowed]]*BillDetail_List[Entry Alloc%])</f>
        <v>#N/A</v>
      </c>
      <c r="W106" s="86">
        <f>BillDetail_List[Counsel''s Base Fees]+BillDetail_List[Other Disbursements]+BillDetail_List[ATEI Premium]</f>
        <v>0</v>
      </c>
      <c r="X106" s="91" t="e">
        <f>VLOOKUP(BillDetail_List[Part ID],FundingList,2,FALSE)</f>
        <v>#N/A</v>
      </c>
      <c r="Y106" s="272" t="e">
        <f>VLOOKUP(BillDetail_List[[#This Row],[Phase Code ]],phasetasklist,3,FALSE)</f>
        <v>#N/A</v>
      </c>
      <c r="Z106" s="255" t="e">
        <f>VLOOKUP(BillDetail_List[[#This Row],[Task Code]],tasklist,4,FALSE)</f>
        <v>#N/A</v>
      </c>
      <c r="AA106" s="240" t="str">
        <f>IFERROR(VLOOKUP(BillDetail_List[[#This Row],[Activity Code]],ActivityCodeList,2,FALSE), " ")</f>
        <v xml:space="preserve"> </v>
      </c>
      <c r="AB106" s="240" t="str">
        <f>IFERROR(VLOOKUP(BillDetail_List[[#This Row],[Expense Code]],expensenumbers,2,FALSE), " ")</f>
        <v xml:space="preserve"> </v>
      </c>
      <c r="AC106" s="92" t="str">
        <f>IFERROR(VLOOKUP(BillDetail_List[LTM],LTMList,3,FALSE),"")</f>
        <v/>
      </c>
      <c r="AD106" s="92" t="str">
        <f>IFERROR(VLOOKUP(BillDetail_List[LTM],LTMList,4,FALSE),"")</f>
        <v/>
      </c>
      <c r="AE106" s="86">
        <f>IFERROR(VLOOKUP(BillDetail_List[LTM],LTM_List[],6,FALSE),0)</f>
        <v>0</v>
      </c>
      <c r="AF106" s="83" t="e">
        <f>VLOOKUP(BillDetail_List[Part ID],FundingList,7,FALSE)</f>
        <v>#N/A</v>
      </c>
      <c r="AG106" s="83" t="e">
        <f>IF(CounselBaseFees=0,VLOOKUP(BillDetail_List[Part ID],FundingList,3,FALSE),VLOOKUP(BillDetail_List[LTM],LTMList,8,FALSE))</f>
        <v>#N/A</v>
      </c>
      <c r="AH106" s="93" t="e">
        <f>VLOOKUP(BillDetail_List[Part ID],FundingList,4,FALSE)</f>
        <v>#N/A</v>
      </c>
      <c r="AI106" s="190">
        <f>IF(BillDetail_List[[#This Row],[Time]]="N/A",0, BillDetail_List[[#This Row],[Time]]*BillDetail_List[[#This Row],[LTM Rate]])</f>
        <v>0</v>
      </c>
      <c r="AJ106" s="86" t="e">
        <f>IF(BillDetail_List[Entry Alloc%]=0,(BillDetail_List[Time]*BillDetail_List[LTM Rate])*BillDetail_List[[#This Row],[Funding PerCent Allowed]],(BillDetail_List[Time]*BillDetail_List[LTM Rate])*BillDetail_List[[#This Row],[Funding PerCent Allowed]]*BillDetail_List[Entry Alloc%])</f>
        <v>#N/A</v>
      </c>
      <c r="AK106" s="86" t="e">
        <f>BillDetail_List[Base Profit Costs (including any indemnity cap)]*BillDetail_List[VAT Rate]</f>
        <v>#N/A</v>
      </c>
      <c r="AL106" s="86" t="e">
        <f>BillDetail_List[Base Profit Costs (including any indemnity cap)]*BillDetail_List[Success Fee %]</f>
        <v>#N/A</v>
      </c>
      <c r="AM106" s="86" t="e">
        <f>BillDetail_List[Success Fee on Base Profit costs]*BillDetail_List[VAT Rate]</f>
        <v>#N/A</v>
      </c>
      <c r="AN106" s="86" t="e">
        <f>SUM(BillDetail_List[[#This Row],[Base Profit Costs (including any indemnity cap)]:[VAT on Success Fee on Base Profit Costs]])</f>
        <v>#N/A</v>
      </c>
      <c r="AO106" s="86" t="e">
        <f>BillDetail_List[Counsel''s Base Fees]*BillDetail_List[VAT Rate]</f>
        <v>#N/A</v>
      </c>
      <c r="AP106" s="86" t="e">
        <f>BillDetail_List[Counsel''s Base Fees]*BillDetail_List[Success Fee %]</f>
        <v>#N/A</v>
      </c>
      <c r="AQ106" s="86" t="e">
        <f>BillDetail_List[Counsel''s Success Fee]*BillDetail_List[VAT Rate]</f>
        <v>#N/A</v>
      </c>
      <c r="AR106" s="86" t="e">
        <f>BillDetail_List[Counsel''s Base Fees]+BillDetail_List[VAT on Base Counsel Fees]+BillDetail_List[Counsel''s Success Fee]+BillDetail_List[VAT on Counsel''s Success Fee]</f>
        <v>#N/A</v>
      </c>
      <c r="AS106" s="86">
        <f>BillDetail_List[Other Disbursements]+BillDetail_List[VAT On Other Disbursements]</f>
        <v>0</v>
      </c>
      <c r="AT106" s="86">
        <f>BillDetail_List[Counsel''s Base Fees]+BillDetail_List[Other Disbursements]+BillDetail_List[ATEI Premium]</f>
        <v>0</v>
      </c>
      <c r="AU106" s="86" t="e">
        <f>BillDetail_List[Other Disbursements]+BillDetail_List[Counsel''s Base Fees]+BillDetail_List[Base Profit Costs (including any indemnity cap)]</f>
        <v>#N/A</v>
      </c>
      <c r="AV106" s="86" t="e">
        <f>BillDetail_List[Base Profit Costs (including any indemnity cap)]+BillDetail_List[Success Fee on Base Profit costs]</f>
        <v>#N/A</v>
      </c>
      <c r="AW106" s="86" t="e">
        <f>BillDetail_List[ATEI Premium]+BillDetail_List[Other Disbursements]+BillDetail_List[Counsel''s Success Fee]+BillDetail_List[Counsel''s Base Fees]</f>
        <v>#N/A</v>
      </c>
      <c r="AX106" s="86" t="e">
        <f>BillDetail_List[VAT On Other Disbursements]+BillDetail_List[VAT on Counsel''s Success Fee]+BillDetail_List[VAT on Base Counsel Fees]+BillDetail_List[VAT on Success Fee on Base Profit Costs]+BillDetail_List[VAT on Base Profit Costs]</f>
        <v>#N/A</v>
      </c>
      <c r="AY106" s="86" t="e">
        <f>SUM(BillDetail_List[[#This Row],[Total Profit Costs]:[Total VAT]])</f>
        <v>#N/A</v>
      </c>
      <c r="AZ106" s="280" t="e">
        <f>VLOOKUP(BillDetail_List[[#This Row],[Phase Code ]],phasetasklist,7,FALSE)</f>
        <v>#N/A</v>
      </c>
      <c r="BA106" s="280" t="e">
        <f>VLOOKUP(BillDetail_List[[#This Row],[Task Code]],tasklist,7,FALSE)</f>
        <v>#N/A</v>
      </c>
      <c r="BB106" s="280" t="str">
        <f>IFERROR(VLOOKUP(BillDetail_List[[#This Row],[Activity Code]],ActivityCodeList,4,FALSE),"")</f>
        <v/>
      </c>
      <c r="BC106" s="280" t="str">
        <f>IFERROR(VLOOKUP(BillDetail_List[[#This Row],[Expense Code]],expensenumbers,4,FALSE),"")</f>
        <v/>
      </c>
      <c r="BD106" s="218"/>
      <c r="BE106" s="94"/>
      <c r="BF106" s="94"/>
      <c r="BG106" s="218"/>
      <c r="BH106" s="94"/>
      <c r="BI106" s="218"/>
      <c r="BJ106" s="218"/>
      <c r="BK106" s="96"/>
      <c r="BL106" s="96"/>
      <c r="BQ106" s="96"/>
      <c r="BR106" s="96"/>
      <c r="BS106" s="96"/>
      <c r="BT106" s="96"/>
      <c r="BV106" s="96"/>
      <c r="BW106" s="72"/>
      <c r="BX106" s="72"/>
      <c r="CB106" s="98"/>
      <c r="CC106" s="99"/>
      <c r="CD106" s="99"/>
      <c r="CE106" s="84"/>
      <c r="CF106" s="84"/>
    </row>
    <row r="107" spans="1:84" x14ac:dyDescent="0.2">
      <c r="A107" s="74"/>
      <c r="B107" s="74"/>
      <c r="C107" s="49"/>
      <c r="D107" s="172"/>
      <c r="E107" s="76"/>
      <c r="F107" s="76"/>
      <c r="G107" s="119"/>
      <c r="H107" s="87"/>
      <c r="I107" s="77"/>
      <c r="J107" s="77"/>
      <c r="K107" s="88"/>
      <c r="L107" s="79"/>
      <c r="M107" s="76"/>
      <c r="N107" s="256"/>
      <c r="O107" s="256"/>
      <c r="P107" s="256"/>
      <c r="Q107" s="256"/>
      <c r="R107" s="81"/>
      <c r="S107" s="89"/>
      <c r="T107" s="75"/>
      <c r="U107" s="75"/>
      <c r="V107" s="86" t="e">
        <f>IF(BillDetail_List[Entry Alloc%]=0,(BillDetail_List[Time]*BillDetail_List[LTM Rate])*BillDetail_List[[#This Row],[Funding PerCent Allowed]],(BillDetail_List[Time]*BillDetail_List[LTM Rate])*BillDetail_List[[#This Row],[Funding PerCent Allowed]]*BillDetail_List[Entry Alloc%])</f>
        <v>#N/A</v>
      </c>
      <c r="W107" s="86">
        <f>BillDetail_List[Counsel''s Base Fees]+BillDetail_List[Other Disbursements]+BillDetail_List[ATEI Premium]</f>
        <v>0</v>
      </c>
      <c r="X107" s="91" t="e">
        <f>VLOOKUP(BillDetail_List[Part ID],FundingList,2,FALSE)</f>
        <v>#N/A</v>
      </c>
      <c r="Y107" s="272" t="e">
        <f>VLOOKUP(BillDetail_List[[#This Row],[Phase Code ]],phasetasklist,3,FALSE)</f>
        <v>#N/A</v>
      </c>
      <c r="Z107" s="255" t="e">
        <f>VLOOKUP(BillDetail_List[[#This Row],[Task Code]],tasklist,4,FALSE)</f>
        <v>#N/A</v>
      </c>
      <c r="AA107" s="240" t="str">
        <f>IFERROR(VLOOKUP(BillDetail_List[[#This Row],[Activity Code]],ActivityCodeList,2,FALSE), " ")</f>
        <v xml:space="preserve"> </v>
      </c>
      <c r="AB107" s="240" t="str">
        <f>IFERROR(VLOOKUP(BillDetail_List[[#This Row],[Expense Code]],expensenumbers,2,FALSE), " ")</f>
        <v xml:space="preserve"> </v>
      </c>
      <c r="AC107" s="92" t="str">
        <f>IFERROR(VLOOKUP(BillDetail_List[LTM],LTMList,3,FALSE),"")</f>
        <v/>
      </c>
      <c r="AD107" s="92" t="str">
        <f>IFERROR(VLOOKUP(BillDetail_List[LTM],LTMList,4,FALSE),"")</f>
        <v/>
      </c>
      <c r="AE107" s="86">
        <f>IFERROR(VLOOKUP(BillDetail_List[LTM],LTM_List[],6,FALSE),0)</f>
        <v>0</v>
      </c>
      <c r="AF107" s="83" t="e">
        <f>VLOOKUP(BillDetail_List[Part ID],FundingList,7,FALSE)</f>
        <v>#N/A</v>
      </c>
      <c r="AG107" s="83" t="e">
        <f>IF(CounselBaseFees=0,VLOOKUP(BillDetail_List[Part ID],FundingList,3,FALSE),VLOOKUP(BillDetail_List[LTM],LTMList,8,FALSE))</f>
        <v>#N/A</v>
      </c>
      <c r="AH107" s="93" t="e">
        <f>VLOOKUP(BillDetail_List[Part ID],FundingList,4,FALSE)</f>
        <v>#N/A</v>
      </c>
      <c r="AI107" s="190">
        <f>IF(BillDetail_List[[#This Row],[Time]]="N/A",0, BillDetail_List[[#This Row],[Time]]*BillDetail_List[[#This Row],[LTM Rate]])</f>
        <v>0</v>
      </c>
      <c r="AJ107" s="86" t="e">
        <f>IF(BillDetail_List[Entry Alloc%]=0,(BillDetail_List[Time]*BillDetail_List[LTM Rate])*BillDetail_List[[#This Row],[Funding PerCent Allowed]],(BillDetail_List[Time]*BillDetail_List[LTM Rate])*BillDetail_List[[#This Row],[Funding PerCent Allowed]]*BillDetail_List[Entry Alloc%])</f>
        <v>#N/A</v>
      </c>
      <c r="AK107" s="86" t="e">
        <f>BillDetail_List[Base Profit Costs (including any indemnity cap)]*BillDetail_List[VAT Rate]</f>
        <v>#N/A</v>
      </c>
      <c r="AL107" s="86" t="e">
        <f>BillDetail_List[Base Profit Costs (including any indemnity cap)]*BillDetail_List[Success Fee %]</f>
        <v>#N/A</v>
      </c>
      <c r="AM107" s="86" t="e">
        <f>BillDetail_List[Success Fee on Base Profit costs]*BillDetail_List[VAT Rate]</f>
        <v>#N/A</v>
      </c>
      <c r="AN107" s="86" t="e">
        <f>SUM(BillDetail_List[[#This Row],[Base Profit Costs (including any indemnity cap)]:[VAT on Success Fee on Base Profit Costs]])</f>
        <v>#N/A</v>
      </c>
      <c r="AO107" s="86" t="e">
        <f>BillDetail_List[Counsel''s Base Fees]*BillDetail_List[VAT Rate]</f>
        <v>#N/A</v>
      </c>
      <c r="AP107" s="86" t="e">
        <f>BillDetail_List[Counsel''s Base Fees]*BillDetail_List[Success Fee %]</f>
        <v>#N/A</v>
      </c>
      <c r="AQ107" s="86" t="e">
        <f>BillDetail_List[Counsel''s Success Fee]*BillDetail_List[VAT Rate]</f>
        <v>#N/A</v>
      </c>
      <c r="AR107" s="86" t="e">
        <f>BillDetail_List[Counsel''s Base Fees]+BillDetail_List[VAT on Base Counsel Fees]+BillDetail_List[Counsel''s Success Fee]+BillDetail_List[VAT on Counsel''s Success Fee]</f>
        <v>#N/A</v>
      </c>
      <c r="AS107" s="86">
        <f>BillDetail_List[Other Disbursements]+BillDetail_List[VAT On Other Disbursements]</f>
        <v>0</v>
      </c>
      <c r="AT107" s="86">
        <f>BillDetail_List[Counsel''s Base Fees]+BillDetail_List[Other Disbursements]+BillDetail_List[ATEI Premium]</f>
        <v>0</v>
      </c>
      <c r="AU107" s="86" t="e">
        <f>BillDetail_List[Other Disbursements]+BillDetail_List[Counsel''s Base Fees]+BillDetail_List[Base Profit Costs (including any indemnity cap)]</f>
        <v>#N/A</v>
      </c>
      <c r="AV107" s="86" t="e">
        <f>BillDetail_List[Base Profit Costs (including any indemnity cap)]+BillDetail_List[Success Fee on Base Profit costs]</f>
        <v>#N/A</v>
      </c>
      <c r="AW107" s="86" t="e">
        <f>BillDetail_List[ATEI Premium]+BillDetail_List[Other Disbursements]+BillDetail_List[Counsel''s Success Fee]+BillDetail_List[Counsel''s Base Fees]</f>
        <v>#N/A</v>
      </c>
      <c r="AX107" s="86" t="e">
        <f>BillDetail_List[VAT On Other Disbursements]+BillDetail_List[VAT on Counsel''s Success Fee]+BillDetail_List[VAT on Base Counsel Fees]+BillDetail_List[VAT on Success Fee on Base Profit Costs]+BillDetail_List[VAT on Base Profit Costs]</f>
        <v>#N/A</v>
      </c>
      <c r="AY107" s="86" t="e">
        <f>SUM(BillDetail_List[[#This Row],[Total Profit Costs]:[Total VAT]])</f>
        <v>#N/A</v>
      </c>
      <c r="AZ107" s="280" t="e">
        <f>VLOOKUP(BillDetail_List[[#This Row],[Phase Code ]],phasetasklist,7,FALSE)</f>
        <v>#N/A</v>
      </c>
      <c r="BA107" s="280" t="e">
        <f>VLOOKUP(BillDetail_List[[#This Row],[Task Code]],tasklist,7,FALSE)</f>
        <v>#N/A</v>
      </c>
      <c r="BB107" s="280" t="str">
        <f>IFERROR(VLOOKUP(BillDetail_List[[#This Row],[Activity Code]],ActivityCodeList,4,FALSE),"")</f>
        <v/>
      </c>
      <c r="BC107" s="280" t="str">
        <f>IFERROR(VLOOKUP(BillDetail_List[[#This Row],[Expense Code]],expensenumbers,4,FALSE),"")</f>
        <v/>
      </c>
      <c r="BD107" s="218"/>
      <c r="BE107" s="94"/>
      <c r="BF107" s="94"/>
      <c r="BG107" s="218"/>
      <c r="BH107" s="94"/>
      <c r="BI107" s="218"/>
      <c r="BJ107" s="218"/>
      <c r="BK107" s="96"/>
      <c r="BL107" s="96"/>
      <c r="BQ107" s="96"/>
      <c r="BR107" s="96"/>
      <c r="BS107" s="96"/>
      <c r="BT107" s="96"/>
      <c r="BV107" s="96"/>
      <c r="BW107" s="72"/>
      <c r="BX107" s="72"/>
      <c r="CB107" s="98"/>
      <c r="CC107" s="99"/>
      <c r="CD107" s="99"/>
      <c r="CE107" s="84"/>
      <c r="CF107" s="84"/>
    </row>
    <row r="108" spans="1:84" x14ac:dyDescent="0.2">
      <c r="A108" s="74"/>
      <c r="B108" s="74"/>
      <c r="C108" s="49"/>
      <c r="D108" s="172"/>
      <c r="E108" s="76"/>
      <c r="F108" s="76"/>
      <c r="G108" s="119"/>
      <c r="H108" s="87"/>
      <c r="I108" s="77"/>
      <c r="J108" s="77"/>
      <c r="K108" s="88"/>
      <c r="L108" s="79"/>
      <c r="M108" s="126"/>
      <c r="N108" s="256"/>
      <c r="O108" s="256"/>
      <c r="P108" s="256"/>
      <c r="Q108" s="256"/>
      <c r="R108" s="81"/>
      <c r="S108" s="89"/>
      <c r="T108" s="75"/>
      <c r="U108" s="75"/>
      <c r="V108" s="86" t="e">
        <f>IF(BillDetail_List[Entry Alloc%]=0,(BillDetail_List[Time]*BillDetail_List[LTM Rate])*BillDetail_List[[#This Row],[Funding PerCent Allowed]],(BillDetail_List[Time]*BillDetail_List[LTM Rate])*BillDetail_List[[#This Row],[Funding PerCent Allowed]]*BillDetail_List[Entry Alloc%])</f>
        <v>#N/A</v>
      </c>
      <c r="W108" s="86">
        <f>BillDetail_List[Counsel''s Base Fees]+BillDetail_List[Other Disbursements]+BillDetail_List[ATEI Premium]</f>
        <v>0</v>
      </c>
      <c r="X108" s="91" t="e">
        <f>VLOOKUP(BillDetail_List[Part ID],FundingList,2,FALSE)</f>
        <v>#N/A</v>
      </c>
      <c r="Y108" s="272" t="e">
        <f>VLOOKUP(BillDetail_List[[#This Row],[Phase Code ]],phasetasklist,3,FALSE)</f>
        <v>#N/A</v>
      </c>
      <c r="Z108" s="255" t="e">
        <f>VLOOKUP(BillDetail_List[[#This Row],[Task Code]],tasklist,4,FALSE)</f>
        <v>#N/A</v>
      </c>
      <c r="AA108" s="240" t="str">
        <f>IFERROR(VLOOKUP(BillDetail_List[[#This Row],[Activity Code]],ActivityCodeList,2,FALSE), " ")</f>
        <v xml:space="preserve"> </v>
      </c>
      <c r="AB108" s="240" t="str">
        <f>IFERROR(VLOOKUP(BillDetail_List[[#This Row],[Expense Code]],expensenumbers,2,FALSE), " ")</f>
        <v xml:space="preserve"> </v>
      </c>
      <c r="AC108" s="92" t="str">
        <f>IFERROR(VLOOKUP(BillDetail_List[LTM],LTMList,3,FALSE),"")</f>
        <v/>
      </c>
      <c r="AD108" s="92" t="str">
        <f>IFERROR(VLOOKUP(BillDetail_List[LTM],LTMList,4,FALSE),"")</f>
        <v/>
      </c>
      <c r="AE108" s="86">
        <f>IFERROR(VLOOKUP(BillDetail_List[LTM],LTM_List[],6,FALSE),0)</f>
        <v>0</v>
      </c>
      <c r="AF108" s="83" t="e">
        <f>VLOOKUP(BillDetail_List[Part ID],FundingList,7,FALSE)</f>
        <v>#N/A</v>
      </c>
      <c r="AG108" s="83" t="e">
        <f>IF(CounselBaseFees=0,VLOOKUP(BillDetail_List[Part ID],FundingList,3,FALSE),VLOOKUP(BillDetail_List[LTM],LTMList,8,FALSE))</f>
        <v>#N/A</v>
      </c>
      <c r="AH108" s="93" t="e">
        <f>VLOOKUP(BillDetail_List[Part ID],FundingList,4,FALSE)</f>
        <v>#N/A</v>
      </c>
      <c r="AI108" s="190">
        <f>IF(BillDetail_List[[#This Row],[Time]]="N/A",0, BillDetail_List[[#This Row],[Time]]*BillDetail_List[[#This Row],[LTM Rate]])</f>
        <v>0</v>
      </c>
      <c r="AJ108" s="86" t="e">
        <f>IF(BillDetail_List[Entry Alloc%]=0,(BillDetail_List[Time]*BillDetail_List[LTM Rate])*BillDetail_List[[#This Row],[Funding PerCent Allowed]],(BillDetail_List[Time]*BillDetail_List[LTM Rate])*BillDetail_List[[#This Row],[Funding PerCent Allowed]]*BillDetail_List[Entry Alloc%])</f>
        <v>#N/A</v>
      </c>
      <c r="AK108" s="86" t="e">
        <f>BillDetail_List[Base Profit Costs (including any indemnity cap)]*BillDetail_List[VAT Rate]</f>
        <v>#N/A</v>
      </c>
      <c r="AL108" s="86" t="e">
        <f>BillDetail_List[Base Profit Costs (including any indemnity cap)]*BillDetail_List[Success Fee %]</f>
        <v>#N/A</v>
      </c>
      <c r="AM108" s="86" t="e">
        <f>BillDetail_List[Success Fee on Base Profit costs]*BillDetail_List[VAT Rate]</f>
        <v>#N/A</v>
      </c>
      <c r="AN108" s="86" t="e">
        <f>SUM(BillDetail_List[[#This Row],[Base Profit Costs (including any indemnity cap)]:[VAT on Success Fee on Base Profit Costs]])</f>
        <v>#N/A</v>
      </c>
      <c r="AO108" s="86" t="e">
        <f>BillDetail_List[Counsel''s Base Fees]*BillDetail_List[VAT Rate]</f>
        <v>#N/A</v>
      </c>
      <c r="AP108" s="86" t="e">
        <f>BillDetail_List[Counsel''s Base Fees]*BillDetail_List[Success Fee %]</f>
        <v>#N/A</v>
      </c>
      <c r="AQ108" s="86" t="e">
        <f>BillDetail_List[Counsel''s Success Fee]*BillDetail_List[VAT Rate]</f>
        <v>#N/A</v>
      </c>
      <c r="AR108" s="86" t="e">
        <f>BillDetail_List[Counsel''s Base Fees]+BillDetail_List[VAT on Base Counsel Fees]+BillDetail_List[Counsel''s Success Fee]+BillDetail_List[VAT on Counsel''s Success Fee]</f>
        <v>#N/A</v>
      </c>
      <c r="AS108" s="86">
        <f>BillDetail_List[Other Disbursements]+BillDetail_List[VAT On Other Disbursements]</f>
        <v>0</v>
      </c>
      <c r="AT108" s="86">
        <f>BillDetail_List[Counsel''s Base Fees]+BillDetail_List[Other Disbursements]+BillDetail_List[ATEI Premium]</f>
        <v>0</v>
      </c>
      <c r="AU108" s="86" t="e">
        <f>BillDetail_List[Other Disbursements]+BillDetail_List[Counsel''s Base Fees]+BillDetail_List[Base Profit Costs (including any indemnity cap)]</f>
        <v>#N/A</v>
      </c>
      <c r="AV108" s="86" t="e">
        <f>BillDetail_List[Base Profit Costs (including any indemnity cap)]+BillDetail_List[Success Fee on Base Profit costs]</f>
        <v>#N/A</v>
      </c>
      <c r="AW108" s="86" t="e">
        <f>BillDetail_List[ATEI Premium]+BillDetail_List[Other Disbursements]+BillDetail_List[Counsel''s Success Fee]+BillDetail_List[Counsel''s Base Fees]</f>
        <v>#N/A</v>
      </c>
      <c r="AX108" s="86" t="e">
        <f>BillDetail_List[VAT On Other Disbursements]+BillDetail_List[VAT on Counsel''s Success Fee]+BillDetail_List[VAT on Base Counsel Fees]+BillDetail_List[VAT on Success Fee on Base Profit Costs]+BillDetail_List[VAT on Base Profit Costs]</f>
        <v>#N/A</v>
      </c>
      <c r="AY108" s="86" t="e">
        <f>SUM(BillDetail_List[[#This Row],[Total Profit Costs]:[Total VAT]])</f>
        <v>#N/A</v>
      </c>
      <c r="AZ108" s="280" t="e">
        <f>VLOOKUP(BillDetail_List[[#This Row],[Phase Code ]],phasetasklist,7,FALSE)</f>
        <v>#N/A</v>
      </c>
      <c r="BA108" s="280" t="e">
        <f>VLOOKUP(BillDetail_List[[#This Row],[Task Code]],tasklist,7,FALSE)</f>
        <v>#N/A</v>
      </c>
      <c r="BB108" s="280" t="str">
        <f>IFERROR(VLOOKUP(BillDetail_List[[#This Row],[Activity Code]],ActivityCodeList,4,FALSE),"")</f>
        <v/>
      </c>
      <c r="BC108" s="280" t="str">
        <f>IFERROR(VLOOKUP(BillDetail_List[[#This Row],[Expense Code]],expensenumbers,4,FALSE),"")</f>
        <v/>
      </c>
      <c r="BD108" s="218"/>
      <c r="BE108" s="94"/>
      <c r="BF108" s="94"/>
      <c r="BG108" s="218"/>
      <c r="BH108" s="94"/>
      <c r="BI108" s="218"/>
      <c r="BJ108" s="218"/>
      <c r="BK108" s="96"/>
      <c r="BL108" s="96"/>
      <c r="BQ108" s="96"/>
      <c r="BR108" s="96"/>
      <c r="BS108" s="96"/>
      <c r="BT108" s="96"/>
      <c r="BV108" s="96"/>
      <c r="BW108" s="72"/>
      <c r="BX108" s="72"/>
      <c r="CB108" s="98"/>
      <c r="CC108" s="99"/>
      <c r="CD108" s="99"/>
      <c r="CE108" s="84"/>
      <c r="CF108" s="84"/>
    </row>
    <row r="109" spans="1:84" ht="29.1" customHeight="1" x14ac:dyDescent="0.2">
      <c r="A109" s="74"/>
      <c r="B109" s="74"/>
      <c r="C109" s="49"/>
      <c r="D109" s="172"/>
      <c r="E109" s="76"/>
      <c r="F109" s="76"/>
      <c r="G109" s="119"/>
      <c r="H109" s="87"/>
      <c r="I109" s="77"/>
      <c r="J109" s="77"/>
      <c r="K109" s="88"/>
      <c r="L109" s="79"/>
      <c r="M109" s="76"/>
      <c r="N109" s="256"/>
      <c r="O109" s="256"/>
      <c r="P109" s="256"/>
      <c r="Q109" s="256"/>
      <c r="R109" s="81"/>
      <c r="S109" s="89"/>
      <c r="T109" s="76"/>
      <c r="U109" s="76"/>
      <c r="V109" s="86" t="e">
        <f>IF(BillDetail_List[Entry Alloc%]=0,(BillDetail_List[Time]*BillDetail_List[LTM Rate])*BillDetail_List[[#This Row],[Funding PerCent Allowed]],(BillDetail_List[Time]*BillDetail_List[LTM Rate])*BillDetail_List[[#This Row],[Funding PerCent Allowed]]*BillDetail_List[Entry Alloc%])</f>
        <v>#N/A</v>
      </c>
      <c r="W109" s="86">
        <f>BillDetail_List[Counsel''s Base Fees]+BillDetail_List[Other Disbursements]+BillDetail_List[ATEI Premium]</f>
        <v>0</v>
      </c>
      <c r="X109" s="91" t="e">
        <f>VLOOKUP(BillDetail_List[Part ID],FundingList,2,FALSE)</f>
        <v>#N/A</v>
      </c>
      <c r="Y109" s="272" t="e">
        <f>VLOOKUP(BillDetail_List[[#This Row],[Phase Code ]],phasetasklist,3,FALSE)</f>
        <v>#N/A</v>
      </c>
      <c r="Z109" s="255" t="e">
        <f>VLOOKUP(BillDetail_List[[#This Row],[Task Code]],tasklist,4,FALSE)</f>
        <v>#N/A</v>
      </c>
      <c r="AA109" s="240" t="str">
        <f>IFERROR(VLOOKUP(BillDetail_List[[#This Row],[Activity Code]],ActivityCodeList,2,FALSE), " ")</f>
        <v xml:space="preserve"> </v>
      </c>
      <c r="AB109" s="240" t="str">
        <f>IFERROR(VLOOKUP(BillDetail_List[[#This Row],[Expense Code]],expensenumbers,2,FALSE), " ")</f>
        <v xml:space="preserve"> </v>
      </c>
      <c r="AC109" s="92" t="str">
        <f>IFERROR(VLOOKUP(BillDetail_List[LTM],LTMList,3,FALSE),"")</f>
        <v/>
      </c>
      <c r="AD109" s="92" t="str">
        <f>IFERROR(VLOOKUP(BillDetail_List[LTM],LTMList,4,FALSE),"")</f>
        <v/>
      </c>
      <c r="AE109" s="86">
        <f>IFERROR(VLOOKUP(BillDetail_List[LTM],LTM_List[],6,FALSE),0)</f>
        <v>0</v>
      </c>
      <c r="AF109" s="83" t="e">
        <f>VLOOKUP(BillDetail_List[Part ID],FundingList,7,FALSE)</f>
        <v>#N/A</v>
      </c>
      <c r="AG109" s="83" t="e">
        <f>IF(CounselBaseFees=0,VLOOKUP(BillDetail_List[Part ID],FundingList,3,FALSE),VLOOKUP(BillDetail_List[LTM],LTMList,8,FALSE))</f>
        <v>#N/A</v>
      </c>
      <c r="AH109" s="93" t="e">
        <f>VLOOKUP(BillDetail_List[Part ID],FundingList,4,FALSE)</f>
        <v>#N/A</v>
      </c>
      <c r="AI109" s="190">
        <f>IF(BillDetail_List[[#This Row],[Time]]="N/A",0, BillDetail_List[[#This Row],[Time]]*BillDetail_List[[#This Row],[LTM Rate]])</f>
        <v>0</v>
      </c>
      <c r="AJ109" s="86" t="e">
        <f>IF(BillDetail_List[Entry Alloc%]=0,(BillDetail_List[Time]*BillDetail_List[LTM Rate])*BillDetail_List[[#This Row],[Funding PerCent Allowed]],(BillDetail_List[Time]*BillDetail_List[LTM Rate])*BillDetail_List[[#This Row],[Funding PerCent Allowed]]*BillDetail_List[Entry Alloc%])</f>
        <v>#N/A</v>
      </c>
      <c r="AK109" s="86" t="e">
        <f>BillDetail_List[Base Profit Costs (including any indemnity cap)]*BillDetail_List[VAT Rate]</f>
        <v>#N/A</v>
      </c>
      <c r="AL109" s="86" t="e">
        <f>BillDetail_List[Base Profit Costs (including any indemnity cap)]*BillDetail_List[Success Fee %]</f>
        <v>#N/A</v>
      </c>
      <c r="AM109" s="86" t="e">
        <f>BillDetail_List[Success Fee on Base Profit costs]*BillDetail_List[VAT Rate]</f>
        <v>#N/A</v>
      </c>
      <c r="AN109" s="86" t="e">
        <f>SUM(BillDetail_List[[#This Row],[Base Profit Costs (including any indemnity cap)]:[VAT on Success Fee on Base Profit Costs]])</f>
        <v>#N/A</v>
      </c>
      <c r="AO109" s="86" t="e">
        <f>BillDetail_List[Counsel''s Base Fees]*BillDetail_List[VAT Rate]</f>
        <v>#N/A</v>
      </c>
      <c r="AP109" s="86" t="e">
        <f>BillDetail_List[Counsel''s Base Fees]*BillDetail_List[Success Fee %]</f>
        <v>#N/A</v>
      </c>
      <c r="AQ109" s="86" t="e">
        <f>BillDetail_List[Counsel''s Success Fee]*BillDetail_List[VAT Rate]</f>
        <v>#N/A</v>
      </c>
      <c r="AR109" s="86" t="e">
        <f>BillDetail_List[Counsel''s Base Fees]+BillDetail_List[VAT on Base Counsel Fees]+BillDetail_List[Counsel''s Success Fee]+BillDetail_List[VAT on Counsel''s Success Fee]</f>
        <v>#N/A</v>
      </c>
      <c r="AS109" s="86">
        <f>BillDetail_List[Other Disbursements]+BillDetail_List[VAT On Other Disbursements]</f>
        <v>0</v>
      </c>
      <c r="AT109" s="86">
        <f>BillDetail_List[Counsel''s Base Fees]+BillDetail_List[Other Disbursements]+BillDetail_List[ATEI Premium]</f>
        <v>0</v>
      </c>
      <c r="AU109" s="86" t="e">
        <f>BillDetail_List[Other Disbursements]+BillDetail_List[Counsel''s Base Fees]+BillDetail_List[Base Profit Costs (including any indemnity cap)]</f>
        <v>#N/A</v>
      </c>
      <c r="AV109" s="86" t="e">
        <f>BillDetail_List[Base Profit Costs (including any indemnity cap)]+BillDetail_List[Success Fee on Base Profit costs]</f>
        <v>#N/A</v>
      </c>
      <c r="AW109" s="86" t="e">
        <f>BillDetail_List[ATEI Premium]+BillDetail_List[Other Disbursements]+BillDetail_List[Counsel''s Success Fee]+BillDetail_List[Counsel''s Base Fees]</f>
        <v>#N/A</v>
      </c>
      <c r="AX109" s="86" t="e">
        <f>BillDetail_List[VAT On Other Disbursements]+BillDetail_List[VAT on Counsel''s Success Fee]+BillDetail_List[VAT on Base Counsel Fees]+BillDetail_List[VAT on Success Fee on Base Profit Costs]+BillDetail_List[VAT on Base Profit Costs]</f>
        <v>#N/A</v>
      </c>
      <c r="AY109" s="86" t="e">
        <f>SUM(BillDetail_List[[#This Row],[Total Profit Costs]:[Total VAT]])</f>
        <v>#N/A</v>
      </c>
      <c r="AZ109" s="280" t="e">
        <f>VLOOKUP(BillDetail_List[[#This Row],[Phase Code ]],phasetasklist,7,FALSE)</f>
        <v>#N/A</v>
      </c>
      <c r="BA109" s="280" t="e">
        <f>VLOOKUP(BillDetail_List[[#This Row],[Task Code]],tasklist,7,FALSE)</f>
        <v>#N/A</v>
      </c>
      <c r="BB109" s="280" t="str">
        <f>IFERROR(VLOOKUP(BillDetail_List[[#This Row],[Activity Code]],ActivityCodeList,4,FALSE),"")</f>
        <v/>
      </c>
      <c r="BC109" s="280" t="str">
        <f>IFERROR(VLOOKUP(BillDetail_List[[#This Row],[Expense Code]],expensenumbers,4,FALSE),"")</f>
        <v/>
      </c>
      <c r="BD109" s="218"/>
      <c r="BE109" s="94"/>
      <c r="BF109" s="94"/>
      <c r="BG109" s="218"/>
      <c r="BH109" s="94"/>
      <c r="BI109" s="218"/>
      <c r="BJ109" s="218"/>
      <c r="BK109" s="96"/>
      <c r="BL109" s="96"/>
      <c r="BQ109" s="96"/>
      <c r="BR109" s="96"/>
      <c r="BS109" s="96"/>
      <c r="BT109" s="96"/>
      <c r="BV109" s="96"/>
      <c r="BW109" s="72"/>
      <c r="BX109" s="72"/>
      <c r="CB109" s="98"/>
      <c r="CC109" s="99"/>
      <c r="CD109" s="99"/>
      <c r="CE109" s="84"/>
      <c r="CF109" s="84"/>
    </row>
    <row r="110" spans="1:84" x14ac:dyDescent="0.2">
      <c r="A110" s="74"/>
      <c r="B110" s="74"/>
      <c r="C110" s="49"/>
      <c r="D110" s="172"/>
      <c r="E110" s="76"/>
      <c r="F110" s="76"/>
      <c r="G110" s="119"/>
      <c r="H110" s="87"/>
      <c r="I110" s="77"/>
      <c r="J110" s="77"/>
      <c r="K110" s="88"/>
      <c r="L110" s="79"/>
      <c r="M110" s="76"/>
      <c r="N110" s="256"/>
      <c r="O110" s="256"/>
      <c r="P110" s="256"/>
      <c r="Q110" s="256"/>
      <c r="R110" s="81"/>
      <c r="S110" s="89"/>
      <c r="T110" s="76"/>
      <c r="U110" s="76"/>
      <c r="V110" s="86" t="e">
        <f>IF(BillDetail_List[Entry Alloc%]=0,(BillDetail_List[Time]*BillDetail_List[LTM Rate])*BillDetail_List[[#This Row],[Funding PerCent Allowed]],(BillDetail_List[Time]*BillDetail_List[LTM Rate])*BillDetail_List[[#This Row],[Funding PerCent Allowed]]*BillDetail_List[Entry Alloc%])</f>
        <v>#N/A</v>
      </c>
      <c r="W110" s="86">
        <f>BillDetail_List[Counsel''s Base Fees]+BillDetail_List[Other Disbursements]+BillDetail_List[ATEI Premium]</f>
        <v>0</v>
      </c>
      <c r="X110" s="91" t="e">
        <f>VLOOKUP(BillDetail_List[Part ID],FundingList,2,FALSE)</f>
        <v>#N/A</v>
      </c>
      <c r="Y110" s="272" t="e">
        <f>VLOOKUP(BillDetail_List[[#This Row],[Phase Code ]],phasetasklist,3,FALSE)</f>
        <v>#N/A</v>
      </c>
      <c r="Z110" s="255" t="e">
        <f>VLOOKUP(BillDetail_List[[#This Row],[Task Code]],tasklist,4,FALSE)</f>
        <v>#N/A</v>
      </c>
      <c r="AA110" s="240" t="str">
        <f>IFERROR(VLOOKUP(BillDetail_List[[#This Row],[Activity Code]],ActivityCodeList,2,FALSE), " ")</f>
        <v xml:space="preserve"> </v>
      </c>
      <c r="AB110" s="240" t="str">
        <f>IFERROR(VLOOKUP(BillDetail_List[[#This Row],[Expense Code]],expensenumbers,2,FALSE), " ")</f>
        <v xml:space="preserve"> </v>
      </c>
      <c r="AC110" s="92" t="str">
        <f>IFERROR(VLOOKUP(BillDetail_List[LTM],LTMList,3,FALSE),"")</f>
        <v/>
      </c>
      <c r="AD110" s="92" t="str">
        <f>IFERROR(VLOOKUP(BillDetail_List[LTM],LTMList,4,FALSE),"")</f>
        <v/>
      </c>
      <c r="AE110" s="86">
        <f>IFERROR(VLOOKUP(BillDetail_List[LTM],LTM_List[],6,FALSE),0)</f>
        <v>0</v>
      </c>
      <c r="AF110" s="83" t="e">
        <f>VLOOKUP(BillDetail_List[Part ID],FundingList,7,FALSE)</f>
        <v>#N/A</v>
      </c>
      <c r="AG110" s="83" t="e">
        <f>IF(CounselBaseFees=0,VLOOKUP(BillDetail_List[Part ID],FundingList,3,FALSE),VLOOKUP(BillDetail_List[LTM],LTMList,8,FALSE))</f>
        <v>#N/A</v>
      </c>
      <c r="AH110" s="93" t="e">
        <f>VLOOKUP(BillDetail_List[Part ID],FundingList,4,FALSE)</f>
        <v>#N/A</v>
      </c>
      <c r="AI110" s="190">
        <f>IF(BillDetail_List[[#This Row],[Time]]="N/A",0, BillDetail_List[[#This Row],[Time]]*BillDetail_List[[#This Row],[LTM Rate]])</f>
        <v>0</v>
      </c>
      <c r="AJ110" s="86" t="e">
        <f>IF(BillDetail_List[Entry Alloc%]=0,(BillDetail_List[Time]*BillDetail_List[LTM Rate])*BillDetail_List[[#This Row],[Funding PerCent Allowed]],(BillDetail_List[Time]*BillDetail_List[LTM Rate])*BillDetail_List[[#This Row],[Funding PerCent Allowed]]*BillDetail_List[Entry Alloc%])</f>
        <v>#N/A</v>
      </c>
      <c r="AK110" s="86" t="e">
        <f>BillDetail_List[Base Profit Costs (including any indemnity cap)]*BillDetail_List[VAT Rate]</f>
        <v>#N/A</v>
      </c>
      <c r="AL110" s="86" t="e">
        <f>BillDetail_List[Base Profit Costs (including any indemnity cap)]*BillDetail_List[Success Fee %]</f>
        <v>#N/A</v>
      </c>
      <c r="AM110" s="86" t="e">
        <f>BillDetail_List[Success Fee on Base Profit costs]*BillDetail_List[VAT Rate]</f>
        <v>#N/A</v>
      </c>
      <c r="AN110" s="86" t="e">
        <f>SUM(BillDetail_List[[#This Row],[Base Profit Costs (including any indemnity cap)]:[VAT on Success Fee on Base Profit Costs]])</f>
        <v>#N/A</v>
      </c>
      <c r="AO110" s="86" t="e">
        <f>BillDetail_List[Counsel''s Base Fees]*BillDetail_List[VAT Rate]</f>
        <v>#N/A</v>
      </c>
      <c r="AP110" s="86" t="e">
        <f>BillDetail_List[Counsel''s Base Fees]*BillDetail_List[Success Fee %]</f>
        <v>#N/A</v>
      </c>
      <c r="AQ110" s="86" t="e">
        <f>BillDetail_List[Counsel''s Success Fee]*BillDetail_List[VAT Rate]</f>
        <v>#N/A</v>
      </c>
      <c r="AR110" s="86" t="e">
        <f>BillDetail_List[Counsel''s Base Fees]+BillDetail_List[VAT on Base Counsel Fees]+BillDetail_List[Counsel''s Success Fee]+BillDetail_List[VAT on Counsel''s Success Fee]</f>
        <v>#N/A</v>
      </c>
      <c r="AS110" s="86">
        <f>BillDetail_List[Other Disbursements]+BillDetail_List[VAT On Other Disbursements]</f>
        <v>0</v>
      </c>
      <c r="AT110" s="86">
        <f>BillDetail_List[Counsel''s Base Fees]+BillDetail_List[Other Disbursements]+BillDetail_List[ATEI Premium]</f>
        <v>0</v>
      </c>
      <c r="AU110" s="86" t="e">
        <f>BillDetail_List[Other Disbursements]+BillDetail_List[Counsel''s Base Fees]+BillDetail_List[Base Profit Costs (including any indemnity cap)]</f>
        <v>#N/A</v>
      </c>
      <c r="AV110" s="86" t="e">
        <f>BillDetail_List[Base Profit Costs (including any indemnity cap)]+BillDetail_List[Success Fee on Base Profit costs]</f>
        <v>#N/A</v>
      </c>
      <c r="AW110" s="86" t="e">
        <f>BillDetail_List[ATEI Premium]+BillDetail_List[Other Disbursements]+BillDetail_List[Counsel''s Success Fee]+BillDetail_List[Counsel''s Base Fees]</f>
        <v>#N/A</v>
      </c>
      <c r="AX110" s="86" t="e">
        <f>BillDetail_List[VAT On Other Disbursements]+BillDetail_List[VAT on Counsel''s Success Fee]+BillDetail_List[VAT on Base Counsel Fees]+BillDetail_List[VAT on Success Fee on Base Profit Costs]+BillDetail_List[VAT on Base Profit Costs]</f>
        <v>#N/A</v>
      </c>
      <c r="AY110" s="86" t="e">
        <f>SUM(BillDetail_List[[#This Row],[Total Profit Costs]:[Total VAT]])</f>
        <v>#N/A</v>
      </c>
      <c r="AZ110" s="280" t="e">
        <f>VLOOKUP(BillDetail_List[[#This Row],[Phase Code ]],phasetasklist,7,FALSE)</f>
        <v>#N/A</v>
      </c>
      <c r="BA110" s="280" t="e">
        <f>VLOOKUP(BillDetail_List[[#This Row],[Task Code]],tasklist,7,FALSE)</f>
        <v>#N/A</v>
      </c>
      <c r="BB110" s="280" t="str">
        <f>IFERROR(VLOOKUP(BillDetail_List[[#This Row],[Activity Code]],ActivityCodeList,4,FALSE),"")</f>
        <v/>
      </c>
      <c r="BC110" s="280" t="str">
        <f>IFERROR(VLOOKUP(BillDetail_List[[#This Row],[Expense Code]],expensenumbers,4,FALSE),"")</f>
        <v/>
      </c>
      <c r="BD110" s="218"/>
      <c r="BE110" s="94"/>
      <c r="BF110" s="94"/>
      <c r="BG110" s="218"/>
      <c r="BH110" s="94"/>
      <c r="BI110" s="218"/>
      <c r="BJ110" s="218"/>
      <c r="BK110" s="96"/>
      <c r="BL110" s="96"/>
      <c r="BQ110" s="96"/>
      <c r="BR110" s="96"/>
      <c r="BS110" s="96"/>
      <c r="BT110" s="96"/>
      <c r="BV110" s="96"/>
      <c r="BW110" s="72"/>
      <c r="BX110" s="72"/>
      <c r="CB110" s="98"/>
      <c r="CC110" s="99"/>
      <c r="CD110" s="99"/>
      <c r="CE110" s="84"/>
      <c r="CF110" s="84"/>
    </row>
    <row r="111" spans="1:84" x14ac:dyDescent="0.2">
      <c r="A111" s="74"/>
      <c r="B111" s="74"/>
      <c r="C111" s="49"/>
      <c r="D111" s="172"/>
      <c r="E111" s="76"/>
      <c r="F111" s="76"/>
      <c r="G111" s="119"/>
      <c r="H111" s="87"/>
      <c r="I111" s="77"/>
      <c r="J111" s="77"/>
      <c r="K111" s="88"/>
      <c r="L111" s="79"/>
      <c r="M111" s="76"/>
      <c r="N111" s="256"/>
      <c r="O111" s="256"/>
      <c r="P111" s="256"/>
      <c r="Q111" s="256"/>
      <c r="R111" s="81"/>
      <c r="S111" s="89"/>
      <c r="T111" s="76"/>
      <c r="U111" s="76"/>
      <c r="V111" s="86" t="e">
        <f>IF(BillDetail_List[Entry Alloc%]=0,(BillDetail_List[Time]*BillDetail_List[LTM Rate])*BillDetail_List[[#This Row],[Funding PerCent Allowed]],(BillDetail_List[Time]*BillDetail_List[LTM Rate])*BillDetail_List[[#This Row],[Funding PerCent Allowed]]*BillDetail_List[Entry Alloc%])</f>
        <v>#N/A</v>
      </c>
      <c r="W111" s="86">
        <f>BillDetail_List[Counsel''s Base Fees]+BillDetail_List[Other Disbursements]+BillDetail_List[ATEI Premium]</f>
        <v>0</v>
      </c>
      <c r="X111" s="91" t="e">
        <f>VLOOKUP(BillDetail_List[Part ID],FundingList,2,FALSE)</f>
        <v>#N/A</v>
      </c>
      <c r="Y111" s="272" t="e">
        <f>VLOOKUP(BillDetail_List[[#This Row],[Phase Code ]],phasetasklist,3,FALSE)</f>
        <v>#N/A</v>
      </c>
      <c r="Z111" s="255" t="e">
        <f>VLOOKUP(BillDetail_List[[#This Row],[Task Code]],tasklist,4,FALSE)</f>
        <v>#N/A</v>
      </c>
      <c r="AA111" s="240" t="str">
        <f>IFERROR(VLOOKUP(BillDetail_List[[#This Row],[Activity Code]],ActivityCodeList,2,FALSE), " ")</f>
        <v xml:space="preserve"> </v>
      </c>
      <c r="AB111" s="240" t="str">
        <f>IFERROR(VLOOKUP(BillDetail_List[[#This Row],[Expense Code]],expensenumbers,2,FALSE), " ")</f>
        <v xml:space="preserve"> </v>
      </c>
      <c r="AC111" s="92" t="str">
        <f>IFERROR(VLOOKUP(BillDetail_List[LTM],LTMList,3,FALSE),"")</f>
        <v/>
      </c>
      <c r="AD111" s="92" t="str">
        <f>IFERROR(VLOOKUP(BillDetail_List[LTM],LTMList,4,FALSE),"")</f>
        <v/>
      </c>
      <c r="AE111" s="86">
        <f>IFERROR(VLOOKUP(BillDetail_List[LTM],LTM_List[],6,FALSE),0)</f>
        <v>0</v>
      </c>
      <c r="AF111" s="83" t="e">
        <f>VLOOKUP(BillDetail_List[Part ID],FundingList,7,FALSE)</f>
        <v>#N/A</v>
      </c>
      <c r="AG111" s="83" t="e">
        <f>IF(CounselBaseFees=0,VLOOKUP(BillDetail_List[Part ID],FundingList,3,FALSE),VLOOKUP(BillDetail_List[LTM],LTMList,8,FALSE))</f>
        <v>#N/A</v>
      </c>
      <c r="AH111" s="93" t="e">
        <f>VLOOKUP(BillDetail_List[Part ID],FundingList,4,FALSE)</f>
        <v>#N/A</v>
      </c>
      <c r="AI111" s="190">
        <f>IF(BillDetail_List[[#This Row],[Time]]="N/A",0, BillDetail_List[[#This Row],[Time]]*BillDetail_List[[#This Row],[LTM Rate]])</f>
        <v>0</v>
      </c>
      <c r="AJ111" s="86" t="e">
        <f>IF(BillDetail_List[Entry Alloc%]=0,(BillDetail_List[Time]*BillDetail_List[LTM Rate])*BillDetail_List[[#This Row],[Funding PerCent Allowed]],(BillDetail_List[Time]*BillDetail_List[LTM Rate])*BillDetail_List[[#This Row],[Funding PerCent Allowed]]*BillDetail_List[Entry Alloc%])</f>
        <v>#N/A</v>
      </c>
      <c r="AK111" s="86" t="e">
        <f>BillDetail_List[Base Profit Costs (including any indemnity cap)]*BillDetail_List[VAT Rate]</f>
        <v>#N/A</v>
      </c>
      <c r="AL111" s="86" t="e">
        <f>BillDetail_List[Base Profit Costs (including any indemnity cap)]*BillDetail_List[Success Fee %]</f>
        <v>#N/A</v>
      </c>
      <c r="AM111" s="86" t="e">
        <f>BillDetail_List[Success Fee on Base Profit costs]*BillDetail_List[VAT Rate]</f>
        <v>#N/A</v>
      </c>
      <c r="AN111" s="86" t="e">
        <f>SUM(BillDetail_List[[#This Row],[Base Profit Costs (including any indemnity cap)]:[VAT on Success Fee on Base Profit Costs]])</f>
        <v>#N/A</v>
      </c>
      <c r="AO111" s="86" t="e">
        <f>BillDetail_List[Counsel''s Base Fees]*BillDetail_List[VAT Rate]</f>
        <v>#N/A</v>
      </c>
      <c r="AP111" s="86" t="e">
        <f>BillDetail_List[Counsel''s Base Fees]*BillDetail_List[Success Fee %]</f>
        <v>#N/A</v>
      </c>
      <c r="AQ111" s="86" t="e">
        <f>BillDetail_List[Counsel''s Success Fee]*BillDetail_List[VAT Rate]</f>
        <v>#N/A</v>
      </c>
      <c r="AR111" s="86" t="e">
        <f>BillDetail_List[Counsel''s Base Fees]+BillDetail_List[VAT on Base Counsel Fees]+BillDetail_List[Counsel''s Success Fee]+BillDetail_List[VAT on Counsel''s Success Fee]</f>
        <v>#N/A</v>
      </c>
      <c r="AS111" s="86">
        <f>BillDetail_List[Other Disbursements]+BillDetail_List[VAT On Other Disbursements]</f>
        <v>0</v>
      </c>
      <c r="AT111" s="86">
        <f>BillDetail_List[Counsel''s Base Fees]+BillDetail_List[Other Disbursements]+BillDetail_List[ATEI Premium]</f>
        <v>0</v>
      </c>
      <c r="AU111" s="86" t="e">
        <f>BillDetail_List[Other Disbursements]+BillDetail_List[Counsel''s Base Fees]+BillDetail_List[Base Profit Costs (including any indemnity cap)]</f>
        <v>#N/A</v>
      </c>
      <c r="AV111" s="86" t="e">
        <f>BillDetail_List[Base Profit Costs (including any indemnity cap)]+BillDetail_List[Success Fee on Base Profit costs]</f>
        <v>#N/A</v>
      </c>
      <c r="AW111" s="86" t="e">
        <f>BillDetail_List[ATEI Premium]+BillDetail_List[Other Disbursements]+BillDetail_List[Counsel''s Success Fee]+BillDetail_List[Counsel''s Base Fees]</f>
        <v>#N/A</v>
      </c>
      <c r="AX111" s="86" t="e">
        <f>BillDetail_List[VAT On Other Disbursements]+BillDetail_List[VAT on Counsel''s Success Fee]+BillDetail_List[VAT on Base Counsel Fees]+BillDetail_List[VAT on Success Fee on Base Profit Costs]+BillDetail_List[VAT on Base Profit Costs]</f>
        <v>#N/A</v>
      </c>
      <c r="AY111" s="86" t="e">
        <f>SUM(BillDetail_List[[#This Row],[Total Profit Costs]:[Total VAT]])</f>
        <v>#N/A</v>
      </c>
      <c r="AZ111" s="280" t="e">
        <f>VLOOKUP(BillDetail_List[[#This Row],[Phase Code ]],phasetasklist,7,FALSE)</f>
        <v>#N/A</v>
      </c>
      <c r="BA111" s="280" t="e">
        <f>VLOOKUP(BillDetail_List[[#This Row],[Task Code]],tasklist,7,FALSE)</f>
        <v>#N/A</v>
      </c>
      <c r="BB111" s="280" t="str">
        <f>IFERROR(VLOOKUP(BillDetail_List[[#This Row],[Activity Code]],ActivityCodeList,4,FALSE),"")</f>
        <v/>
      </c>
      <c r="BC111" s="280" t="str">
        <f>IFERROR(VLOOKUP(BillDetail_List[[#This Row],[Expense Code]],expensenumbers,4,FALSE),"")</f>
        <v/>
      </c>
      <c r="BD111" s="218"/>
      <c r="BE111" s="94"/>
      <c r="BF111" s="94"/>
      <c r="BG111" s="218"/>
      <c r="BH111" s="94"/>
      <c r="BI111" s="218"/>
      <c r="BJ111" s="218"/>
      <c r="BK111" s="96"/>
      <c r="BL111" s="96"/>
      <c r="BQ111" s="96"/>
      <c r="BR111" s="96"/>
      <c r="BS111" s="96"/>
      <c r="BT111" s="96"/>
      <c r="BV111" s="96"/>
      <c r="BW111" s="72"/>
      <c r="BX111" s="72"/>
      <c r="CB111" s="98"/>
      <c r="CC111" s="99"/>
      <c r="CD111" s="99"/>
      <c r="CE111" s="84"/>
      <c r="CF111" s="84"/>
    </row>
    <row r="112" spans="1:84" x14ac:dyDescent="0.2">
      <c r="A112" s="74"/>
      <c r="B112" s="74"/>
      <c r="C112" s="49"/>
      <c r="D112" s="172"/>
      <c r="E112" s="76"/>
      <c r="F112" s="76"/>
      <c r="G112" s="119"/>
      <c r="H112" s="87"/>
      <c r="I112" s="77"/>
      <c r="J112" s="77"/>
      <c r="K112" s="88"/>
      <c r="L112" s="79"/>
      <c r="M112" s="76"/>
      <c r="N112" s="256"/>
      <c r="O112" s="256"/>
      <c r="P112" s="256"/>
      <c r="Q112" s="256"/>
      <c r="R112" s="81"/>
      <c r="S112" s="89"/>
      <c r="T112" s="76"/>
      <c r="U112" s="76"/>
      <c r="V112" s="86" t="e">
        <f>IF(BillDetail_List[Entry Alloc%]=0,(BillDetail_List[Time]*BillDetail_List[LTM Rate])*BillDetail_List[[#This Row],[Funding PerCent Allowed]],(BillDetail_List[Time]*BillDetail_List[LTM Rate])*BillDetail_List[[#This Row],[Funding PerCent Allowed]]*BillDetail_List[Entry Alloc%])</f>
        <v>#N/A</v>
      </c>
      <c r="W112" s="86">
        <f>BillDetail_List[Counsel''s Base Fees]+BillDetail_List[Other Disbursements]+BillDetail_List[ATEI Premium]</f>
        <v>0</v>
      </c>
      <c r="X112" s="91" t="e">
        <f>VLOOKUP(BillDetail_List[Part ID],FundingList,2,FALSE)</f>
        <v>#N/A</v>
      </c>
      <c r="Y112" s="272" t="e">
        <f>VLOOKUP(BillDetail_List[[#This Row],[Phase Code ]],phasetasklist,3,FALSE)</f>
        <v>#N/A</v>
      </c>
      <c r="Z112" s="255" t="e">
        <f>VLOOKUP(BillDetail_List[[#This Row],[Task Code]],tasklist,4,FALSE)</f>
        <v>#N/A</v>
      </c>
      <c r="AA112" s="240" t="str">
        <f>IFERROR(VLOOKUP(BillDetail_List[[#This Row],[Activity Code]],ActivityCodeList,2,FALSE), " ")</f>
        <v xml:space="preserve"> </v>
      </c>
      <c r="AB112" s="240" t="str">
        <f>IFERROR(VLOOKUP(BillDetail_List[[#This Row],[Expense Code]],expensenumbers,2,FALSE), " ")</f>
        <v xml:space="preserve"> </v>
      </c>
      <c r="AC112" s="92" t="str">
        <f>IFERROR(VLOOKUP(BillDetail_List[LTM],LTMList,3,FALSE),"")</f>
        <v/>
      </c>
      <c r="AD112" s="92" t="str">
        <f>IFERROR(VLOOKUP(BillDetail_List[LTM],LTMList,4,FALSE),"")</f>
        <v/>
      </c>
      <c r="AE112" s="86">
        <f>IFERROR(VLOOKUP(BillDetail_List[LTM],LTM_List[],6,FALSE),0)</f>
        <v>0</v>
      </c>
      <c r="AF112" s="83" t="e">
        <f>VLOOKUP(BillDetail_List[Part ID],FundingList,7,FALSE)</f>
        <v>#N/A</v>
      </c>
      <c r="AG112" s="83" t="e">
        <f>IF(CounselBaseFees=0,VLOOKUP(BillDetail_List[Part ID],FundingList,3,FALSE),VLOOKUP(BillDetail_List[LTM],LTMList,8,FALSE))</f>
        <v>#N/A</v>
      </c>
      <c r="AH112" s="93" t="e">
        <f>VLOOKUP(BillDetail_List[Part ID],FundingList,4,FALSE)</f>
        <v>#N/A</v>
      </c>
      <c r="AI112" s="190">
        <f>IF(BillDetail_List[[#This Row],[Time]]="N/A",0, BillDetail_List[[#This Row],[Time]]*BillDetail_List[[#This Row],[LTM Rate]])</f>
        <v>0</v>
      </c>
      <c r="AJ112" s="86" t="e">
        <f>IF(BillDetail_List[Entry Alloc%]=0,(BillDetail_List[Time]*BillDetail_List[LTM Rate])*BillDetail_List[[#This Row],[Funding PerCent Allowed]],(BillDetail_List[Time]*BillDetail_List[LTM Rate])*BillDetail_List[[#This Row],[Funding PerCent Allowed]]*BillDetail_List[Entry Alloc%])</f>
        <v>#N/A</v>
      </c>
      <c r="AK112" s="86" t="e">
        <f>BillDetail_List[Base Profit Costs (including any indemnity cap)]*BillDetail_List[VAT Rate]</f>
        <v>#N/A</v>
      </c>
      <c r="AL112" s="86" t="e">
        <f>BillDetail_List[Base Profit Costs (including any indemnity cap)]*BillDetail_List[Success Fee %]</f>
        <v>#N/A</v>
      </c>
      <c r="AM112" s="86" t="e">
        <f>BillDetail_List[Success Fee on Base Profit costs]*BillDetail_List[VAT Rate]</f>
        <v>#N/A</v>
      </c>
      <c r="AN112" s="86" t="e">
        <f>SUM(BillDetail_List[[#This Row],[Base Profit Costs (including any indemnity cap)]:[VAT on Success Fee on Base Profit Costs]])</f>
        <v>#N/A</v>
      </c>
      <c r="AO112" s="86" t="e">
        <f>BillDetail_List[Counsel''s Base Fees]*BillDetail_List[VAT Rate]</f>
        <v>#N/A</v>
      </c>
      <c r="AP112" s="86" t="e">
        <f>BillDetail_List[Counsel''s Base Fees]*BillDetail_List[Success Fee %]</f>
        <v>#N/A</v>
      </c>
      <c r="AQ112" s="86" t="e">
        <f>BillDetail_List[Counsel''s Success Fee]*BillDetail_List[VAT Rate]</f>
        <v>#N/A</v>
      </c>
      <c r="AR112" s="86" t="e">
        <f>BillDetail_List[Counsel''s Base Fees]+BillDetail_List[VAT on Base Counsel Fees]+BillDetail_List[Counsel''s Success Fee]+BillDetail_List[VAT on Counsel''s Success Fee]</f>
        <v>#N/A</v>
      </c>
      <c r="AS112" s="86">
        <f>BillDetail_List[Other Disbursements]+BillDetail_List[VAT On Other Disbursements]</f>
        <v>0</v>
      </c>
      <c r="AT112" s="86">
        <f>BillDetail_List[Counsel''s Base Fees]+BillDetail_List[Other Disbursements]+BillDetail_List[ATEI Premium]</f>
        <v>0</v>
      </c>
      <c r="AU112" s="86" t="e">
        <f>BillDetail_List[Other Disbursements]+BillDetail_List[Counsel''s Base Fees]+BillDetail_List[Base Profit Costs (including any indemnity cap)]</f>
        <v>#N/A</v>
      </c>
      <c r="AV112" s="86" t="e">
        <f>BillDetail_List[Base Profit Costs (including any indemnity cap)]+BillDetail_List[Success Fee on Base Profit costs]</f>
        <v>#N/A</v>
      </c>
      <c r="AW112" s="86" t="e">
        <f>BillDetail_List[ATEI Premium]+BillDetail_List[Other Disbursements]+BillDetail_List[Counsel''s Success Fee]+BillDetail_List[Counsel''s Base Fees]</f>
        <v>#N/A</v>
      </c>
      <c r="AX112" s="86" t="e">
        <f>BillDetail_List[VAT On Other Disbursements]+BillDetail_List[VAT on Counsel''s Success Fee]+BillDetail_List[VAT on Base Counsel Fees]+BillDetail_List[VAT on Success Fee on Base Profit Costs]+BillDetail_List[VAT on Base Profit Costs]</f>
        <v>#N/A</v>
      </c>
      <c r="AY112" s="86" t="e">
        <f>SUM(BillDetail_List[[#This Row],[Total Profit Costs]:[Total VAT]])</f>
        <v>#N/A</v>
      </c>
      <c r="AZ112" s="280" t="e">
        <f>VLOOKUP(BillDetail_List[[#This Row],[Phase Code ]],phasetasklist,7,FALSE)</f>
        <v>#N/A</v>
      </c>
      <c r="BA112" s="280" t="e">
        <f>VLOOKUP(BillDetail_List[[#This Row],[Task Code]],tasklist,7,FALSE)</f>
        <v>#N/A</v>
      </c>
      <c r="BB112" s="280" t="str">
        <f>IFERROR(VLOOKUP(BillDetail_List[[#This Row],[Activity Code]],ActivityCodeList,4,FALSE),"")</f>
        <v/>
      </c>
      <c r="BC112" s="280" t="str">
        <f>IFERROR(VLOOKUP(BillDetail_List[[#This Row],[Expense Code]],expensenumbers,4,FALSE),"")</f>
        <v/>
      </c>
      <c r="BD112" s="218"/>
      <c r="BE112" s="94"/>
      <c r="BF112" s="94"/>
      <c r="BG112" s="218"/>
      <c r="BH112" s="94"/>
      <c r="BI112" s="218"/>
      <c r="BJ112" s="218"/>
      <c r="BK112" s="96"/>
      <c r="BL112" s="96"/>
      <c r="BQ112" s="96"/>
      <c r="BR112" s="96"/>
      <c r="BS112" s="96"/>
      <c r="BT112" s="96"/>
      <c r="BV112" s="96"/>
      <c r="BW112" s="72"/>
      <c r="BX112" s="72"/>
      <c r="CB112" s="98"/>
      <c r="CC112" s="99"/>
      <c r="CD112" s="99"/>
      <c r="CE112" s="84"/>
      <c r="CF112" s="84"/>
    </row>
    <row r="113" spans="1:84" x14ac:dyDescent="0.2">
      <c r="A113" s="74"/>
      <c r="B113" s="74"/>
      <c r="C113" s="49"/>
      <c r="D113" s="172"/>
      <c r="E113" s="76"/>
      <c r="F113" s="76"/>
      <c r="G113" s="119"/>
      <c r="H113" s="87"/>
      <c r="I113" s="77"/>
      <c r="J113" s="77"/>
      <c r="K113" s="88"/>
      <c r="L113" s="79"/>
      <c r="M113" s="76"/>
      <c r="N113" s="256"/>
      <c r="O113" s="256"/>
      <c r="P113" s="256"/>
      <c r="Q113" s="256"/>
      <c r="R113" s="81"/>
      <c r="S113" s="89"/>
      <c r="T113" s="76"/>
      <c r="U113" s="76"/>
      <c r="V113" s="86" t="e">
        <f>IF(BillDetail_List[Entry Alloc%]=0,(BillDetail_List[Time]*BillDetail_List[LTM Rate])*BillDetail_List[[#This Row],[Funding PerCent Allowed]],(BillDetail_List[Time]*BillDetail_List[LTM Rate])*BillDetail_List[[#This Row],[Funding PerCent Allowed]]*BillDetail_List[Entry Alloc%])</f>
        <v>#N/A</v>
      </c>
      <c r="W113" s="86">
        <f>BillDetail_List[Counsel''s Base Fees]+BillDetail_List[Other Disbursements]+BillDetail_List[ATEI Premium]</f>
        <v>0</v>
      </c>
      <c r="X113" s="91" t="e">
        <f>VLOOKUP(BillDetail_List[Part ID],FundingList,2,FALSE)</f>
        <v>#N/A</v>
      </c>
      <c r="Y113" s="272" t="e">
        <f>VLOOKUP(BillDetail_List[[#This Row],[Phase Code ]],phasetasklist,3,FALSE)</f>
        <v>#N/A</v>
      </c>
      <c r="Z113" s="255" t="e">
        <f>VLOOKUP(BillDetail_List[[#This Row],[Task Code]],tasklist,4,FALSE)</f>
        <v>#N/A</v>
      </c>
      <c r="AA113" s="240" t="str">
        <f>IFERROR(VLOOKUP(BillDetail_List[[#This Row],[Activity Code]],ActivityCodeList,2,FALSE), " ")</f>
        <v xml:space="preserve"> </v>
      </c>
      <c r="AB113" s="240" t="str">
        <f>IFERROR(VLOOKUP(BillDetail_List[[#This Row],[Expense Code]],expensenumbers,2,FALSE), " ")</f>
        <v xml:space="preserve"> </v>
      </c>
      <c r="AC113" s="92" t="str">
        <f>IFERROR(VLOOKUP(BillDetail_List[LTM],LTMList,3,FALSE),"")</f>
        <v/>
      </c>
      <c r="AD113" s="92" t="str">
        <f>IFERROR(VLOOKUP(BillDetail_List[LTM],LTMList,4,FALSE),"")</f>
        <v/>
      </c>
      <c r="AE113" s="86">
        <f>IFERROR(VLOOKUP(BillDetail_List[LTM],LTM_List[],6,FALSE),0)</f>
        <v>0</v>
      </c>
      <c r="AF113" s="83" t="e">
        <f>VLOOKUP(BillDetail_List[Part ID],FundingList,7,FALSE)</f>
        <v>#N/A</v>
      </c>
      <c r="AG113" s="83" t="e">
        <f>IF(CounselBaseFees=0,VLOOKUP(BillDetail_List[Part ID],FundingList,3,FALSE),VLOOKUP(BillDetail_List[LTM],LTMList,8,FALSE))</f>
        <v>#N/A</v>
      </c>
      <c r="AH113" s="93" t="e">
        <f>VLOOKUP(BillDetail_List[Part ID],FundingList,4,FALSE)</f>
        <v>#N/A</v>
      </c>
      <c r="AI113" s="190">
        <f>IF(BillDetail_List[[#This Row],[Time]]="N/A",0, BillDetail_List[[#This Row],[Time]]*BillDetail_List[[#This Row],[LTM Rate]])</f>
        <v>0</v>
      </c>
      <c r="AJ113" s="86" t="e">
        <f>IF(BillDetail_List[Entry Alloc%]=0,(BillDetail_List[Time]*BillDetail_List[LTM Rate])*BillDetail_List[[#This Row],[Funding PerCent Allowed]],(BillDetail_List[Time]*BillDetail_List[LTM Rate])*BillDetail_List[[#This Row],[Funding PerCent Allowed]]*BillDetail_List[Entry Alloc%])</f>
        <v>#N/A</v>
      </c>
      <c r="AK113" s="86" t="e">
        <f>BillDetail_List[Base Profit Costs (including any indemnity cap)]*BillDetail_List[VAT Rate]</f>
        <v>#N/A</v>
      </c>
      <c r="AL113" s="86" t="e">
        <f>BillDetail_List[Base Profit Costs (including any indemnity cap)]*BillDetail_List[Success Fee %]</f>
        <v>#N/A</v>
      </c>
      <c r="AM113" s="86" t="e">
        <f>BillDetail_List[Success Fee on Base Profit costs]*BillDetail_List[VAT Rate]</f>
        <v>#N/A</v>
      </c>
      <c r="AN113" s="86" t="e">
        <f>SUM(BillDetail_List[[#This Row],[Base Profit Costs (including any indemnity cap)]:[VAT on Success Fee on Base Profit Costs]])</f>
        <v>#N/A</v>
      </c>
      <c r="AO113" s="86" t="e">
        <f>BillDetail_List[Counsel''s Base Fees]*BillDetail_List[VAT Rate]</f>
        <v>#N/A</v>
      </c>
      <c r="AP113" s="86" t="e">
        <f>BillDetail_List[Counsel''s Base Fees]*BillDetail_List[Success Fee %]</f>
        <v>#N/A</v>
      </c>
      <c r="AQ113" s="86" t="e">
        <f>BillDetail_List[Counsel''s Success Fee]*BillDetail_List[VAT Rate]</f>
        <v>#N/A</v>
      </c>
      <c r="AR113" s="86" t="e">
        <f>BillDetail_List[Counsel''s Base Fees]+BillDetail_List[VAT on Base Counsel Fees]+BillDetail_List[Counsel''s Success Fee]+BillDetail_List[VAT on Counsel''s Success Fee]</f>
        <v>#N/A</v>
      </c>
      <c r="AS113" s="86">
        <f>BillDetail_List[Other Disbursements]+BillDetail_List[VAT On Other Disbursements]</f>
        <v>0</v>
      </c>
      <c r="AT113" s="86">
        <f>BillDetail_List[Counsel''s Base Fees]+BillDetail_List[Other Disbursements]+BillDetail_List[ATEI Premium]</f>
        <v>0</v>
      </c>
      <c r="AU113" s="86" t="e">
        <f>BillDetail_List[Other Disbursements]+BillDetail_List[Counsel''s Base Fees]+BillDetail_List[Base Profit Costs (including any indemnity cap)]</f>
        <v>#N/A</v>
      </c>
      <c r="AV113" s="86" t="e">
        <f>BillDetail_List[Base Profit Costs (including any indemnity cap)]+BillDetail_List[Success Fee on Base Profit costs]</f>
        <v>#N/A</v>
      </c>
      <c r="AW113" s="86" t="e">
        <f>BillDetail_List[ATEI Premium]+BillDetail_List[Other Disbursements]+BillDetail_List[Counsel''s Success Fee]+BillDetail_List[Counsel''s Base Fees]</f>
        <v>#N/A</v>
      </c>
      <c r="AX113" s="86" t="e">
        <f>BillDetail_List[VAT On Other Disbursements]+BillDetail_List[VAT on Counsel''s Success Fee]+BillDetail_List[VAT on Base Counsel Fees]+BillDetail_List[VAT on Success Fee on Base Profit Costs]+BillDetail_List[VAT on Base Profit Costs]</f>
        <v>#N/A</v>
      </c>
      <c r="AY113" s="86" t="e">
        <f>SUM(BillDetail_List[[#This Row],[Total Profit Costs]:[Total VAT]])</f>
        <v>#N/A</v>
      </c>
      <c r="AZ113" s="280" t="e">
        <f>VLOOKUP(BillDetail_List[[#This Row],[Phase Code ]],phasetasklist,7,FALSE)</f>
        <v>#N/A</v>
      </c>
      <c r="BA113" s="280" t="e">
        <f>VLOOKUP(BillDetail_List[[#This Row],[Task Code]],tasklist,7,FALSE)</f>
        <v>#N/A</v>
      </c>
      <c r="BB113" s="280" t="str">
        <f>IFERROR(VLOOKUP(BillDetail_List[[#This Row],[Activity Code]],ActivityCodeList,4,FALSE),"")</f>
        <v/>
      </c>
      <c r="BC113" s="280" t="str">
        <f>IFERROR(VLOOKUP(BillDetail_List[[#This Row],[Expense Code]],expensenumbers,4,FALSE),"")</f>
        <v/>
      </c>
      <c r="BD113" s="218"/>
      <c r="BE113" s="94"/>
      <c r="BF113" s="94"/>
      <c r="BG113" s="218"/>
      <c r="BH113" s="94"/>
      <c r="BI113" s="218"/>
      <c r="BJ113" s="218"/>
      <c r="BK113" s="96"/>
      <c r="BL113" s="96"/>
      <c r="BQ113" s="96"/>
      <c r="BR113" s="96"/>
      <c r="BS113" s="96"/>
      <c r="BT113" s="96"/>
      <c r="BV113" s="96"/>
      <c r="BW113" s="72"/>
      <c r="BX113" s="72"/>
      <c r="CB113" s="98"/>
      <c r="CC113" s="99"/>
      <c r="CD113" s="99"/>
      <c r="CE113" s="84"/>
      <c r="CF113" s="84"/>
    </row>
    <row r="114" spans="1:84" x14ac:dyDescent="0.2">
      <c r="A114" s="74"/>
      <c r="B114" s="74"/>
      <c r="C114" s="49"/>
      <c r="D114" s="172"/>
      <c r="E114" s="76"/>
      <c r="F114" s="76"/>
      <c r="G114" s="119"/>
      <c r="H114" s="87"/>
      <c r="I114" s="77"/>
      <c r="J114" s="77"/>
      <c r="K114" s="88"/>
      <c r="L114" s="79"/>
      <c r="M114" s="76"/>
      <c r="N114" s="256"/>
      <c r="O114" s="256"/>
      <c r="P114" s="256"/>
      <c r="Q114" s="256"/>
      <c r="R114" s="81"/>
      <c r="S114" s="89"/>
      <c r="T114" s="76"/>
      <c r="U114" s="76"/>
      <c r="V114" s="86" t="e">
        <f>IF(BillDetail_List[Entry Alloc%]=0,(BillDetail_List[Time]*BillDetail_List[LTM Rate])*BillDetail_List[[#This Row],[Funding PerCent Allowed]],(BillDetail_List[Time]*BillDetail_List[LTM Rate])*BillDetail_List[[#This Row],[Funding PerCent Allowed]]*BillDetail_List[Entry Alloc%])</f>
        <v>#N/A</v>
      </c>
      <c r="W114" s="86">
        <f>BillDetail_List[Counsel''s Base Fees]+BillDetail_List[Other Disbursements]+BillDetail_List[ATEI Premium]</f>
        <v>0</v>
      </c>
      <c r="X114" s="91" t="e">
        <f>VLOOKUP(BillDetail_List[Part ID],FundingList,2,FALSE)</f>
        <v>#N/A</v>
      </c>
      <c r="Y114" s="272" t="e">
        <f>VLOOKUP(BillDetail_List[[#This Row],[Phase Code ]],phasetasklist,3,FALSE)</f>
        <v>#N/A</v>
      </c>
      <c r="Z114" s="255" t="e">
        <f>VLOOKUP(BillDetail_List[[#This Row],[Task Code]],tasklist,4,FALSE)</f>
        <v>#N/A</v>
      </c>
      <c r="AA114" s="240" t="str">
        <f>IFERROR(VLOOKUP(BillDetail_List[[#This Row],[Activity Code]],ActivityCodeList,2,FALSE), " ")</f>
        <v xml:space="preserve"> </v>
      </c>
      <c r="AB114" s="240" t="str">
        <f>IFERROR(VLOOKUP(BillDetail_List[[#This Row],[Expense Code]],expensenumbers,2,FALSE), " ")</f>
        <v xml:space="preserve"> </v>
      </c>
      <c r="AC114" s="92" t="str">
        <f>IFERROR(VLOOKUP(BillDetail_List[LTM],LTMList,3,FALSE),"")</f>
        <v/>
      </c>
      <c r="AD114" s="92" t="str">
        <f>IFERROR(VLOOKUP(BillDetail_List[LTM],LTMList,4,FALSE),"")</f>
        <v/>
      </c>
      <c r="AE114" s="86">
        <f>IFERROR(VLOOKUP(BillDetail_List[LTM],LTM_List[],6,FALSE),0)</f>
        <v>0</v>
      </c>
      <c r="AF114" s="83" t="e">
        <f>VLOOKUP(BillDetail_List[Part ID],FundingList,7,FALSE)</f>
        <v>#N/A</v>
      </c>
      <c r="AG114" s="83" t="e">
        <f>IF(CounselBaseFees=0,VLOOKUP(BillDetail_List[Part ID],FundingList,3,FALSE),VLOOKUP(BillDetail_List[LTM],LTMList,8,FALSE))</f>
        <v>#N/A</v>
      </c>
      <c r="AH114" s="93" t="e">
        <f>VLOOKUP(BillDetail_List[Part ID],FundingList,4,FALSE)</f>
        <v>#N/A</v>
      </c>
      <c r="AI114" s="190">
        <f>IF(BillDetail_List[[#This Row],[Time]]="N/A",0, BillDetail_List[[#This Row],[Time]]*BillDetail_List[[#This Row],[LTM Rate]])</f>
        <v>0</v>
      </c>
      <c r="AJ114" s="86" t="e">
        <f>IF(BillDetail_List[Entry Alloc%]=0,(BillDetail_List[Time]*BillDetail_List[LTM Rate])*BillDetail_List[[#This Row],[Funding PerCent Allowed]],(BillDetail_List[Time]*BillDetail_List[LTM Rate])*BillDetail_List[[#This Row],[Funding PerCent Allowed]]*BillDetail_List[Entry Alloc%])</f>
        <v>#N/A</v>
      </c>
      <c r="AK114" s="86" t="e">
        <f>BillDetail_List[Base Profit Costs (including any indemnity cap)]*BillDetail_List[VAT Rate]</f>
        <v>#N/A</v>
      </c>
      <c r="AL114" s="86" t="e">
        <f>BillDetail_List[Base Profit Costs (including any indemnity cap)]*BillDetail_List[Success Fee %]</f>
        <v>#N/A</v>
      </c>
      <c r="AM114" s="86" t="e">
        <f>BillDetail_List[Success Fee on Base Profit costs]*BillDetail_List[VAT Rate]</f>
        <v>#N/A</v>
      </c>
      <c r="AN114" s="86" t="e">
        <f>SUM(BillDetail_List[[#This Row],[Base Profit Costs (including any indemnity cap)]:[VAT on Success Fee on Base Profit Costs]])</f>
        <v>#N/A</v>
      </c>
      <c r="AO114" s="86" t="e">
        <f>BillDetail_List[Counsel''s Base Fees]*BillDetail_List[VAT Rate]</f>
        <v>#N/A</v>
      </c>
      <c r="AP114" s="86" t="e">
        <f>BillDetail_List[Counsel''s Base Fees]*BillDetail_List[Success Fee %]</f>
        <v>#N/A</v>
      </c>
      <c r="AQ114" s="86" t="e">
        <f>BillDetail_List[Counsel''s Success Fee]*BillDetail_List[VAT Rate]</f>
        <v>#N/A</v>
      </c>
      <c r="AR114" s="86" t="e">
        <f>BillDetail_List[Counsel''s Base Fees]+BillDetail_List[VAT on Base Counsel Fees]+BillDetail_List[Counsel''s Success Fee]+BillDetail_List[VAT on Counsel''s Success Fee]</f>
        <v>#N/A</v>
      </c>
      <c r="AS114" s="86">
        <f>BillDetail_List[Other Disbursements]+BillDetail_List[VAT On Other Disbursements]</f>
        <v>0</v>
      </c>
      <c r="AT114" s="86">
        <f>BillDetail_List[Counsel''s Base Fees]+BillDetail_List[Other Disbursements]+BillDetail_List[ATEI Premium]</f>
        <v>0</v>
      </c>
      <c r="AU114" s="86" t="e">
        <f>BillDetail_List[Other Disbursements]+BillDetail_List[Counsel''s Base Fees]+BillDetail_List[Base Profit Costs (including any indemnity cap)]</f>
        <v>#N/A</v>
      </c>
      <c r="AV114" s="86" t="e">
        <f>BillDetail_List[Base Profit Costs (including any indemnity cap)]+BillDetail_List[Success Fee on Base Profit costs]</f>
        <v>#N/A</v>
      </c>
      <c r="AW114" s="86" t="e">
        <f>BillDetail_List[ATEI Premium]+BillDetail_List[Other Disbursements]+BillDetail_List[Counsel''s Success Fee]+BillDetail_List[Counsel''s Base Fees]</f>
        <v>#N/A</v>
      </c>
      <c r="AX114" s="86" t="e">
        <f>BillDetail_List[VAT On Other Disbursements]+BillDetail_List[VAT on Counsel''s Success Fee]+BillDetail_List[VAT on Base Counsel Fees]+BillDetail_List[VAT on Success Fee on Base Profit Costs]+BillDetail_List[VAT on Base Profit Costs]</f>
        <v>#N/A</v>
      </c>
      <c r="AY114" s="86" t="e">
        <f>SUM(BillDetail_List[[#This Row],[Total Profit Costs]:[Total VAT]])</f>
        <v>#N/A</v>
      </c>
      <c r="AZ114" s="280" t="e">
        <f>VLOOKUP(BillDetail_List[[#This Row],[Phase Code ]],phasetasklist,7,FALSE)</f>
        <v>#N/A</v>
      </c>
      <c r="BA114" s="280" t="e">
        <f>VLOOKUP(BillDetail_List[[#This Row],[Task Code]],tasklist,7,FALSE)</f>
        <v>#N/A</v>
      </c>
      <c r="BB114" s="280" t="str">
        <f>IFERROR(VLOOKUP(BillDetail_List[[#This Row],[Activity Code]],ActivityCodeList,4,FALSE),"")</f>
        <v/>
      </c>
      <c r="BC114" s="280" t="str">
        <f>IFERROR(VLOOKUP(BillDetail_List[[#This Row],[Expense Code]],expensenumbers,4,FALSE),"")</f>
        <v/>
      </c>
      <c r="BD114" s="218"/>
      <c r="BE114" s="94"/>
      <c r="BF114" s="94"/>
      <c r="BG114" s="218"/>
      <c r="BH114" s="94"/>
      <c r="BI114" s="218"/>
      <c r="BJ114" s="218"/>
      <c r="BK114" s="96"/>
      <c r="BL114" s="96"/>
      <c r="BQ114" s="96"/>
      <c r="BR114" s="96"/>
      <c r="BS114" s="96"/>
      <c r="BT114" s="96"/>
      <c r="BV114" s="96"/>
      <c r="BW114" s="72"/>
      <c r="BX114" s="72"/>
      <c r="CB114" s="98"/>
      <c r="CC114" s="99"/>
      <c r="CD114" s="99"/>
      <c r="CE114" s="84"/>
      <c r="CF114" s="84"/>
    </row>
    <row r="115" spans="1:84" x14ac:dyDescent="0.2">
      <c r="A115" s="74"/>
      <c r="B115" s="74"/>
      <c r="C115" s="49"/>
      <c r="D115" s="172"/>
      <c r="E115" s="76"/>
      <c r="F115" s="76"/>
      <c r="G115" s="119"/>
      <c r="H115" s="87"/>
      <c r="I115" s="77"/>
      <c r="J115" s="77"/>
      <c r="K115" s="88"/>
      <c r="L115" s="79"/>
      <c r="M115" s="76"/>
      <c r="N115" s="256"/>
      <c r="O115" s="256"/>
      <c r="P115" s="256"/>
      <c r="Q115" s="256"/>
      <c r="R115" s="81"/>
      <c r="S115" s="89"/>
      <c r="T115" s="76"/>
      <c r="U115" s="76"/>
      <c r="V115" s="86" t="e">
        <f>IF(BillDetail_List[Entry Alloc%]=0,(BillDetail_List[Time]*BillDetail_List[LTM Rate])*BillDetail_List[[#This Row],[Funding PerCent Allowed]],(BillDetail_List[Time]*BillDetail_List[LTM Rate])*BillDetail_List[[#This Row],[Funding PerCent Allowed]]*BillDetail_List[Entry Alloc%])</f>
        <v>#N/A</v>
      </c>
      <c r="W115" s="86">
        <f>BillDetail_List[Counsel''s Base Fees]+BillDetail_List[Other Disbursements]+BillDetail_List[ATEI Premium]</f>
        <v>0</v>
      </c>
      <c r="X115" s="91" t="e">
        <f>VLOOKUP(BillDetail_List[Part ID],FundingList,2,FALSE)</f>
        <v>#N/A</v>
      </c>
      <c r="Y115" s="272" t="e">
        <f>VLOOKUP(BillDetail_List[[#This Row],[Phase Code ]],phasetasklist,3,FALSE)</f>
        <v>#N/A</v>
      </c>
      <c r="Z115" s="255" t="e">
        <f>VLOOKUP(BillDetail_List[[#This Row],[Task Code]],tasklist,4,FALSE)</f>
        <v>#N/A</v>
      </c>
      <c r="AA115" s="240" t="str">
        <f>IFERROR(VLOOKUP(BillDetail_List[[#This Row],[Activity Code]],ActivityCodeList,2,FALSE), " ")</f>
        <v xml:space="preserve"> </v>
      </c>
      <c r="AB115" s="240" t="str">
        <f>IFERROR(VLOOKUP(BillDetail_List[[#This Row],[Expense Code]],expensenumbers,2,FALSE), " ")</f>
        <v xml:space="preserve"> </v>
      </c>
      <c r="AC115" s="92" t="str">
        <f>IFERROR(VLOOKUP(BillDetail_List[LTM],LTMList,3,FALSE),"")</f>
        <v/>
      </c>
      <c r="AD115" s="92" t="str">
        <f>IFERROR(VLOOKUP(BillDetail_List[LTM],LTMList,4,FALSE),"")</f>
        <v/>
      </c>
      <c r="AE115" s="86">
        <f>IFERROR(VLOOKUP(BillDetail_List[LTM],LTM_List[],6,FALSE),0)</f>
        <v>0</v>
      </c>
      <c r="AF115" s="83" t="e">
        <f>VLOOKUP(BillDetail_List[Part ID],FundingList,7,FALSE)</f>
        <v>#N/A</v>
      </c>
      <c r="AG115" s="83" t="e">
        <f>IF(CounselBaseFees=0,VLOOKUP(BillDetail_List[Part ID],FundingList,3,FALSE),VLOOKUP(BillDetail_List[LTM],LTMList,8,FALSE))</f>
        <v>#N/A</v>
      </c>
      <c r="AH115" s="93" t="e">
        <f>VLOOKUP(BillDetail_List[Part ID],FundingList,4,FALSE)</f>
        <v>#N/A</v>
      </c>
      <c r="AI115" s="190">
        <f>IF(BillDetail_List[[#This Row],[Time]]="N/A",0, BillDetail_List[[#This Row],[Time]]*BillDetail_List[[#This Row],[LTM Rate]])</f>
        <v>0</v>
      </c>
      <c r="AJ115" s="86" t="e">
        <f>IF(BillDetail_List[Entry Alloc%]=0,(BillDetail_List[Time]*BillDetail_List[LTM Rate])*BillDetail_List[[#This Row],[Funding PerCent Allowed]],(BillDetail_List[Time]*BillDetail_List[LTM Rate])*BillDetail_List[[#This Row],[Funding PerCent Allowed]]*BillDetail_List[Entry Alloc%])</f>
        <v>#N/A</v>
      </c>
      <c r="AK115" s="86" t="e">
        <f>BillDetail_List[Base Profit Costs (including any indemnity cap)]*BillDetail_List[VAT Rate]</f>
        <v>#N/A</v>
      </c>
      <c r="AL115" s="86" t="e">
        <f>BillDetail_List[Base Profit Costs (including any indemnity cap)]*BillDetail_List[Success Fee %]</f>
        <v>#N/A</v>
      </c>
      <c r="AM115" s="86" t="e">
        <f>BillDetail_List[Success Fee on Base Profit costs]*BillDetail_List[VAT Rate]</f>
        <v>#N/A</v>
      </c>
      <c r="AN115" s="86" t="e">
        <f>SUM(BillDetail_List[[#This Row],[Base Profit Costs (including any indemnity cap)]:[VAT on Success Fee on Base Profit Costs]])</f>
        <v>#N/A</v>
      </c>
      <c r="AO115" s="86" t="e">
        <f>BillDetail_List[Counsel''s Base Fees]*BillDetail_List[VAT Rate]</f>
        <v>#N/A</v>
      </c>
      <c r="AP115" s="86" t="e">
        <f>BillDetail_List[Counsel''s Base Fees]*BillDetail_List[Success Fee %]</f>
        <v>#N/A</v>
      </c>
      <c r="AQ115" s="86" t="e">
        <f>BillDetail_List[Counsel''s Success Fee]*BillDetail_List[VAT Rate]</f>
        <v>#N/A</v>
      </c>
      <c r="AR115" s="86" t="e">
        <f>BillDetail_List[Counsel''s Base Fees]+BillDetail_List[VAT on Base Counsel Fees]+BillDetail_List[Counsel''s Success Fee]+BillDetail_List[VAT on Counsel''s Success Fee]</f>
        <v>#N/A</v>
      </c>
      <c r="AS115" s="86">
        <f>BillDetail_List[Other Disbursements]+BillDetail_List[VAT On Other Disbursements]</f>
        <v>0</v>
      </c>
      <c r="AT115" s="86">
        <f>BillDetail_List[Counsel''s Base Fees]+BillDetail_List[Other Disbursements]+BillDetail_List[ATEI Premium]</f>
        <v>0</v>
      </c>
      <c r="AU115" s="86" t="e">
        <f>BillDetail_List[Other Disbursements]+BillDetail_List[Counsel''s Base Fees]+BillDetail_List[Base Profit Costs (including any indemnity cap)]</f>
        <v>#N/A</v>
      </c>
      <c r="AV115" s="86" t="e">
        <f>BillDetail_List[Base Profit Costs (including any indemnity cap)]+BillDetail_List[Success Fee on Base Profit costs]</f>
        <v>#N/A</v>
      </c>
      <c r="AW115" s="86" t="e">
        <f>BillDetail_List[ATEI Premium]+BillDetail_List[Other Disbursements]+BillDetail_List[Counsel''s Success Fee]+BillDetail_List[Counsel''s Base Fees]</f>
        <v>#N/A</v>
      </c>
      <c r="AX115" s="86" t="e">
        <f>BillDetail_List[VAT On Other Disbursements]+BillDetail_List[VAT on Counsel''s Success Fee]+BillDetail_List[VAT on Base Counsel Fees]+BillDetail_List[VAT on Success Fee on Base Profit Costs]+BillDetail_List[VAT on Base Profit Costs]</f>
        <v>#N/A</v>
      </c>
      <c r="AY115" s="86" t="e">
        <f>SUM(BillDetail_List[[#This Row],[Total Profit Costs]:[Total VAT]])</f>
        <v>#N/A</v>
      </c>
      <c r="AZ115" s="280" t="e">
        <f>VLOOKUP(BillDetail_List[[#This Row],[Phase Code ]],phasetasklist,7,FALSE)</f>
        <v>#N/A</v>
      </c>
      <c r="BA115" s="280" t="e">
        <f>VLOOKUP(BillDetail_List[[#This Row],[Task Code]],tasklist,7,FALSE)</f>
        <v>#N/A</v>
      </c>
      <c r="BB115" s="280" t="str">
        <f>IFERROR(VLOOKUP(BillDetail_List[[#This Row],[Activity Code]],ActivityCodeList,4,FALSE),"")</f>
        <v/>
      </c>
      <c r="BC115" s="280" t="str">
        <f>IFERROR(VLOOKUP(BillDetail_List[[#This Row],[Expense Code]],expensenumbers,4,FALSE),"")</f>
        <v/>
      </c>
      <c r="BD115" s="218"/>
      <c r="BE115" s="94"/>
      <c r="BF115" s="94"/>
      <c r="BG115" s="218"/>
      <c r="BH115" s="94"/>
      <c r="BI115" s="218"/>
      <c r="BJ115" s="218"/>
      <c r="BK115" s="96"/>
      <c r="BL115" s="96"/>
      <c r="BQ115" s="96"/>
      <c r="BR115" s="96"/>
      <c r="BS115" s="96"/>
      <c r="BT115" s="96"/>
      <c r="BV115" s="96"/>
      <c r="BW115" s="72"/>
      <c r="BX115" s="72"/>
      <c r="CB115" s="98"/>
      <c r="CC115" s="99"/>
      <c r="CD115" s="99"/>
      <c r="CE115" s="84"/>
      <c r="CF115" s="84"/>
    </row>
    <row r="116" spans="1:84" x14ac:dyDescent="0.2">
      <c r="A116" s="74"/>
      <c r="B116" s="74"/>
      <c r="C116" s="49"/>
      <c r="D116" s="172"/>
      <c r="E116" s="76"/>
      <c r="F116" s="76"/>
      <c r="G116" s="119"/>
      <c r="H116" s="87"/>
      <c r="I116" s="77"/>
      <c r="J116" s="77"/>
      <c r="K116" s="88"/>
      <c r="L116" s="79"/>
      <c r="M116" s="76"/>
      <c r="N116" s="256"/>
      <c r="O116" s="256"/>
      <c r="P116" s="256"/>
      <c r="Q116" s="256"/>
      <c r="R116" s="81"/>
      <c r="S116" s="89"/>
      <c r="T116" s="76"/>
      <c r="U116" s="76"/>
      <c r="V116" s="86" t="e">
        <f>IF(BillDetail_List[Entry Alloc%]=0,(BillDetail_List[Time]*BillDetail_List[LTM Rate])*BillDetail_List[[#This Row],[Funding PerCent Allowed]],(BillDetail_List[Time]*BillDetail_List[LTM Rate])*BillDetail_List[[#This Row],[Funding PerCent Allowed]]*BillDetail_List[Entry Alloc%])</f>
        <v>#N/A</v>
      </c>
      <c r="W116" s="86">
        <f>BillDetail_List[Counsel''s Base Fees]+BillDetail_List[Other Disbursements]+BillDetail_List[ATEI Premium]</f>
        <v>0</v>
      </c>
      <c r="X116" s="91" t="e">
        <f>VLOOKUP(BillDetail_List[Part ID],FundingList,2,FALSE)</f>
        <v>#N/A</v>
      </c>
      <c r="Y116" s="272" t="e">
        <f>VLOOKUP(BillDetail_List[[#This Row],[Phase Code ]],phasetasklist,3,FALSE)</f>
        <v>#N/A</v>
      </c>
      <c r="Z116" s="255" t="e">
        <f>VLOOKUP(BillDetail_List[[#This Row],[Task Code]],tasklist,4,FALSE)</f>
        <v>#N/A</v>
      </c>
      <c r="AA116" s="240" t="str">
        <f>IFERROR(VLOOKUP(BillDetail_List[[#This Row],[Activity Code]],ActivityCodeList,2,FALSE), " ")</f>
        <v xml:space="preserve"> </v>
      </c>
      <c r="AB116" s="240" t="str">
        <f>IFERROR(VLOOKUP(BillDetail_List[[#This Row],[Expense Code]],expensenumbers,2,FALSE), " ")</f>
        <v xml:space="preserve"> </v>
      </c>
      <c r="AC116" s="92" t="str">
        <f>IFERROR(VLOOKUP(BillDetail_List[LTM],LTMList,3,FALSE),"")</f>
        <v/>
      </c>
      <c r="AD116" s="92" t="str">
        <f>IFERROR(VLOOKUP(BillDetail_List[LTM],LTMList,4,FALSE),"")</f>
        <v/>
      </c>
      <c r="AE116" s="86">
        <f>IFERROR(VLOOKUP(BillDetail_List[LTM],LTM_List[],6,FALSE),0)</f>
        <v>0</v>
      </c>
      <c r="AF116" s="83" t="e">
        <f>VLOOKUP(BillDetail_List[Part ID],FundingList,7,FALSE)</f>
        <v>#N/A</v>
      </c>
      <c r="AG116" s="83" t="e">
        <f>IF(CounselBaseFees=0,VLOOKUP(BillDetail_List[Part ID],FundingList,3,FALSE),VLOOKUP(BillDetail_List[LTM],LTMList,8,FALSE))</f>
        <v>#N/A</v>
      </c>
      <c r="AH116" s="93" t="e">
        <f>VLOOKUP(BillDetail_List[Part ID],FundingList,4,FALSE)</f>
        <v>#N/A</v>
      </c>
      <c r="AI116" s="190">
        <f>IF(BillDetail_List[[#This Row],[Time]]="N/A",0, BillDetail_List[[#This Row],[Time]]*BillDetail_List[[#This Row],[LTM Rate]])</f>
        <v>0</v>
      </c>
      <c r="AJ116" s="86" t="e">
        <f>IF(BillDetail_List[Entry Alloc%]=0,(BillDetail_List[Time]*BillDetail_List[LTM Rate])*BillDetail_List[[#This Row],[Funding PerCent Allowed]],(BillDetail_List[Time]*BillDetail_List[LTM Rate])*BillDetail_List[[#This Row],[Funding PerCent Allowed]]*BillDetail_List[Entry Alloc%])</f>
        <v>#N/A</v>
      </c>
      <c r="AK116" s="86" t="e">
        <f>BillDetail_List[Base Profit Costs (including any indemnity cap)]*BillDetail_List[VAT Rate]</f>
        <v>#N/A</v>
      </c>
      <c r="AL116" s="86" t="e">
        <f>BillDetail_List[Base Profit Costs (including any indemnity cap)]*BillDetail_List[Success Fee %]</f>
        <v>#N/A</v>
      </c>
      <c r="AM116" s="86" t="e">
        <f>BillDetail_List[Success Fee on Base Profit costs]*BillDetail_List[VAT Rate]</f>
        <v>#N/A</v>
      </c>
      <c r="AN116" s="86" t="e">
        <f>SUM(BillDetail_List[[#This Row],[Base Profit Costs (including any indemnity cap)]:[VAT on Success Fee on Base Profit Costs]])</f>
        <v>#N/A</v>
      </c>
      <c r="AO116" s="86" t="e">
        <f>BillDetail_List[Counsel''s Base Fees]*BillDetail_List[VAT Rate]</f>
        <v>#N/A</v>
      </c>
      <c r="AP116" s="86" t="e">
        <f>BillDetail_List[Counsel''s Base Fees]*BillDetail_List[Success Fee %]</f>
        <v>#N/A</v>
      </c>
      <c r="AQ116" s="86" t="e">
        <f>BillDetail_List[Counsel''s Success Fee]*BillDetail_List[VAT Rate]</f>
        <v>#N/A</v>
      </c>
      <c r="AR116" s="86" t="e">
        <f>BillDetail_List[Counsel''s Base Fees]+BillDetail_List[VAT on Base Counsel Fees]+BillDetail_List[Counsel''s Success Fee]+BillDetail_List[VAT on Counsel''s Success Fee]</f>
        <v>#N/A</v>
      </c>
      <c r="AS116" s="86">
        <f>BillDetail_List[Other Disbursements]+BillDetail_List[VAT On Other Disbursements]</f>
        <v>0</v>
      </c>
      <c r="AT116" s="86">
        <f>BillDetail_List[Counsel''s Base Fees]+BillDetail_List[Other Disbursements]+BillDetail_List[ATEI Premium]</f>
        <v>0</v>
      </c>
      <c r="AU116" s="86" t="e">
        <f>BillDetail_List[Other Disbursements]+BillDetail_List[Counsel''s Base Fees]+BillDetail_List[Base Profit Costs (including any indemnity cap)]</f>
        <v>#N/A</v>
      </c>
      <c r="AV116" s="86" t="e">
        <f>BillDetail_List[Base Profit Costs (including any indemnity cap)]+BillDetail_List[Success Fee on Base Profit costs]</f>
        <v>#N/A</v>
      </c>
      <c r="AW116" s="86" t="e">
        <f>BillDetail_List[ATEI Premium]+BillDetail_List[Other Disbursements]+BillDetail_List[Counsel''s Success Fee]+BillDetail_List[Counsel''s Base Fees]</f>
        <v>#N/A</v>
      </c>
      <c r="AX116" s="86" t="e">
        <f>BillDetail_List[VAT On Other Disbursements]+BillDetail_List[VAT on Counsel''s Success Fee]+BillDetail_List[VAT on Base Counsel Fees]+BillDetail_List[VAT on Success Fee on Base Profit Costs]+BillDetail_List[VAT on Base Profit Costs]</f>
        <v>#N/A</v>
      </c>
      <c r="AY116" s="86" t="e">
        <f>SUM(BillDetail_List[[#This Row],[Total Profit Costs]:[Total VAT]])</f>
        <v>#N/A</v>
      </c>
      <c r="AZ116" s="280" t="e">
        <f>VLOOKUP(BillDetail_List[[#This Row],[Phase Code ]],phasetasklist,7,FALSE)</f>
        <v>#N/A</v>
      </c>
      <c r="BA116" s="280" t="e">
        <f>VLOOKUP(BillDetail_List[[#This Row],[Task Code]],tasklist,7,FALSE)</f>
        <v>#N/A</v>
      </c>
      <c r="BB116" s="280" t="str">
        <f>IFERROR(VLOOKUP(BillDetail_List[[#This Row],[Activity Code]],ActivityCodeList,4,FALSE),"")</f>
        <v/>
      </c>
      <c r="BC116" s="280" t="str">
        <f>IFERROR(VLOOKUP(BillDetail_List[[#This Row],[Expense Code]],expensenumbers,4,FALSE),"")</f>
        <v/>
      </c>
      <c r="BD116" s="218"/>
      <c r="BE116" s="94"/>
      <c r="BF116" s="94"/>
      <c r="BG116" s="218"/>
      <c r="BH116" s="94"/>
      <c r="BI116" s="218"/>
      <c r="BJ116" s="218"/>
      <c r="BK116" s="96"/>
      <c r="BL116" s="96"/>
      <c r="BQ116" s="96"/>
      <c r="BR116" s="96"/>
      <c r="BS116" s="96"/>
      <c r="BT116" s="96"/>
      <c r="BV116" s="96"/>
      <c r="BW116" s="72"/>
      <c r="BX116" s="72"/>
      <c r="CB116" s="98"/>
      <c r="CC116" s="99"/>
      <c r="CD116" s="99"/>
      <c r="CE116" s="84"/>
      <c r="CF116" s="84"/>
    </row>
    <row r="117" spans="1:84" x14ac:dyDescent="0.2">
      <c r="A117" s="74"/>
      <c r="B117" s="74"/>
      <c r="C117" s="49"/>
      <c r="D117" s="172"/>
      <c r="E117" s="76"/>
      <c r="F117" s="76"/>
      <c r="G117" s="119"/>
      <c r="H117" s="87"/>
      <c r="I117" s="77"/>
      <c r="J117" s="77"/>
      <c r="K117" s="88"/>
      <c r="L117" s="79"/>
      <c r="M117" s="76"/>
      <c r="N117" s="256"/>
      <c r="O117" s="256"/>
      <c r="P117" s="256"/>
      <c r="Q117" s="256"/>
      <c r="R117" s="81"/>
      <c r="S117" s="89"/>
      <c r="T117" s="76"/>
      <c r="U117" s="76"/>
      <c r="V117" s="86" t="e">
        <f>IF(BillDetail_List[Entry Alloc%]=0,(BillDetail_List[Time]*BillDetail_List[LTM Rate])*BillDetail_List[[#This Row],[Funding PerCent Allowed]],(BillDetail_List[Time]*BillDetail_List[LTM Rate])*BillDetail_List[[#This Row],[Funding PerCent Allowed]]*BillDetail_List[Entry Alloc%])</f>
        <v>#N/A</v>
      </c>
      <c r="W117" s="86">
        <f>BillDetail_List[Counsel''s Base Fees]+BillDetail_List[Other Disbursements]+BillDetail_List[ATEI Premium]</f>
        <v>0</v>
      </c>
      <c r="X117" s="91" t="e">
        <f>VLOOKUP(BillDetail_List[Part ID],FundingList,2,FALSE)</f>
        <v>#N/A</v>
      </c>
      <c r="Y117" s="272" t="e">
        <f>VLOOKUP(BillDetail_List[[#This Row],[Phase Code ]],phasetasklist,3,FALSE)</f>
        <v>#N/A</v>
      </c>
      <c r="Z117" s="255" t="e">
        <f>VLOOKUP(BillDetail_List[[#This Row],[Task Code]],tasklist,4,FALSE)</f>
        <v>#N/A</v>
      </c>
      <c r="AA117" s="240" t="str">
        <f>IFERROR(VLOOKUP(BillDetail_List[[#This Row],[Activity Code]],ActivityCodeList,2,FALSE), " ")</f>
        <v xml:space="preserve"> </v>
      </c>
      <c r="AB117" s="240" t="str">
        <f>IFERROR(VLOOKUP(BillDetail_List[[#This Row],[Expense Code]],expensenumbers,2,FALSE), " ")</f>
        <v xml:space="preserve"> </v>
      </c>
      <c r="AC117" s="92" t="str">
        <f>IFERROR(VLOOKUP(BillDetail_List[LTM],LTMList,3,FALSE),"")</f>
        <v/>
      </c>
      <c r="AD117" s="92" t="str">
        <f>IFERROR(VLOOKUP(BillDetail_List[LTM],LTMList,4,FALSE),"")</f>
        <v/>
      </c>
      <c r="AE117" s="86">
        <f>IFERROR(VLOOKUP(BillDetail_List[LTM],LTM_List[],6,FALSE),0)</f>
        <v>0</v>
      </c>
      <c r="AF117" s="83" t="e">
        <f>VLOOKUP(BillDetail_List[Part ID],FundingList,7,FALSE)</f>
        <v>#N/A</v>
      </c>
      <c r="AG117" s="83" t="e">
        <f>IF(CounselBaseFees=0,VLOOKUP(BillDetail_List[Part ID],FundingList,3,FALSE),VLOOKUP(BillDetail_List[LTM],LTMList,8,FALSE))</f>
        <v>#N/A</v>
      </c>
      <c r="AH117" s="93" t="e">
        <f>VLOOKUP(BillDetail_List[Part ID],FundingList,4,FALSE)</f>
        <v>#N/A</v>
      </c>
      <c r="AI117" s="190">
        <f>IF(BillDetail_List[[#This Row],[Time]]="N/A",0, BillDetail_List[[#This Row],[Time]]*BillDetail_List[[#This Row],[LTM Rate]])</f>
        <v>0</v>
      </c>
      <c r="AJ117" s="86" t="e">
        <f>IF(BillDetail_List[Entry Alloc%]=0,(BillDetail_List[Time]*BillDetail_List[LTM Rate])*BillDetail_List[[#This Row],[Funding PerCent Allowed]],(BillDetail_List[Time]*BillDetail_List[LTM Rate])*BillDetail_List[[#This Row],[Funding PerCent Allowed]]*BillDetail_List[Entry Alloc%])</f>
        <v>#N/A</v>
      </c>
      <c r="AK117" s="86" t="e">
        <f>BillDetail_List[Base Profit Costs (including any indemnity cap)]*BillDetail_List[VAT Rate]</f>
        <v>#N/A</v>
      </c>
      <c r="AL117" s="86" t="e">
        <f>BillDetail_List[Base Profit Costs (including any indemnity cap)]*BillDetail_List[Success Fee %]</f>
        <v>#N/A</v>
      </c>
      <c r="AM117" s="86" t="e">
        <f>BillDetail_List[Success Fee on Base Profit costs]*BillDetail_List[VAT Rate]</f>
        <v>#N/A</v>
      </c>
      <c r="AN117" s="86" t="e">
        <f>SUM(BillDetail_List[[#This Row],[Base Profit Costs (including any indemnity cap)]:[VAT on Success Fee on Base Profit Costs]])</f>
        <v>#N/A</v>
      </c>
      <c r="AO117" s="86" t="e">
        <f>BillDetail_List[Counsel''s Base Fees]*BillDetail_List[VAT Rate]</f>
        <v>#N/A</v>
      </c>
      <c r="AP117" s="86" t="e">
        <f>BillDetail_List[Counsel''s Base Fees]*BillDetail_List[Success Fee %]</f>
        <v>#N/A</v>
      </c>
      <c r="AQ117" s="86" t="e">
        <f>BillDetail_List[Counsel''s Success Fee]*BillDetail_List[VAT Rate]</f>
        <v>#N/A</v>
      </c>
      <c r="AR117" s="86" t="e">
        <f>BillDetail_List[Counsel''s Base Fees]+BillDetail_List[VAT on Base Counsel Fees]+BillDetail_List[Counsel''s Success Fee]+BillDetail_List[VAT on Counsel''s Success Fee]</f>
        <v>#N/A</v>
      </c>
      <c r="AS117" s="86">
        <f>BillDetail_List[Other Disbursements]+BillDetail_List[VAT On Other Disbursements]</f>
        <v>0</v>
      </c>
      <c r="AT117" s="86">
        <f>BillDetail_List[Counsel''s Base Fees]+BillDetail_List[Other Disbursements]+BillDetail_List[ATEI Premium]</f>
        <v>0</v>
      </c>
      <c r="AU117" s="86" t="e">
        <f>BillDetail_List[Other Disbursements]+BillDetail_List[Counsel''s Base Fees]+BillDetail_List[Base Profit Costs (including any indemnity cap)]</f>
        <v>#N/A</v>
      </c>
      <c r="AV117" s="86" t="e">
        <f>BillDetail_List[Base Profit Costs (including any indemnity cap)]+BillDetail_List[Success Fee on Base Profit costs]</f>
        <v>#N/A</v>
      </c>
      <c r="AW117" s="86" t="e">
        <f>BillDetail_List[ATEI Premium]+BillDetail_List[Other Disbursements]+BillDetail_List[Counsel''s Success Fee]+BillDetail_List[Counsel''s Base Fees]</f>
        <v>#N/A</v>
      </c>
      <c r="AX117" s="86" t="e">
        <f>BillDetail_List[VAT On Other Disbursements]+BillDetail_List[VAT on Counsel''s Success Fee]+BillDetail_List[VAT on Base Counsel Fees]+BillDetail_List[VAT on Success Fee on Base Profit Costs]+BillDetail_List[VAT on Base Profit Costs]</f>
        <v>#N/A</v>
      </c>
      <c r="AY117" s="86" t="e">
        <f>SUM(BillDetail_List[[#This Row],[Total Profit Costs]:[Total VAT]])</f>
        <v>#N/A</v>
      </c>
      <c r="AZ117" s="280" t="e">
        <f>VLOOKUP(BillDetail_List[[#This Row],[Phase Code ]],phasetasklist,7,FALSE)</f>
        <v>#N/A</v>
      </c>
      <c r="BA117" s="280" t="e">
        <f>VLOOKUP(BillDetail_List[[#This Row],[Task Code]],tasklist,7,FALSE)</f>
        <v>#N/A</v>
      </c>
      <c r="BB117" s="280" t="str">
        <f>IFERROR(VLOOKUP(BillDetail_List[[#This Row],[Activity Code]],ActivityCodeList,4,FALSE),"")</f>
        <v/>
      </c>
      <c r="BC117" s="280" t="str">
        <f>IFERROR(VLOOKUP(BillDetail_List[[#This Row],[Expense Code]],expensenumbers,4,FALSE),"")</f>
        <v/>
      </c>
      <c r="BD117" s="218"/>
      <c r="BE117" s="94"/>
      <c r="BF117" s="94"/>
      <c r="BG117" s="218"/>
      <c r="BH117" s="94"/>
      <c r="BI117" s="218"/>
      <c r="BJ117" s="218"/>
      <c r="BK117" s="96"/>
      <c r="BL117" s="96"/>
      <c r="BQ117" s="96"/>
      <c r="BR117" s="96"/>
      <c r="BS117" s="96"/>
      <c r="BT117" s="96"/>
      <c r="BV117" s="96"/>
      <c r="BW117" s="72"/>
      <c r="BX117" s="72"/>
      <c r="CB117" s="98"/>
      <c r="CC117" s="99"/>
      <c r="CD117" s="99"/>
      <c r="CE117" s="84"/>
      <c r="CF117" s="84"/>
    </row>
    <row r="118" spans="1:84" x14ac:dyDescent="0.2">
      <c r="A118" s="74"/>
      <c r="B118" s="74"/>
      <c r="C118" s="49"/>
      <c r="D118" s="172"/>
      <c r="E118" s="76"/>
      <c r="F118" s="76"/>
      <c r="G118" s="119"/>
      <c r="H118" s="87"/>
      <c r="I118" s="77"/>
      <c r="J118" s="77"/>
      <c r="K118" s="88"/>
      <c r="L118" s="79"/>
      <c r="M118" s="76"/>
      <c r="N118" s="256"/>
      <c r="O118" s="256"/>
      <c r="P118" s="256"/>
      <c r="Q118" s="256"/>
      <c r="R118" s="81"/>
      <c r="S118" s="89"/>
      <c r="T118" s="76"/>
      <c r="U118" s="76"/>
      <c r="V118" s="86" t="e">
        <f>IF(BillDetail_List[Entry Alloc%]=0,(BillDetail_List[Time]*BillDetail_List[LTM Rate])*BillDetail_List[[#This Row],[Funding PerCent Allowed]],(BillDetail_List[Time]*BillDetail_List[LTM Rate])*BillDetail_List[[#This Row],[Funding PerCent Allowed]]*BillDetail_List[Entry Alloc%])</f>
        <v>#N/A</v>
      </c>
      <c r="W118" s="86">
        <f>BillDetail_List[Counsel''s Base Fees]+BillDetail_List[Other Disbursements]+BillDetail_List[ATEI Premium]</f>
        <v>0</v>
      </c>
      <c r="X118" s="91" t="e">
        <f>VLOOKUP(BillDetail_List[Part ID],FundingList,2,FALSE)</f>
        <v>#N/A</v>
      </c>
      <c r="Y118" s="272" t="e">
        <f>VLOOKUP(BillDetail_List[[#This Row],[Phase Code ]],phasetasklist,3,FALSE)</f>
        <v>#N/A</v>
      </c>
      <c r="Z118" s="255" t="e">
        <f>VLOOKUP(BillDetail_List[[#This Row],[Task Code]],tasklist,4,FALSE)</f>
        <v>#N/A</v>
      </c>
      <c r="AA118" s="240" t="str">
        <f>IFERROR(VLOOKUP(BillDetail_List[[#This Row],[Activity Code]],ActivityCodeList,2,FALSE), " ")</f>
        <v xml:space="preserve"> </v>
      </c>
      <c r="AB118" s="240" t="str">
        <f>IFERROR(VLOOKUP(BillDetail_List[[#This Row],[Expense Code]],expensenumbers,2,FALSE), " ")</f>
        <v xml:space="preserve"> </v>
      </c>
      <c r="AC118" s="92" t="str">
        <f>IFERROR(VLOOKUP(BillDetail_List[LTM],LTMList,3,FALSE),"")</f>
        <v/>
      </c>
      <c r="AD118" s="92" t="str">
        <f>IFERROR(VLOOKUP(BillDetail_List[LTM],LTMList,4,FALSE),"")</f>
        <v/>
      </c>
      <c r="AE118" s="86">
        <f>IFERROR(VLOOKUP(BillDetail_List[LTM],LTM_List[],6,FALSE),0)</f>
        <v>0</v>
      </c>
      <c r="AF118" s="83" t="e">
        <f>VLOOKUP(BillDetail_List[Part ID],FundingList,7,FALSE)</f>
        <v>#N/A</v>
      </c>
      <c r="AG118" s="83" t="e">
        <f>IF(CounselBaseFees=0,VLOOKUP(BillDetail_List[Part ID],FundingList,3,FALSE),VLOOKUP(BillDetail_List[LTM],LTMList,8,FALSE))</f>
        <v>#N/A</v>
      </c>
      <c r="AH118" s="93" t="e">
        <f>VLOOKUP(BillDetail_List[Part ID],FundingList,4,FALSE)</f>
        <v>#N/A</v>
      </c>
      <c r="AI118" s="190">
        <f>IF(BillDetail_List[[#This Row],[Time]]="N/A",0, BillDetail_List[[#This Row],[Time]]*BillDetail_List[[#This Row],[LTM Rate]])</f>
        <v>0</v>
      </c>
      <c r="AJ118" s="86" t="e">
        <f>IF(BillDetail_List[Entry Alloc%]=0,(BillDetail_List[Time]*BillDetail_List[LTM Rate])*BillDetail_List[[#This Row],[Funding PerCent Allowed]],(BillDetail_List[Time]*BillDetail_List[LTM Rate])*BillDetail_List[[#This Row],[Funding PerCent Allowed]]*BillDetail_List[Entry Alloc%])</f>
        <v>#N/A</v>
      </c>
      <c r="AK118" s="86" t="e">
        <f>BillDetail_List[Base Profit Costs (including any indemnity cap)]*BillDetail_List[VAT Rate]</f>
        <v>#N/A</v>
      </c>
      <c r="AL118" s="86" t="e">
        <f>BillDetail_List[Base Profit Costs (including any indemnity cap)]*BillDetail_List[Success Fee %]</f>
        <v>#N/A</v>
      </c>
      <c r="AM118" s="86" t="e">
        <f>BillDetail_List[Success Fee on Base Profit costs]*BillDetail_List[VAT Rate]</f>
        <v>#N/A</v>
      </c>
      <c r="AN118" s="86" t="e">
        <f>SUM(BillDetail_List[[#This Row],[Base Profit Costs (including any indemnity cap)]:[VAT on Success Fee on Base Profit Costs]])</f>
        <v>#N/A</v>
      </c>
      <c r="AO118" s="86" t="e">
        <f>BillDetail_List[Counsel''s Base Fees]*BillDetail_List[VAT Rate]</f>
        <v>#N/A</v>
      </c>
      <c r="AP118" s="86" t="e">
        <f>BillDetail_List[Counsel''s Base Fees]*BillDetail_List[Success Fee %]</f>
        <v>#N/A</v>
      </c>
      <c r="AQ118" s="86" t="e">
        <f>BillDetail_List[Counsel''s Success Fee]*BillDetail_List[VAT Rate]</f>
        <v>#N/A</v>
      </c>
      <c r="AR118" s="86" t="e">
        <f>BillDetail_List[Counsel''s Base Fees]+BillDetail_List[VAT on Base Counsel Fees]+BillDetail_List[Counsel''s Success Fee]+BillDetail_List[VAT on Counsel''s Success Fee]</f>
        <v>#N/A</v>
      </c>
      <c r="AS118" s="86">
        <f>BillDetail_List[Other Disbursements]+BillDetail_List[VAT On Other Disbursements]</f>
        <v>0</v>
      </c>
      <c r="AT118" s="86">
        <f>BillDetail_List[Counsel''s Base Fees]+BillDetail_List[Other Disbursements]+BillDetail_List[ATEI Premium]</f>
        <v>0</v>
      </c>
      <c r="AU118" s="86" t="e">
        <f>BillDetail_List[Other Disbursements]+BillDetail_List[Counsel''s Base Fees]+BillDetail_List[Base Profit Costs (including any indemnity cap)]</f>
        <v>#N/A</v>
      </c>
      <c r="AV118" s="86" t="e">
        <f>BillDetail_List[Base Profit Costs (including any indemnity cap)]+BillDetail_List[Success Fee on Base Profit costs]</f>
        <v>#N/A</v>
      </c>
      <c r="AW118" s="86" t="e">
        <f>BillDetail_List[ATEI Premium]+BillDetail_List[Other Disbursements]+BillDetail_List[Counsel''s Success Fee]+BillDetail_List[Counsel''s Base Fees]</f>
        <v>#N/A</v>
      </c>
      <c r="AX118" s="86" t="e">
        <f>BillDetail_List[VAT On Other Disbursements]+BillDetail_List[VAT on Counsel''s Success Fee]+BillDetail_List[VAT on Base Counsel Fees]+BillDetail_List[VAT on Success Fee on Base Profit Costs]+BillDetail_List[VAT on Base Profit Costs]</f>
        <v>#N/A</v>
      </c>
      <c r="AY118" s="86" t="e">
        <f>SUM(BillDetail_List[[#This Row],[Total Profit Costs]:[Total VAT]])</f>
        <v>#N/A</v>
      </c>
      <c r="AZ118" s="280" t="e">
        <f>VLOOKUP(BillDetail_List[[#This Row],[Phase Code ]],phasetasklist,7,FALSE)</f>
        <v>#N/A</v>
      </c>
      <c r="BA118" s="280" t="e">
        <f>VLOOKUP(BillDetail_List[[#This Row],[Task Code]],tasklist,7,FALSE)</f>
        <v>#N/A</v>
      </c>
      <c r="BB118" s="280" t="str">
        <f>IFERROR(VLOOKUP(BillDetail_List[[#This Row],[Activity Code]],ActivityCodeList,4,FALSE),"")</f>
        <v/>
      </c>
      <c r="BC118" s="280" t="str">
        <f>IFERROR(VLOOKUP(BillDetail_List[[#This Row],[Expense Code]],expensenumbers,4,FALSE),"")</f>
        <v/>
      </c>
      <c r="BD118" s="218"/>
      <c r="BE118" s="94"/>
      <c r="BF118" s="94"/>
      <c r="BG118" s="218"/>
      <c r="BH118" s="94"/>
      <c r="BI118" s="218"/>
      <c r="BJ118" s="218"/>
      <c r="BK118" s="96"/>
      <c r="BL118" s="96"/>
      <c r="BQ118" s="96"/>
      <c r="BR118" s="96"/>
      <c r="BS118" s="96"/>
      <c r="BT118" s="96"/>
      <c r="BV118" s="96"/>
      <c r="BW118" s="72"/>
      <c r="BX118" s="72"/>
      <c r="CB118" s="98"/>
      <c r="CC118" s="99"/>
      <c r="CD118" s="99"/>
      <c r="CE118" s="84"/>
      <c r="CF118" s="84"/>
    </row>
    <row r="119" spans="1:84" x14ac:dyDescent="0.2">
      <c r="A119" s="74"/>
      <c r="B119" s="74"/>
      <c r="C119" s="49"/>
      <c r="D119" s="172"/>
      <c r="E119" s="76"/>
      <c r="F119" s="76"/>
      <c r="G119" s="119"/>
      <c r="H119" s="87"/>
      <c r="I119" s="77"/>
      <c r="J119" s="77"/>
      <c r="K119" s="88"/>
      <c r="L119" s="79"/>
      <c r="M119" s="76"/>
      <c r="N119" s="256"/>
      <c r="O119" s="256"/>
      <c r="P119" s="256"/>
      <c r="Q119" s="256"/>
      <c r="R119" s="81"/>
      <c r="S119" s="89"/>
      <c r="T119" s="75"/>
      <c r="U119" s="75"/>
      <c r="V119" s="86" t="e">
        <f>IF(BillDetail_List[Entry Alloc%]=0,(BillDetail_List[Time]*BillDetail_List[LTM Rate])*BillDetail_List[[#This Row],[Funding PerCent Allowed]],(BillDetail_List[Time]*BillDetail_List[LTM Rate])*BillDetail_List[[#This Row],[Funding PerCent Allowed]]*BillDetail_List[Entry Alloc%])</f>
        <v>#N/A</v>
      </c>
      <c r="W119" s="86">
        <f>BillDetail_List[Counsel''s Base Fees]+BillDetail_List[Other Disbursements]+BillDetail_List[ATEI Premium]</f>
        <v>0</v>
      </c>
      <c r="X119" s="91" t="e">
        <f>VLOOKUP(BillDetail_List[Part ID],FundingList,2,FALSE)</f>
        <v>#N/A</v>
      </c>
      <c r="Y119" s="272" t="e">
        <f>VLOOKUP(BillDetail_List[[#This Row],[Phase Code ]],phasetasklist,3,FALSE)</f>
        <v>#N/A</v>
      </c>
      <c r="Z119" s="255" t="e">
        <f>VLOOKUP(BillDetail_List[[#This Row],[Task Code]],tasklist,4,FALSE)</f>
        <v>#N/A</v>
      </c>
      <c r="AA119" s="240" t="str">
        <f>IFERROR(VLOOKUP(BillDetail_List[[#This Row],[Activity Code]],ActivityCodeList,2,FALSE), " ")</f>
        <v xml:space="preserve"> </v>
      </c>
      <c r="AB119" s="240" t="str">
        <f>IFERROR(VLOOKUP(BillDetail_List[[#This Row],[Expense Code]],expensenumbers,2,FALSE), " ")</f>
        <v xml:space="preserve"> </v>
      </c>
      <c r="AC119" s="92" t="str">
        <f>IFERROR(VLOOKUP(BillDetail_List[LTM],LTMList,3,FALSE),"")</f>
        <v/>
      </c>
      <c r="AD119" s="92" t="str">
        <f>IFERROR(VLOOKUP(BillDetail_List[LTM],LTMList,4,FALSE),"")</f>
        <v/>
      </c>
      <c r="AE119" s="86">
        <f>IFERROR(VLOOKUP(BillDetail_List[LTM],LTM_List[],6,FALSE),0)</f>
        <v>0</v>
      </c>
      <c r="AF119" s="83" t="e">
        <f>VLOOKUP(BillDetail_List[Part ID],FundingList,7,FALSE)</f>
        <v>#N/A</v>
      </c>
      <c r="AG119" s="83" t="e">
        <f>IF(CounselBaseFees=0,VLOOKUP(BillDetail_List[Part ID],FundingList,3,FALSE),VLOOKUP(BillDetail_List[LTM],LTMList,8,FALSE))</f>
        <v>#N/A</v>
      </c>
      <c r="AH119" s="93" t="e">
        <f>VLOOKUP(BillDetail_List[Part ID],FundingList,4,FALSE)</f>
        <v>#N/A</v>
      </c>
      <c r="AI119" s="190">
        <f>IF(BillDetail_List[[#This Row],[Time]]="N/A",0, BillDetail_List[[#This Row],[Time]]*BillDetail_List[[#This Row],[LTM Rate]])</f>
        <v>0</v>
      </c>
      <c r="AJ119" s="86" t="e">
        <f>IF(BillDetail_List[Entry Alloc%]=0,(BillDetail_List[Time]*BillDetail_List[LTM Rate])*BillDetail_List[[#This Row],[Funding PerCent Allowed]],(BillDetail_List[Time]*BillDetail_List[LTM Rate])*BillDetail_List[[#This Row],[Funding PerCent Allowed]]*BillDetail_List[Entry Alloc%])</f>
        <v>#N/A</v>
      </c>
      <c r="AK119" s="86" t="e">
        <f>BillDetail_List[Base Profit Costs (including any indemnity cap)]*BillDetail_List[VAT Rate]</f>
        <v>#N/A</v>
      </c>
      <c r="AL119" s="86" t="e">
        <f>BillDetail_List[Base Profit Costs (including any indemnity cap)]*BillDetail_List[Success Fee %]</f>
        <v>#N/A</v>
      </c>
      <c r="AM119" s="86" t="e">
        <f>BillDetail_List[Success Fee on Base Profit costs]*BillDetail_List[VAT Rate]</f>
        <v>#N/A</v>
      </c>
      <c r="AN119" s="86" t="e">
        <f>SUM(BillDetail_List[[#This Row],[Base Profit Costs (including any indemnity cap)]:[VAT on Success Fee on Base Profit Costs]])</f>
        <v>#N/A</v>
      </c>
      <c r="AO119" s="86" t="e">
        <f>BillDetail_List[Counsel''s Base Fees]*BillDetail_List[VAT Rate]</f>
        <v>#N/A</v>
      </c>
      <c r="AP119" s="86" t="e">
        <f>BillDetail_List[Counsel''s Base Fees]*BillDetail_List[Success Fee %]</f>
        <v>#N/A</v>
      </c>
      <c r="AQ119" s="86" t="e">
        <f>BillDetail_List[Counsel''s Success Fee]*BillDetail_List[VAT Rate]</f>
        <v>#N/A</v>
      </c>
      <c r="AR119" s="86" t="e">
        <f>BillDetail_List[Counsel''s Base Fees]+BillDetail_List[VAT on Base Counsel Fees]+BillDetail_List[Counsel''s Success Fee]+BillDetail_List[VAT on Counsel''s Success Fee]</f>
        <v>#N/A</v>
      </c>
      <c r="AS119" s="86">
        <f>BillDetail_List[Other Disbursements]+BillDetail_List[VAT On Other Disbursements]</f>
        <v>0</v>
      </c>
      <c r="AT119" s="86">
        <f>BillDetail_List[Counsel''s Base Fees]+BillDetail_List[Other Disbursements]+BillDetail_List[ATEI Premium]</f>
        <v>0</v>
      </c>
      <c r="AU119" s="86" t="e">
        <f>BillDetail_List[Other Disbursements]+BillDetail_List[Counsel''s Base Fees]+BillDetail_List[Base Profit Costs (including any indemnity cap)]</f>
        <v>#N/A</v>
      </c>
      <c r="AV119" s="86" t="e">
        <f>BillDetail_List[Base Profit Costs (including any indemnity cap)]+BillDetail_List[Success Fee on Base Profit costs]</f>
        <v>#N/A</v>
      </c>
      <c r="AW119" s="86" t="e">
        <f>BillDetail_List[ATEI Premium]+BillDetail_List[Other Disbursements]+BillDetail_List[Counsel''s Success Fee]+BillDetail_List[Counsel''s Base Fees]</f>
        <v>#N/A</v>
      </c>
      <c r="AX119" s="86" t="e">
        <f>BillDetail_List[VAT On Other Disbursements]+BillDetail_List[VAT on Counsel''s Success Fee]+BillDetail_List[VAT on Base Counsel Fees]+BillDetail_List[VAT on Success Fee on Base Profit Costs]+BillDetail_List[VAT on Base Profit Costs]</f>
        <v>#N/A</v>
      </c>
      <c r="AY119" s="86" t="e">
        <f>SUM(BillDetail_List[[#This Row],[Total Profit Costs]:[Total VAT]])</f>
        <v>#N/A</v>
      </c>
      <c r="AZ119" s="280" t="e">
        <f>VLOOKUP(BillDetail_List[[#This Row],[Phase Code ]],phasetasklist,7,FALSE)</f>
        <v>#N/A</v>
      </c>
      <c r="BA119" s="280" t="e">
        <f>VLOOKUP(BillDetail_List[[#This Row],[Task Code]],tasklist,7,FALSE)</f>
        <v>#N/A</v>
      </c>
      <c r="BB119" s="280" t="str">
        <f>IFERROR(VLOOKUP(BillDetail_List[[#This Row],[Activity Code]],ActivityCodeList,4,FALSE),"")</f>
        <v/>
      </c>
      <c r="BC119" s="280" t="str">
        <f>IFERROR(VLOOKUP(BillDetail_List[[#This Row],[Expense Code]],expensenumbers,4,FALSE),"")</f>
        <v/>
      </c>
      <c r="BD119" s="218"/>
      <c r="BE119" s="94"/>
      <c r="BF119" s="94"/>
      <c r="BG119" s="218"/>
      <c r="BH119" s="94"/>
      <c r="BI119" s="218"/>
      <c r="BJ119" s="218"/>
      <c r="BK119" s="96"/>
      <c r="BL119" s="96"/>
      <c r="BQ119" s="96"/>
      <c r="BR119" s="96"/>
      <c r="BS119" s="96"/>
      <c r="BT119" s="96"/>
      <c r="BV119" s="96"/>
      <c r="BW119" s="72"/>
      <c r="BX119" s="72"/>
      <c r="CB119" s="98"/>
      <c r="CC119" s="99"/>
      <c r="CD119" s="99"/>
      <c r="CE119" s="84"/>
      <c r="CF119" s="84"/>
    </row>
    <row r="120" spans="1:84" x14ac:dyDescent="0.2">
      <c r="A120" s="74"/>
      <c r="B120" s="74"/>
      <c r="C120" s="49"/>
      <c r="D120" s="172"/>
      <c r="E120" s="291"/>
      <c r="F120" s="76"/>
      <c r="G120" s="119"/>
      <c r="H120" s="87"/>
      <c r="I120" s="77"/>
      <c r="J120" s="77"/>
      <c r="K120" s="88"/>
      <c r="L120" s="79"/>
      <c r="M120" s="76"/>
      <c r="N120" s="256"/>
      <c r="O120" s="256"/>
      <c r="P120" s="256"/>
      <c r="Q120" s="256"/>
      <c r="R120" s="81"/>
      <c r="S120" s="89"/>
      <c r="T120" s="75"/>
      <c r="U120" s="75"/>
      <c r="V120" s="86" t="e">
        <f>IF(BillDetail_List[Entry Alloc%]=0,(BillDetail_List[Time]*BillDetail_List[LTM Rate])*BillDetail_List[[#This Row],[Funding PerCent Allowed]],(BillDetail_List[Time]*BillDetail_List[LTM Rate])*BillDetail_List[[#This Row],[Funding PerCent Allowed]]*BillDetail_List[Entry Alloc%])</f>
        <v>#N/A</v>
      </c>
      <c r="W120" s="86">
        <f>BillDetail_List[Counsel''s Base Fees]+BillDetail_List[Other Disbursements]+BillDetail_List[ATEI Premium]</f>
        <v>0</v>
      </c>
      <c r="X120" s="91" t="e">
        <f>VLOOKUP(BillDetail_List[Part ID],FundingList,2,FALSE)</f>
        <v>#N/A</v>
      </c>
      <c r="Y120" s="272" t="e">
        <f>VLOOKUP(BillDetail_List[[#This Row],[Phase Code ]],phasetasklist,3,FALSE)</f>
        <v>#N/A</v>
      </c>
      <c r="Z120" s="255" t="e">
        <f>VLOOKUP(BillDetail_List[[#This Row],[Task Code]],tasklist,4,FALSE)</f>
        <v>#N/A</v>
      </c>
      <c r="AA120" s="240" t="str">
        <f>IFERROR(VLOOKUP(BillDetail_List[[#This Row],[Activity Code]],ActivityCodeList,2,FALSE), " ")</f>
        <v xml:space="preserve"> </v>
      </c>
      <c r="AB120" s="240" t="str">
        <f>IFERROR(VLOOKUP(BillDetail_List[[#This Row],[Expense Code]],expensenumbers,2,FALSE), " ")</f>
        <v xml:space="preserve"> </v>
      </c>
      <c r="AC120" s="92" t="str">
        <f>IFERROR(VLOOKUP(BillDetail_List[LTM],LTMList,3,FALSE),"")</f>
        <v/>
      </c>
      <c r="AD120" s="92" t="str">
        <f>IFERROR(VLOOKUP(BillDetail_List[LTM],LTMList,4,FALSE),"")</f>
        <v/>
      </c>
      <c r="AE120" s="86">
        <f>IFERROR(VLOOKUP(BillDetail_List[LTM],LTM_List[],6,FALSE),0)</f>
        <v>0</v>
      </c>
      <c r="AF120" s="83" t="e">
        <f>VLOOKUP(BillDetail_List[Part ID],FundingList,7,FALSE)</f>
        <v>#N/A</v>
      </c>
      <c r="AG120" s="83" t="e">
        <f>IF(CounselBaseFees=0,VLOOKUP(BillDetail_List[Part ID],FundingList,3,FALSE),VLOOKUP(BillDetail_List[LTM],LTMList,8,FALSE))</f>
        <v>#N/A</v>
      </c>
      <c r="AH120" s="93" t="e">
        <f>VLOOKUP(BillDetail_List[Part ID],FundingList,4,FALSE)</f>
        <v>#N/A</v>
      </c>
      <c r="AI120" s="190">
        <f>IF(BillDetail_List[[#This Row],[Time]]="N/A",0, BillDetail_List[[#This Row],[Time]]*BillDetail_List[[#This Row],[LTM Rate]])</f>
        <v>0</v>
      </c>
      <c r="AJ120" s="86" t="e">
        <f>IF(BillDetail_List[Entry Alloc%]=0,(BillDetail_List[Time]*BillDetail_List[LTM Rate])*BillDetail_List[[#This Row],[Funding PerCent Allowed]],(BillDetail_List[Time]*BillDetail_List[LTM Rate])*BillDetail_List[[#This Row],[Funding PerCent Allowed]]*BillDetail_List[Entry Alloc%])</f>
        <v>#N/A</v>
      </c>
      <c r="AK120" s="86" t="e">
        <f>BillDetail_List[Base Profit Costs (including any indemnity cap)]*BillDetail_List[VAT Rate]</f>
        <v>#N/A</v>
      </c>
      <c r="AL120" s="86" t="e">
        <f>BillDetail_List[Base Profit Costs (including any indemnity cap)]*BillDetail_List[Success Fee %]</f>
        <v>#N/A</v>
      </c>
      <c r="AM120" s="86" t="e">
        <f>BillDetail_List[Success Fee on Base Profit costs]*BillDetail_List[VAT Rate]</f>
        <v>#N/A</v>
      </c>
      <c r="AN120" s="86" t="e">
        <f>SUM(BillDetail_List[[#This Row],[Base Profit Costs (including any indemnity cap)]:[VAT on Success Fee on Base Profit Costs]])</f>
        <v>#N/A</v>
      </c>
      <c r="AO120" s="86" t="e">
        <f>BillDetail_List[Counsel''s Base Fees]*BillDetail_List[VAT Rate]</f>
        <v>#N/A</v>
      </c>
      <c r="AP120" s="86" t="e">
        <f>BillDetail_List[Counsel''s Base Fees]*BillDetail_List[Success Fee %]</f>
        <v>#N/A</v>
      </c>
      <c r="AQ120" s="86" t="e">
        <f>BillDetail_List[Counsel''s Success Fee]*BillDetail_List[VAT Rate]</f>
        <v>#N/A</v>
      </c>
      <c r="AR120" s="86" t="e">
        <f>BillDetail_List[Counsel''s Base Fees]+BillDetail_List[VAT on Base Counsel Fees]+BillDetail_List[Counsel''s Success Fee]+BillDetail_List[VAT on Counsel''s Success Fee]</f>
        <v>#N/A</v>
      </c>
      <c r="AS120" s="86">
        <f>BillDetail_List[Other Disbursements]+BillDetail_List[VAT On Other Disbursements]</f>
        <v>0</v>
      </c>
      <c r="AT120" s="86">
        <f>BillDetail_List[Counsel''s Base Fees]+BillDetail_List[Other Disbursements]+BillDetail_List[ATEI Premium]</f>
        <v>0</v>
      </c>
      <c r="AU120" s="86" t="e">
        <f>BillDetail_List[Other Disbursements]+BillDetail_List[Counsel''s Base Fees]+BillDetail_List[Base Profit Costs (including any indemnity cap)]</f>
        <v>#N/A</v>
      </c>
      <c r="AV120" s="86" t="e">
        <f>BillDetail_List[Base Profit Costs (including any indemnity cap)]+BillDetail_List[Success Fee on Base Profit costs]</f>
        <v>#N/A</v>
      </c>
      <c r="AW120" s="86" t="e">
        <f>BillDetail_List[ATEI Premium]+BillDetail_List[Other Disbursements]+BillDetail_List[Counsel''s Success Fee]+BillDetail_List[Counsel''s Base Fees]</f>
        <v>#N/A</v>
      </c>
      <c r="AX120" s="86" t="e">
        <f>BillDetail_List[VAT On Other Disbursements]+BillDetail_List[VAT on Counsel''s Success Fee]+BillDetail_List[VAT on Base Counsel Fees]+BillDetail_List[VAT on Success Fee on Base Profit Costs]+BillDetail_List[VAT on Base Profit Costs]</f>
        <v>#N/A</v>
      </c>
      <c r="AY120" s="86" t="e">
        <f>SUM(BillDetail_List[[#This Row],[Total Profit Costs]:[Total VAT]])</f>
        <v>#N/A</v>
      </c>
      <c r="AZ120" s="280" t="e">
        <f>VLOOKUP(BillDetail_List[[#This Row],[Phase Code ]],phasetasklist,7,FALSE)</f>
        <v>#N/A</v>
      </c>
      <c r="BA120" s="280" t="e">
        <f>VLOOKUP(BillDetail_List[[#This Row],[Task Code]],tasklist,7,FALSE)</f>
        <v>#N/A</v>
      </c>
      <c r="BB120" s="280" t="str">
        <f>IFERROR(VLOOKUP(BillDetail_List[[#This Row],[Activity Code]],ActivityCodeList,4,FALSE),"")</f>
        <v/>
      </c>
      <c r="BC120" s="280" t="str">
        <f>IFERROR(VLOOKUP(BillDetail_List[[#This Row],[Expense Code]],expensenumbers,4,FALSE),"")</f>
        <v/>
      </c>
      <c r="BD120" s="218"/>
      <c r="BE120" s="94"/>
      <c r="BF120" s="94"/>
      <c r="BG120" s="218"/>
      <c r="BH120" s="94"/>
      <c r="BI120" s="218"/>
      <c r="BJ120" s="218"/>
      <c r="BK120" s="96"/>
      <c r="BL120" s="96"/>
      <c r="BQ120" s="96"/>
      <c r="BR120" s="96"/>
      <c r="BS120" s="96"/>
      <c r="BT120" s="96"/>
      <c r="BV120" s="96"/>
      <c r="BW120" s="72"/>
      <c r="BX120" s="72"/>
      <c r="CB120" s="98"/>
      <c r="CC120" s="99"/>
      <c r="CD120" s="99"/>
      <c r="CE120" s="84"/>
      <c r="CF120" s="84"/>
    </row>
    <row r="121" spans="1:84" x14ac:dyDescent="0.2">
      <c r="A121" s="74"/>
      <c r="B121" s="74"/>
      <c r="C121" s="49"/>
      <c r="D121" s="172"/>
      <c r="E121" s="291"/>
      <c r="F121" s="76"/>
      <c r="G121" s="119"/>
      <c r="H121" s="87"/>
      <c r="I121" s="77"/>
      <c r="J121" s="77"/>
      <c r="K121" s="88"/>
      <c r="L121" s="79"/>
      <c r="M121" s="76"/>
      <c r="N121" s="256"/>
      <c r="O121" s="256"/>
      <c r="P121" s="256"/>
      <c r="Q121" s="256"/>
      <c r="R121" s="81"/>
      <c r="S121" s="89"/>
      <c r="T121" s="75"/>
      <c r="U121" s="75"/>
      <c r="V121" s="86" t="e">
        <f>IF(BillDetail_List[Entry Alloc%]=0,(BillDetail_List[Time]*BillDetail_List[LTM Rate])*BillDetail_List[[#This Row],[Funding PerCent Allowed]],(BillDetail_List[Time]*BillDetail_List[LTM Rate])*BillDetail_List[[#This Row],[Funding PerCent Allowed]]*BillDetail_List[Entry Alloc%])</f>
        <v>#N/A</v>
      </c>
      <c r="W121" s="86">
        <f>BillDetail_List[Counsel''s Base Fees]+BillDetail_List[Other Disbursements]+BillDetail_List[ATEI Premium]</f>
        <v>0</v>
      </c>
      <c r="X121" s="91" t="e">
        <f>VLOOKUP(BillDetail_List[Part ID],FundingList,2,FALSE)</f>
        <v>#N/A</v>
      </c>
      <c r="Y121" s="272" t="e">
        <f>VLOOKUP(BillDetail_List[[#This Row],[Phase Code ]],phasetasklist,3,FALSE)</f>
        <v>#N/A</v>
      </c>
      <c r="Z121" s="255" t="e">
        <f>VLOOKUP(BillDetail_List[[#This Row],[Task Code]],tasklist,4,FALSE)</f>
        <v>#N/A</v>
      </c>
      <c r="AA121" s="240" t="str">
        <f>IFERROR(VLOOKUP(BillDetail_List[[#This Row],[Activity Code]],ActivityCodeList,2,FALSE), " ")</f>
        <v xml:space="preserve"> </v>
      </c>
      <c r="AB121" s="240" t="str">
        <f>IFERROR(VLOOKUP(BillDetail_List[[#This Row],[Expense Code]],expensenumbers,2,FALSE), " ")</f>
        <v xml:space="preserve"> </v>
      </c>
      <c r="AC121" s="92" t="str">
        <f>IFERROR(VLOOKUP(BillDetail_List[LTM],LTMList,3,FALSE),"")</f>
        <v/>
      </c>
      <c r="AD121" s="92" t="str">
        <f>IFERROR(VLOOKUP(BillDetail_List[LTM],LTMList,4,FALSE),"")</f>
        <v/>
      </c>
      <c r="AE121" s="86">
        <f>IFERROR(VLOOKUP(BillDetail_List[LTM],LTM_List[],6,FALSE),0)</f>
        <v>0</v>
      </c>
      <c r="AF121" s="83" t="e">
        <f>VLOOKUP(BillDetail_List[Part ID],FundingList,7,FALSE)</f>
        <v>#N/A</v>
      </c>
      <c r="AG121" s="83" t="e">
        <f>IF(CounselBaseFees=0,VLOOKUP(BillDetail_List[Part ID],FundingList,3,FALSE),VLOOKUP(BillDetail_List[LTM],LTMList,8,FALSE))</f>
        <v>#N/A</v>
      </c>
      <c r="AH121" s="93" t="e">
        <f>VLOOKUP(BillDetail_List[Part ID],FundingList,4,FALSE)</f>
        <v>#N/A</v>
      </c>
      <c r="AI121" s="190">
        <f>IF(BillDetail_List[[#This Row],[Time]]="N/A",0, BillDetail_List[[#This Row],[Time]]*BillDetail_List[[#This Row],[LTM Rate]])</f>
        <v>0</v>
      </c>
      <c r="AJ121" s="86" t="e">
        <f>IF(BillDetail_List[Entry Alloc%]=0,(BillDetail_List[Time]*BillDetail_List[LTM Rate])*BillDetail_List[[#This Row],[Funding PerCent Allowed]],(BillDetail_List[Time]*BillDetail_List[LTM Rate])*BillDetail_List[[#This Row],[Funding PerCent Allowed]]*BillDetail_List[Entry Alloc%])</f>
        <v>#N/A</v>
      </c>
      <c r="AK121" s="86" t="e">
        <f>BillDetail_List[Base Profit Costs (including any indemnity cap)]*BillDetail_List[VAT Rate]</f>
        <v>#N/A</v>
      </c>
      <c r="AL121" s="86" t="e">
        <f>BillDetail_List[Base Profit Costs (including any indemnity cap)]*BillDetail_List[Success Fee %]</f>
        <v>#N/A</v>
      </c>
      <c r="AM121" s="86" t="e">
        <f>BillDetail_List[Success Fee on Base Profit costs]*BillDetail_List[VAT Rate]</f>
        <v>#N/A</v>
      </c>
      <c r="AN121" s="86" t="e">
        <f>SUM(BillDetail_List[[#This Row],[Base Profit Costs (including any indemnity cap)]:[VAT on Success Fee on Base Profit Costs]])</f>
        <v>#N/A</v>
      </c>
      <c r="AO121" s="86" t="e">
        <f>BillDetail_List[Counsel''s Base Fees]*BillDetail_List[VAT Rate]</f>
        <v>#N/A</v>
      </c>
      <c r="AP121" s="86" t="e">
        <f>BillDetail_List[Counsel''s Base Fees]*BillDetail_List[Success Fee %]</f>
        <v>#N/A</v>
      </c>
      <c r="AQ121" s="86" t="e">
        <f>BillDetail_List[Counsel''s Success Fee]*BillDetail_List[VAT Rate]</f>
        <v>#N/A</v>
      </c>
      <c r="AR121" s="86" t="e">
        <f>BillDetail_List[Counsel''s Base Fees]+BillDetail_List[VAT on Base Counsel Fees]+BillDetail_List[Counsel''s Success Fee]+BillDetail_List[VAT on Counsel''s Success Fee]</f>
        <v>#N/A</v>
      </c>
      <c r="AS121" s="86">
        <f>BillDetail_List[Other Disbursements]+BillDetail_List[VAT On Other Disbursements]</f>
        <v>0</v>
      </c>
      <c r="AT121" s="86">
        <f>BillDetail_List[Counsel''s Base Fees]+BillDetail_List[Other Disbursements]+BillDetail_List[ATEI Premium]</f>
        <v>0</v>
      </c>
      <c r="AU121" s="86" t="e">
        <f>BillDetail_List[Other Disbursements]+BillDetail_List[Counsel''s Base Fees]+BillDetail_List[Base Profit Costs (including any indemnity cap)]</f>
        <v>#N/A</v>
      </c>
      <c r="AV121" s="86" t="e">
        <f>BillDetail_List[Base Profit Costs (including any indemnity cap)]+BillDetail_List[Success Fee on Base Profit costs]</f>
        <v>#N/A</v>
      </c>
      <c r="AW121" s="86" t="e">
        <f>BillDetail_List[ATEI Premium]+BillDetail_List[Other Disbursements]+BillDetail_List[Counsel''s Success Fee]+BillDetail_List[Counsel''s Base Fees]</f>
        <v>#N/A</v>
      </c>
      <c r="AX121" s="86" t="e">
        <f>BillDetail_List[VAT On Other Disbursements]+BillDetail_List[VAT on Counsel''s Success Fee]+BillDetail_List[VAT on Base Counsel Fees]+BillDetail_List[VAT on Success Fee on Base Profit Costs]+BillDetail_List[VAT on Base Profit Costs]</f>
        <v>#N/A</v>
      </c>
      <c r="AY121" s="86" t="e">
        <f>SUM(BillDetail_List[[#This Row],[Total Profit Costs]:[Total VAT]])</f>
        <v>#N/A</v>
      </c>
      <c r="AZ121" s="280" t="e">
        <f>VLOOKUP(BillDetail_List[[#This Row],[Phase Code ]],phasetasklist,7,FALSE)</f>
        <v>#N/A</v>
      </c>
      <c r="BA121" s="280" t="e">
        <f>VLOOKUP(BillDetail_List[[#This Row],[Task Code]],tasklist,7,FALSE)</f>
        <v>#N/A</v>
      </c>
      <c r="BB121" s="280" t="str">
        <f>IFERROR(VLOOKUP(BillDetail_List[[#This Row],[Activity Code]],ActivityCodeList,4,FALSE),"")</f>
        <v/>
      </c>
      <c r="BC121" s="280" t="str">
        <f>IFERROR(VLOOKUP(BillDetail_List[[#This Row],[Expense Code]],expensenumbers,4,FALSE),"")</f>
        <v/>
      </c>
      <c r="BD121" s="218"/>
      <c r="BE121" s="94"/>
      <c r="BF121" s="94"/>
      <c r="BG121" s="218"/>
      <c r="BH121" s="94"/>
      <c r="BI121" s="218"/>
      <c r="BJ121" s="218"/>
      <c r="BK121" s="96"/>
      <c r="BL121" s="96"/>
      <c r="BQ121" s="96"/>
      <c r="BR121" s="96"/>
      <c r="BS121" s="96"/>
      <c r="BT121" s="96"/>
      <c r="BV121" s="96"/>
      <c r="BW121" s="72"/>
      <c r="BX121" s="72"/>
      <c r="CB121" s="98"/>
      <c r="CC121" s="99"/>
      <c r="CD121" s="99"/>
      <c r="CE121" s="84"/>
      <c r="CF121" s="84"/>
    </row>
    <row r="122" spans="1:84" x14ac:dyDescent="0.2">
      <c r="A122" s="74"/>
      <c r="B122" s="74"/>
      <c r="C122" s="49"/>
      <c r="D122" s="172"/>
      <c r="E122" s="291"/>
      <c r="F122" s="76"/>
      <c r="G122" s="119"/>
      <c r="H122" s="87"/>
      <c r="I122" s="77"/>
      <c r="J122" s="77"/>
      <c r="K122" s="88"/>
      <c r="L122" s="79"/>
      <c r="M122" s="76"/>
      <c r="N122" s="256"/>
      <c r="O122" s="256"/>
      <c r="P122" s="256"/>
      <c r="Q122" s="256"/>
      <c r="R122" s="81"/>
      <c r="S122" s="89"/>
      <c r="T122" s="75"/>
      <c r="U122" s="75"/>
      <c r="V122" s="86" t="e">
        <f>IF(BillDetail_List[Entry Alloc%]=0,(BillDetail_List[Time]*BillDetail_List[LTM Rate])*BillDetail_List[[#This Row],[Funding PerCent Allowed]],(BillDetail_List[Time]*BillDetail_List[LTM Rate])*BillDetail_List[[#This Row],[Funding PerCent Allowed]]*BillDetail_List[Entry Alloc%])</f>
        <v>#N/A</v>
      </c>
      <c r="W122" s="86">
        <f>BillDetail_List[Counsel''s Base Fees]+BillDetail_List[Other Disbursements]+BillDetail_List[ATEI Premium]</f>
        <v>0</v>
      </c>
      <c r="X122" s="91" t="e">
        <f>VLOOKUP(BillDetail_List[Part ID],FundingList,2,FALSE)</f>
        <v>#N/A</v>
      </c>
      <c r="Y122" s="272" t="e">
        <f>VLOOKUP(BillDetail_List[[#This Row],[Phase Code ]],phasetasklist,3,FALSE)</f>
        <v>#N/A</v>
      </c>
      <c r="Z122" s="255" t="e">
        <f>VLOOKUP(BillDetail_List[[#This Row],[Task Code]],tasklist,4,FALSE)</f>
        <v>#N/A</v>
      </c>
      <c r="AA122" s="240" t="str">
        <f>IFERROR(VLOOKUP(BillDetail_List[[#This Row],[Activity Code]],ActivityCodeList,2,FALSE), " ")</f>
        <v xml:space="preserve"> </v>
      </c>
      <c r="AB122" s="240" t="str">
        <f>IFERROR(VLOOKUP(BillDetail_List[[#This Row],[Expense Code]],expensenumbers,2,FALSE), " ")</f>
        <v xml:space="preserve"> </v>
      </c>
      <c r="AC122" s="92" t="str">
        <f>IFERROR(VLOOKUP(BillDetail_List[LTM],LTMList,3,FALSE),"")</f>
        <v/>
      </c>
      <c r="AD122" s="92" t="str">
        <f>IFERROR(VLOOKUP(BillDetail_List[LTM],LTMList,4,FALSE),"")</f>
        <v/>
      </c>
      <c r="AE122" s="86">
        <f>IFERROR(VLOOKUP(BillDetail_List[LTM],LTM_List[],6,FALSE),0)</f>
        <v>0</v>
      </c>
      <c r="AF122" s="83" t="e">
        <f>VLOOKUP(BillDetail_List[Part ID],FundingList,7,FALSE)</f>
        <v>#N/A</v>
      </c>
      <c r="AG122" s="83" t="e">
        <f>IF(CounselBaseFees=0,VLOOKUP(BillDetail_List[Part ID],FundingList,3,FALSE),VLOOKUP(BillDetail_List[LTM],LTMList,8,FALSE))</f>
        <v>#N/A</v>
      </c>
      <c r="AH122" s="93" t="e">
        <f>VLOOKUP(BillDetail_List[Part ID],FundingList,4,FALSE)</f>
        <v>#N/A</v>
      </c>
      <c r="AI122" s="190">
        <f>IF(BillDetail_List[[#This Row],[Time]]="N/A",0, BillDetail_List[[#This Row],[Time]]*BillDetail_List[[#This Row],[LTM Rate]])</f>
        <v>0</v>
      </c>
      <c r="AJ122" s="86" t="e">
        <f>IF(BillDetail_List[Entry Alloc%]=0,(BillDetail_List[Time]*BillDetail_List[LTM Rate])*BillDetail_List[[#This Row],[Funding PerCent Allowed]],(BillDetail_List[Time]*BillDetail_List[LTM Rate])*BillDetail_List[[#This Row],[Funding PerCent Allowed]]*BillDetail_List[Entry Alloc%])</f>
        <v>#N/A</v>
      </c>
      <c r="AK122" s="86" t="e">
        <f>BillDetail_List[Base Profit Costs (including any indemnity cap)]*BillDetail_List[VAT Rate]</f>
        <v>#N/A</v>
      </c>
      <c r="AL122" s="86" t="e">
        <f>BillDetail_List[Base Profit Costs (including any indemnity cap)]*BillDetail_List[Success Fee %]</f>
        <v>#N/A</v>
      </c>
      <c r="AM122" s="86" t="e">
        <f>BillDetail_List[Success Fee on Base Profit costs]*BillDetail_List[VAT Rate]</f>
        <v>#N/A</v>
      </c>
      <c r="AN122" s="86" t="e">
        <f>SUM(BillDetail_List[[#This Row],[Base Profit Costs (including any indemnity cap)]:[VAT on Success Fee on Base Profit Costs]])</f>
        <v>#N/A</v>
      </c>
      <c r="AO122" s="86" t="e">
        <f>BillDetail_List[Counsel''s Base Fees]*BillDetail_List[VAT Rate]</f>
        <v>#N/A</v>
      </c>
      <c r="AP122" s="86" t="e">
        <f>BillDetail_List[Counsel''s Base Fees]*BillDetail_List[Success Fee %]</f>
        <v>#N/A</v>
      </c>
      <c r="AQ122" s="86" t="e">
        <f>BillDetail_List[Counsel''s Success Fee]*BillDetail_List[VAT Rate]</f>
        <v>#N/A</v>
      </c>
      <c r="AR122" s="86" t="e">
        <f>BillDetail_List[Counsel''s Base Fees]+BillDetail_List[VAT on Base Counsel Fees]+BillDetail_List[Counsel''s Success Fee]+BillDetail_List[VAT on Counsel''s Success Fee]</f>
        <v>#N/A</v>
      </c>
      <c r="AS122" s="86">
        <f>BillDetail_List[Other Disbursements]+BillDetail_List[VAT On Other Disbursements]</f>
        <v>0</v>
      </c>
      <c r="AT122" s="86">
        <f>BillDetail_List[Counsel''s Base Fees]+BillDetail_List[Other Disbursements]+BillDetail_List[ATEI Premium]</f>
        <v>0</v>
      </c>
      <c r="AU122" s="86" t="e">
        <f>BillDetail_List[Other Disbursements]+BillDetail_List[Counsel''s Base Fees]+BillDetail_List[Base Profit Costs (including any indemnity cap)]</f>
        <v>#N/A</v>
      </c>
      <c r="AV122" s="86" t="e">
        <f>BillDetail_List[Base Profit Costs (including any indemnity cap)]+BillDetail_List[Success Fee on Base Profit costs]</f>
        <v>#N/A</v>
      </c>
      <c r="AW122" s="86" t="e">
        <f>BillDetail_List[ATEI Premium]+BillDetail_List[Other Disbursements]+BillDetail_List[Counsel''s Success Fee]+BillDetail_List[Counsel''s Base Fees]</f>
        <v>#N/A</v>
      </c>
      <c r="AX122" s="86" t="e">
        <f>BillDetail_List[VAT On Other Disbursements]+BillDetail_List[VAT on Counsel''s Success Fee]+BillDetail_List[VAT on Base Counsel Fees]+BillDetail_List[VAT on Success Fee on Base Profit Costs]+BillDetail_List[VAT on Base Profit Costs]</f>
        <v>#N/A</v>
      </c>
      <c r="AY122" s="86" t="e">
        <f>SUM(BillDetail_List[[#This Row],[Total Profit Costs]:[Total VAT]])</f>
        <v>#N/A</v>
      </c>
      <c r="AZ122" s="280" t="e">
        <f>VLOOKUP(BillDetail_List[[#This Row],[Phase Code ]],phasetasklist,7,FALSE)</f>
        <v>#N/A</v>
      </c>
      <c r="BA122" s="280" t="e">
        <f>VLOOKUP(BillDetail_List[[#This Row],[Task Code]],tasklist,7,FALSE)</f>
        <v>#N/A</v>
      </c>
      <c r="BB122" s="280" t="str">
        <f>IFERROR(VLOOKUP(BillDetail_List[[#This Row],[Activity Code]],ActivityCodeList,4,FALSE),"")</f>
        <v/>
      </c>
      <c r="BC122" s="280" t="str">
        <f>IFERROR(VLOOKUP(BillDetail_List[[#This Row],[Expense Code]],expensenumbers,4,FALSE),"")</f>
        <v/>
      </c>
      <c r="BD122" s="218"/>
      <c r="BE122" s="94"/>
      <c r="BF122" s="94"/>
      <c r="BG122" s="218"/>
      <c r="BH122" s="94"/>
      <c r="BI122" s="218"/>
      <c r="BJ122" s="218"/>
      <c r="BK122" s="96"/>
      <c r="BL122" s="96"/>
      <c r="BQ122" s="96"/>
      <c r="BR122" s="96"/>
      <c r="BS122" s="96"/>
      <c r="BT122" s="96"/>
      <c r="BV122" s="96"/>
      <c r="BW122" s="72"/>
      <c r="BX122" s="72"/>
      <c r="CB122" s="98"/>
      <c r="CC122" s="99"/>
      <c r="CD122" s="99"/>
      <c r="CE122" s="84"/>
      <c r="CF122" s="84"/>
    </row>
    <row r="123" spans="1:84" x14ac:dyDescent="0.2">
      <c r="A123" s="74"/>
      <c r="B123" s="74"/>
      <c r="C123" s="49"/>
      <c r="D123" s="172"/>
      <c r="E123" s="291"/>
      <c r="F123" s="76"/>
      <c r="G123" s="119"/>
      <c r="H123" s="87"/>
      <c r="I123" s="77"/>
      <c r="J123" s="77"/>
      <c r="K123" s="88"/>
      <c r="L123" s="79"/>
      <c r="M123" s="76"/>
      <c r="N123" s="256"/>
      <c r="O123" s="256"/>
      <c r="P123" s="256"/>
      <c r="Q123" s="256"/>
      <c r="R123" s="81"/>
      <c r="S123" s="89"/>
      <c r="T123" s="75"/>
      <c r="U123" s="75"/>
      <c r="V123" s="86" t="e">
        <f>IF(BillDetail_List[Entry Alloc%]=0,(BillDetail_List[Time]*BillDetail_List[LTM Rate])*BillDetail_List[[#This Row],[Funding PerCent Allowed]],(BillDetail_List[Time]*BillDetail_List[LTM Rate])*BillDetail_List[[#This Row],[Funding PerCent Allowed]]*BillDetail_List[Entry Alloc%])</f>
        <v>#N/A</v>
      </c>
      <c r="W123" s="86">
        <f>BillDetail_List[Counsel''s Base Fees]+BillDetail_List[Other Disbursements]+BillDetail_List[ATEI Premium]</f>
        <v>0</v>
      </c>
      <c r="X123" s="91" t="e">
        <f>VLOOKUP(BillDetail_List[Part ID],FundingList,2,FALSE)</f>
        <v>#N/A</v>
      </c>
      <c r="Y123" s="272" t="e">
        <f>VLOOKUP(BillDetail_List[[#This Row],[Phase Code ]],phasetasklist,3,FALSE)</f>
        <v>#N/A</v>
      </c>
      <c r="Z123" s="255" t="e">
        <f>VLOOKUP(BillDetail_List[[#This Row],[Task Code]],tasklist,4,FALSE)</f>
        <v>#N/A</v>
      </c>
      <c r="AA123" s="240" t="str">
        <f>IFERROR(VLOOKUP(BillDetail_List[[#This Row],[Activity Code]],ActivityCodeList,2,FALSE), " ")</f>
        <v xml:space="preserve"> </v>
      </c>
      <c r="AB123" s="240" t="str">
        <f>IFERROR(VLOOKUP(BillDetail_List[[#This Row],[Expense Code]],expensenumbers,2,FALSE), " ")</f>
        <v xml:space="preserve"> </v>
      </c>
      <c r="AC123" s="92" t="str">
        <f>IFERROR(VLOOKUP(BillDetail_List[LTM],LTMList,3,FALSE),"")</f>
        <v/>
      </c>
      <c r="AD123" s="92" t="str">
        <f>IFERROR(VLOOKUP(BillDetail_List[LTM],LTMList,4,FALSE),"")</f>
        <v/>
      </c>
      <c r="AE123" s="86">
        <f>IFERROR(VLOOKUP(BillDetail_List[LTM],LTM_List[],6,FALSE),0)</f>
        <v>0</v>
      </c>
      <c r="AF123" s="83" t="e">
        <f>VLOOKUP(BillDetail_List[Part ID],FundingList,7,FALSE)</f>
        <v>#N/A</v>
      </c>
      <c r="AG123" s="83" t="e">
        <f>IF(CounselBaseFees=0,VLOOKUP(BillDetail_List[Part ID],FundingList,3,FALSE),VLOOKUP(BillDetail_List[LTM],LTMList,8,FALSE))</f>
        <v>#N/A</v>
      </c>
      <c r="AH123" s="93" t="e">
        <f>VLOOKUP(BillDetail_List[Part ID],FundingList,4,FALSE)</f>
        <v>#N/A</v>
      </c>
      <c r="AI123" s="190">
        <f>IF(BillDetail_List[[#This Row],[Time]]="N/A",0, BillDetail_List[[#This Row],[Time]]*BillDetail_List[[#This Row],[LTM Rate]])</f>
        <v>0</v>
      </c>
      <c r="AJ123" s="86" t="e">
        <f>IF(BillDetail_List[Entry Alloc%]=0,(BillDetail_List[Time]*BillDetail_List[LTM Rate])*BillDetail_List[[#This Row],[Funding PerCent Allowed]],(BillDetail_List[Time]*BillDetail_List[LTM Rate])*BillDetail_List[[#This Row],[Funding PerCent Allowed]]*BillDetail_List[Entry Alloc%])</f>
        <v>#N/A</v>
      </c>
      <c r="AK123" s="86" t="e">
        <f>BillDetail_List[Base Profit Costs (including any indemnity cap)]*BillDetail_List[VAT Rate]</f>
        <v>#N/A</v>
      </c>
      <c r="AL123" s="86" t="e">
        <f>BillDetail_List[Base Profit Costs (including any indemnity cap)]*BillDetail_List[Success Fee %]</f>
        <v>#N/A</v>
      </c>
      <c r="AM123" s="86" t="e">
        <f>BillDetail_List[Success Fee on Base Profit costs]*BillDetail_List[VAT Rate]</f>
        <v>#N/A</v>
      </c>
      <c r="AN123" s="86" t="e">
        <f>SUM(BillDetail_List[[#This Row],[Base Profit Costs (including any indemnity cap)]:[VAT on Success Fee on Base Profit Costs]])</f>
        <v>#N/A</v>
      </c>
      <c r="AO123" s="86" t="e">
        <f>BillDetail_List[Counsel''s Base Fees]*BillDetail_List[VAT Rate]</f>
        <v>#N/A</v>
      </c>
      <c r="AP123" s="86" t="e">
        <f>BillDetail_List[Counsel''s Base Fees]*BillDetail_List[Success Fee %]</f>
        <v>#N/A</v>
      </c>
      <c r="AQ123" s="86" t="e">
        <f>BillDetail_List[Counsel''s Success Fee]*BillDetail_List[VAT Rate]</f>
        <v>#N/A</v>
      </c>
      <c r="AR123" s="86" t="e">
        <f>BillDetail_List[Counsel''s Base Fees]+BillDetail_List[VAT on Base Counsel Fees]+BillDetail_List[Counsel''s Success Fee]+BillDetail_List[VAT on Counsel''s Success Fee]</f>
        <v>#N/A</v>
      </c>
      <c r="AS123" s="86">
        <f>BillDetail_List[Other Disbursements]+BillDetail_List[VAT On Other Disbursements]</f>
        <v>0</v>
      </c>
      <c r="AT123" s="86">
        <f>BillDetail_List[Counsel''s Base Fees]+BillDetail_List[Other Disbursements]+BillDetail_List[ATEI Premium]</f>
        <v>0</v>
      </c>
      <c r="AU123" s="86" t="e">
        <f>BillDetail_List[Other Disbursements]+BillDetail_List[Counsel''s Base Fees]+BillDetail_List[Base Profit Costs (including any indemnity cap)]</f>
        <v>#N/A</v>
      </c>
      <c r="AV123" s="86" t="e">
        <f>BillDetail_List[Base Profit Costs (including any indemnity cap)]+BillDetail_List[Success Fee on Base Profit costs]</f>
        <v>#N/A</v>
      </c>
      <c r="AW123" s="86" t="e">
        <f>BillDetail_List[ATEI Premium]+BillDetail_List[Other Disbursements]+BillDetail_List[Counsel''s Success Fee]+BillDetail_List[Counsel''s Base Fees]</f>
        <v>#N/A</v>
      </c>
      <c r="AX123" s="86" t="e">
        <f>BillDetail_List[VAT On Other Disbursements]+BillDetail_List[VAT on Counsel''s Success Fee]+BillDetail_List[VAT on Base Counsel Fees]+BillDetail_List[VAT on Success Fee on Base Profit Costs]+BillDetail_List[VAT on Base Profit Costs]</f>
        <v>#N/A</v>
      </c>
      <c r="AY123" s="86" t="e">
        <f>SUM(BillDetail_List[[#This Row],[Total Profit Costs]:[Total VAT]])</f>
        <v>#N/A</v>
      </c>
      <c r="AZ123" s="280" t="e">
        <f>VLOOKUP(BillDetail_List[[#This Row],[Phase Code ]],phasetasklist,7,FALSE)</f>
        <v>#N/A</v>
      </c>
      <c r="BA123" s="280" t="e">
        <f>VLOOKUP(BillDetail_List[[#This Row],[Task Code]],tasklist,7,FALSE)</f>
        <v>#N/A</v>
      </c>
      <c r="BB123" s="280" t="str">
        <f>IFERROR(VLOOKUP(BillDetail_List[[#This Row],[Activity Code]],ActivityCodeList,4,FALSE),"")</f>
        <v/>
      </c>
      <c r="BC123" s="280" t="str">
        <f>IFERROR(VLOOKUP(BillDetail_List[[#This Row],[Expense Code]],expensenumbers,4,FALSE),"")</f>
        <v/>
      </c>
      <c r="BD123" s="218"/>
      <c r="BE123" s="94"/>
      <c r="BF123" s="94"/>
      <c r="BG123" s="218"/>
      <c r="BH123" s="94"/>
      <c r="BI123" s="218"/>
      <c r="BJ123" s="218"/>
      <c r="BK123" s="96"/>
      <c r="BL123" s="96"/>
      <c r="BQ123" s="96"/>
      <c r="BR123" s="96"/>
      <c r="BS123" s="96"/>
      <c r="BT123" s="96"/>
      <c r="BV123" s="96"/>
      <c r="BW123" s="72"/>
      <c r="BX123" s="72"/>
      <c r="CB123" s="98"/>
      <c r="CC123" s="99"/>
      <c r="CD123" s="99"/>
      <c r="CE123" s="84"/>
      <c r="CF123" s="84"/>
    </row>
    <row r="124" spans="1:84" x14ac:dyDescent="0.2">
      <c r="A124" s="74"/>
      <c r="B124" s="74"/>
      <c r="C124" s="49"/>
      <c r="D124" s="172"/>
      <c r="E124" s="76"/>
      <c r="F124" s="76"/>
      <c r="G124" s="119"/>
      <c r="H124" s="87"/>
      <c r="I124" s="77"/>
      <c r="J124" s="77"/>
      <c r="K124" s="88"/>
      <c r="L124" s="79"/>
      <c r="M124" s="76"/>
      <c r="N124" s="256"/>
      <c r="O124" s="256"/>
      <c r="P124" s="256"/>
      <c r="Q124" s="256"/>
      <c r="R124" s="81"/>
      <c r="S124" s="89"/>
      <c r="T124" s="75"/>
      <c r="U124" s="75"/>
      <c r="V124" s="86" t="e">
        <f>IF(BillDetail_List[Entry Alloc%]=0,(BillDetail_List[Time]*BillDetail_List[LTM Rate])*BillDetail_List[[#This Row],[Funding PerCent Allowed]],(BillDetail_List[Time]*BillDetail_List[LTM Rate])*BillDetail_List[[#This Row],[Funding PerCent Allowed]]*BillDetail_List[Entry Alloc%])</f>
        <v>#N/A</v>
      </c>
      <c r="W124" s="86">
        <f>BillDetail_List[Counsel''s Base Fees]+BillDetail_List[Other Disbursements]+BillDetail_List[ATEI Premium]</f>
        <v>0</v>
      </c>
      <c r="X124" s="91" t="e">
        <f>VLOOKUP(BillDetail_List[Part ID],FundingList,2,FALSE)</f>
        <v>#N/A</v>
      </c>
      <c r="Y124" s="272" t="e">
        <f>VLOOKUP(BillDetail_List[[#This Row],[Phase Code ]],phasetasklist,3,FALSE)</f>
        <v>#N/A</v>
      </c>
      <c r="Z124" s="255" t="e">
        <f>VLOOKUP(BillDetail_List[[#This Row],[Task Code]],tasklist,4,FALSE)</f>
        <v>#N/A</v>
      </c>
      <c r="AA124" s="240" t="str">
        <f>IFERROR(VLOOKUP(BillDetail_List[[#This Row],[Activity Code]],ActivityCodeList,2,FALSE), " ")</f>
        <v xml:space="preserve"> </v>
      </c>
      <c r="AB124" s="240" t="str">
        <f>IFERROR(VLOOKUP(BillDetail_List[[#This Row],[Expense Code]],expensenumbers,2,FALSE), " ")</f>
        <v xml:space="preserve"> </v>
      </c>
      <c r="AC124" s="92" t="str">
        <f>IFERROR(VLOOKUP(BillDetail_List[LTM],LTMList,3,FALSE),"")</f>
        <v/>
      </c>
      <c r="AD124" s="92" t="str">
        <f>IFERROR(VLOOKUP(BillDetail_List[LTM],LTMList,4,FALSE),"")</f>
        <v/>
      </c>
      <c r="AE124" s="86">
        <f>IFERROR(VLOOKUP(BillDetail_List[LTM],LTM_List[],6,FALSE),0)</f>
        <v>0</v>
      </c>
      <c r="AF124" s="83" t="e">
        <f>VLOOKUP(BillDetail_List[Part ID],FundingList,7,FALSE)</f>
        <v>#N/A</v>
      </c>
      <c r="AG124" s="83" t="e">
        <f>IF(CounselBaseFees=0,VLOOKUP(BillDetail_List[Part ID],FundingList,3,FALSE),VLOOKUP(BillDetail_List[LTM],LTMList,8,FALSE))</f>
        <v>#N/A</v>
      </c>
      <c r="AH124" s="93" t="e">
        <f>VLOOKUP(BillDetail_List[Part ID],FundingList,4,FALSE)</f>
        <v>#N/A</v>
      </c>
      <c r="AI124" s="190">
        <f>IF(BillDetail_List[[#This Row],[Time]]="N/A",0, BillDetail_List[[#This Row],[Time]]*BillDetail_List[[#This Row],[LTM Rate]])</f>
        <v>0</v>
      </c>
      <c r="AJ124" s="86" t="e">
        <f>IF(BillDetail_List[Entry Alloc%]=0,(BillDetail_List[Time]*BillDetail_List[LTM Rate])*BillDetail_List[[#This Row],[Funding PerCent Allowed]],(BillDetail_List[Time]*BillDetail_List[LTM Rate])*BillDetail_List[[#This Row],[Funding PerCent Allowed]]*BillDetail_List[Entry Alloc%])</f>
        <v>#N/A</v>
      </c>
      <c r="AK124" s="86" t="e">
        <f>BillDetail_List[Base Profit Costs (including any indemnity cap)]*BillDetail_List[VAT Rate]</f>
        <v>#N/A</v>
      </c>
      <c r="AL124" s="86" t="e">
        <f>BillDetail_List[Base Profit Costs (including any indemnity cap)]*BillDetail_List[Success Fee %]</f>
        <v>#N/A</v>
      </c>
      <c r="AM124" s="86" t="e">
        <f>BillDetail_List[Success Fee on Base Profit costs]*BillDetail_List[VAT Rate]</f>
        <v>#N/A</v>
      </c>
      <c r="AN124" s="86" t="e">
        <f>SUM(BillDetail_List[[#This Row],[Base Profit Costs (including any indemnity cap)]:[VAT on Success Fee on Base Profit Costs]])</f>
        <v>#N/A</v>
      </c>
      <c r="AO124" s="86" t="e">
        <f>BillDetail_List[Counsel''s Base Fees]*BillDetail_List[VAT Rate]</f>
        <v>#N/A</v>
      </c>
      <c r="AP124" s="86" t="e">
        <f>BillDetail_List[Counsel''s Base Fees]*BillDetail_List[Success Fee %]</f>
        <v>#N/A</v>
      </c>
      <c r="AQ124" s="86" t="e">
        <f>BillDetail_List[Counsel''s Success Fee]*BillDetail_List[VAT Rate]</f>
        <v>#N/A</v>
      </c>
      <c r="AR124" s="86" t="e">
        <f>BillDetail_List[Counsel''s Base Fees]+BillDetail_List[VAT on Base Counsel Fees]+BillDetail_List[Counsel''s Success Fee]+BillDetail_List[VAT on Counsel''s Success Fee]</f>
        <v>#N/A</v>
      </c>
      <c r="AS124" s="86">
        <f>BillDetail_List[Other Disbursements]+BillDetail_List[VAT On Other Disbursements]</f>
        <v>0</v>
      </c>
      <c r="AT124" s="86">
        <f>BillDetail_List[Counsel''s Base Fees]+BillDetail_List[Other Disbursements]+BillDetail_List[ATEI Premium]</f>
        <v>0</v>
      </c>
      <c r="AU124" s="86" t="e">
        <f>BillDetail_List[Other Disbursements]+BillDetail_List[Counsel''s Base Fees]+BillDetail_List[Base Profit Costs (including any indemnity cap)]</f>
        <v>#N/A</v>
      </c>
      <c r="AV124" s="86" t="e">
        <f>BillDetail_List[Base Profit Costs (including any indemnity cap)]+BillDetail_List[Success Fee on Base Profit costs]</f>
        <v>#N/A</v>
      </c>
      <c r="AW124" s="86" t="e">
        <f>BillDetail_List[ATEI Premium]+BillDetail_List[Other Disbursements]+BillDetail_List[Counsel''s Success Fee]+BillDetail_List[Counsel''s Base Fees]</f>
        <v>#N/A</v>
      </c>
      <c r="AX124" s="86" t="e">
        <f>BillDetail_List[VAT On Other Disbursements]+BillDetail_List[VAT on Counsel''s Success Fee]+BillDetail_List[VAT on Base Counsel Fees]+BillDetail_List[VAT on Success Fee on Base Profit Costs]+BillDetail_List[VAT on Base Profit Costs]</f>
        <v>#N/A</v>
      </c>
      <c r="AY124" s="86" t="e">
        <f>SUM(BillDetail_List[[#This Row],[Total Profit Costs]:[Total VAT]])</f>
        <v>#N/A</v>
      </c>
      <c r="AZ124" s="280" t="e">
        <f>VLOOKUP(BillDetail_List[[#This Row],[Phase Code ]],phasetasklist,7,FALSE)</f>
        <v>#N/A</v>
      </c>
      <c r="BA124" s="280" t="e">
        <f>VLOOKUP(BillDetail_List[[#This Row],[Task Code]],tasklist,7,FALSE)</f>
        <v>#N/A</v>
      </c>
      <c r="BB124" s="280" t="str">
        <f>IFERROR(VLOOKUP(BillDetail_List[[#This Row],[Activity Code]],ActivityCodeList,4,FALSE),"")</f>
        <v/>
      </c>
      <c r="BC124" s="280" t="str">
        <f>IFERROR(VLOOKUP(BillDetail_List[[#This Row],[Expense Code]],expensenumbers,4,FALSE),"")</f>
        <v/>
      </c>
      <c r="BD124" s="218"/>
      <c r="BE124" s="94"/>
      <c r="BF124" s="94"/>
      <c r="BG124" s="218"/>
      <c r="BH124" s="94"/>
      <c r="BI124" s="218"/>
      <c r="BJ124" s="218"/>
      <c r="BK124" s="96"/>
      <c r="BL124" s="96"/>
      <c r="BQ124" s="96"/>
      <c r="BR124" s="96"/>
      <c r="BS124" s="96"/>
      <c r="BT124" s="96"/>
      <c r="BV124" s="96"/>
      <c r="BW124" s="72"/>
      <c r="BX124" s="72"/>
      <c r="CB124" s="98"/>
      <c r="CC124" s="99"/>
      <c r="CD124" s="99"/>
      <c r="CE124" s="84"/>
      <c r="CF124" s="84"/>
    </row>
    <row r="125" spans="1:84" x14ac:dyDescent="0.2">
      <c r="A125" s="74"/>
      <c r="B125" s="74"/>
      <c r="C125" s="49"/>
      <c r="D125" s="171"/>
      <c r="E125" s="291"/>
      <c r="F125" s="76"/>
      <c r="G125" s="119"/>
      <c r="H125" s="78"/>
      <c r="I125" s="77"/>
      <c r="J125" s="77"/>
      <c r="K125" s="79"/>
      <c r="L125" s="79"/>
      <c r="M125" s="76"/>
      <c r="N125" s="256"/>
      <c r="O125" s="256"/>
      <c r="P125" s="256"/>
      <c r="Q125" s="256"/>
      <c r="R125" s="81"/>
      <c r="S125" s="85"/>
      <c r="T125" s="75"/>
      <c r="U125" s="75"/>
      <c r="V125" s="86" t="e">
        <f>IF(BillDetail_List[Entry Alloc%]=0,(BillDetail_List[Time]*BillDetail_List[LTM Rate])*BillDetail_List[[#This Row],[Funding PerCent Allowed]],(BillDetail_List[Time]*BillDetail_List[LTM Rate])*BillDetail_List[[#This Row],[Funding PerCent Allowed]]*BillDetail_List[Entry Alloc%])</f>
        <v>#N/A</v>
      </c>
      <c r="W125" s="86">
        <f>BillDetail_List[Counsel''s Base Fees]+BillDetail_List[Other Disbursements]+BillDetail_List[ATEI Premium]</f>
        <v>0</v>
      </c>
      <c r="X125" s="91" t="e">
        <f>VLOOKUP(BillDetail_List[Part ID],FundingList,2,FALSE)</f>
        <v>#N/A</v>
      </c>
      <c r="Y125" s="272" t="e">
        <f>VLOOKUP(BillDetail_List[[#This Row],[Phase Code ]],phasetasklist,3,FALSE)</f>
        <v>#N/A</v>
      </c>
      <c r="Z125" s="255" t="e">
        <f>VLOOKUP(BillDetail_List[[#This Row],[Task Code]],tasklist,4,FALSE)</f>
        <v>#N/A</v>
      </c>
      <c r="AA125" s="240" t="str">
        <f>IFERROR(VLOOKUP(BillDetail_List[[#This Row],[Activity Code]],ActivityCodeList,2,FALSE), " ")</f>
        <v xml:space="preserve"> </v>
      </c>
      <c r="AB125" s="240" t="str">
        <f>IFERROR(VLOOKUP(BillDetail_List[[#This Row],[Expense Code]],expensenumbers,2,FALSE), " ")</f>
        <v xml:space="preserve"> </v>
      </c>
      <c r="AC125" s="240" t="str">
        <f>IFERROR(VLOOKUP(BillDetail_List[LTM],LTMList,3,FALSE),"")</f>
        <v/>
      </c>
      <c r="AD125" s="240" t="str">
        <f>IFERROR(VLOOKUP(BillDetail_List[LTM],LTMList,4,FALSE),"")</f>
        <v/>
      </c>
      <c r="AE125" s="86">
        <f>IFERROR(VLOOKUP(BillDetail_List[LTM],LTM_List[],6,FALSE),0)</f>
        <v>0</v>
      </c>
      <c r="AF125" s="83" t="e">
        <f>VLOOKUP(BillDetail_List[Part ID],FundingList,7,FALSE)</f>
        <v>#N/A</v>
      </c>
      <c r="AG125" s="83" t="e">
        <f>IF(CounselBaseFees=0,VLOOKUP(BillDetail_List[Part ID],FundingList,3,FALSE),VLOOKUP(BillDetail_List[LTM],LTMList,8,FALSE))</f>
        <v>#N/A</v>
      </c>
      <c r="AH125" s="93" t="e">
        <f>VLOOKUP(BillDetail_List[Part ID],FundingList,4,FALSE)</f>
        <v>#N/A</v>
      </c>
      <c r="AI125" s="190">
        <f>IF(BillDetail_List[[#This Row],[Time]]="N/A",0, BillDetail_List[[#This Row],[Time]]*BillDetail_List[[#This Row],[LTM Rate]])</f>
        <v>0</v>
      </c>
      <c r="AJ125" s="86" t="e">
        <f>IF(BillDetail_List[Entry Alloc%]=0,(BillDetail_List[Time]*BillDetail_List[LTM Rate])*BillDetail_List[[#This Row],[Funding PerCent Allowed]],(BillDetail_List[Time]*BillDetail_List[LTM Rate])*BillDetail_List[[#This Row],[Funding PerCent Allowed]]*BillDetail_List[Entry Alloc%])</f>
        <v>#N/A</v>
      </c>
      <c r="AK125" s="86" t="e">
        <f>BillDetail_List[Base Profit Costs (including any indemnity cap)]*BillDetail_List[VAT Rate]</f>
        <v>#N/A</v>
      </c>
      <c r="AL125" s="86" t="e">
        <f>BillDetail_List[Base Profit Costs (including any indemnity cap)]*BillDetail_List[Success Fee %]</f>
        <v>#N/A</v>
      </c>
      <c r="AM125" s="86" t="e">
        <f>BillDetail_List[Success Fee on Base Profit costs]*BillDetail_List[VAT Rate]</f>
        <v>#N/A</v>
      </c>
      <c r="AN125" s="86" t="e">
        <f>SUM(BillDetail_List[[#This Row],[Base Profit Costs (including any indemnity cap)]:[VAT on Success Fee on Base Profit Costs]])</f>
        <v>#N/A</v>
      </c>
      <c r="AO125" s="86" t="e">
        <f>BillDetail_List[Counsel''s Base Fees]*BillDetail_List[VAT Rate]</f>
        <v>#N/A</v>
      </c>
      <c r="AP125" s="86" t="e">
        <f>BillDetail_List[Counsel''s Base Fees]*BillDetail_List[Success Fee %]</f>
        <v>#N/A</v>
      </c>
      <c r="AQ125" s="86" t="e">
        <f>BillDetail_List[Counsel''s Success Fee]*BillDetail_List[VAT Rate]</f>
        <v>#N/A</v>
      </c>
      <c r="AR125" s="86" t="e">
        <f>BillDetail_List[Counsel''s Base Fees]+BillDetail_List[VAT on Base Counsel Fees]+BillDetail_List[Counsel''s Success Fee]+BillDetail_List[VAT on Counsel''s Success Fee]</f>
        <v>#N/A</v>
      </c>
      <c r="AS125" s="86">
        <f>BillDetail_List[Other Disbursements]+BillDetail_List[VAT On Other Disbursements]</f>
        <v>0</v>
      </c>
      <c r="AT125" s="86">
        <f>BillDetail_List[Counsel''s Base Fees]+BillDetail_List[Other Disbursements]+BillDetail_List[ATEI Premium]</f>
        <v>0</v>
      </c>
      <c r="AU125" s="86" t="e">
        <f>BillDetail_List[Other Disbursements]+BillDetail_List[Counsel''s Base Fees]+BillDetail_List[Base Profit Costs (including any indemnity cap)]</f>
        <v>#N/A</v>
      </c>
      <c r="AV125" s="86" t="e">
        <f>BillDetail_List[Base Profit Costs (including any indemnity cap)]+BillDetail_List[Success Fee on Base Profit costs]</f>
        <v>#N/A</v>
      </c>
      <c r="AW125" s="86" t="e">
        <f>BillDetail_List[ATEI Premium]+BillDetail_List[Other Disbursements]+BillDetail_List[Counsel''s Success Fee]+BillDetail_List[Counsel''s Base Fees]</f>
        <v>#N/A</v>
      </c>
      <c r="AX125" s="86" t="e">
        <f>BillDetail_List[VAT On Other Disbursements]+BillDetail_List[VAT on Counsel''s Success Fee]+BillDetail_List[VAT on Base Counsel Fees]+BillDetail_List[VAT on Success Fee on Base Profit Costs]+BillDetail_List[VAT on Base Profit Costs]</f>
        <v>#N/A</v>
      </c>
      <c r="AY125" s="86" t="e">
        <f>SUM(BillDetail_List[[#This Row],[Total Profit Costs]:[Total VAT]])</f>
        <v>#N/A</v>
      </c>
      <c r="AZ125" s="280" t="e">
        <f>VLOOKUP(BillDetail_List[[#This Row],[Phase Code ]],phasetasklist,7,FALSE)</f>
        <v>#N/A</v>
      </c>
      <c r="BA125" s="280" t="e">
        <f>VLOOKUP(BillDetail_List[[#This Row],[Task Code]],tasklist,7,FALSE)</f>
        <v>#N/A</v>
      </c>
      <c r="BB125" s="280" t="str">
        <f>IFERROR(VLOOKUP(BillDetail_List[[#This Row],[Activity Code]],ActivityCodeList,4,FALSE),"")</f>
        <v/>
      </c>
      <c r="BC125" s="280" t="str">
        <f>IFERROR(VLOOKUP(BillDetail_List[[#This Row],[Expense Code]],expensenumbers,4,FALSE),"")</f>
        <v/>
      </c>
      <c r="BD125" s="218"/>
      <c r="BE125" s="94"/>
      <c r="BF125" s="94"/>
      <c r="BG125" s="218"/>
      <c r="BH125" s="94"/>
      <c r="BI125" s="218"/>
      <c r="BJ125" s="218"/>
      <c r="BK125" s="96"/>
      <c r="BL125" s="96"/>
      <c r="BQ125" s="96"/>
      <c r="BR125" s="96"/>
      <c r="BS125" s="96"/>
      <c r="BT125" s="96"/>
      <c r="BV125" s="96"/>
      <c r="BW125" s="72"/>
      <c r="BX125" s="72"/>
      <c r="CB125" s="98"/>
      <c r="CC125" s="99"/>
      <c r="CD125" s="99"/>
      <c r="CE125" s="84"/>
      <c r="CF125" s="84"/>
    </row>
    <row r="126" spans="1:84" x14ac:dyDescent="0.2">
      <c r="A126" s="74"/>
      <c r="B126" s="74"/>
      <c r="C126" s="49"/>
      <c r="D126" s="172"/>
      <c r="E126" s="291"/>
      <c r="F126" s="76"/>
      <c r="G126" s="119"/>
      <c r="H126" s="87"/>
      <c r="I126" s="77"/>
      <c r="J126" s="77"/>
      <c r="K126" s="88"/>
      <c r="L126" s="79"/>
      <c r="M126" s="76"/>
      <c r="N126" s="256"/>
      <c r="O126" s="256"/>
      <c r="P126" s="256"/>
      <c r="Q126" s="256"/>
      <c r="R126" s="81"/>
      <c r="S126" s="89"/>
      <c r="T126" s="75"/>
      <c r="U126" s="75"/>
      <c r="V126" s="86" t="e">
        <f>IF(BillDetail_List[Entry Alloc%]=0,(BillDetail_List[Time]*BillDetail_List[LTM Rate])*BillDetail_List[[#This Row],[Funding PerCent Allowed]],(BillDetail_List[Time]*BillDetail_List[LTM Rate])*BillDetail_List[[#This Row],[Funding PerCent Allowed]]*BillDetail_List[Entry Alloc%])</f>
        <v>#N/A</v>
      </c>
      <c r="W126" s="86">
        <f>BillDetail_List[Counsel''s Base Fees]+BillDetail_List[Other Disbursements]+BillDetail_List[ATEI Premium]</f>
        <v>0</v>
      </c>
      <c r="X126" s="91" t="e">
        <f>VLOOKUP(BillDetail_List[Part ID],FundingList,2,FALSE)</f>
        <v>#N/A</v>
      </c>
      <c r="Y126" s="272" t="e">
        <f>VLOOKUP(BillDetail_List[[#This Row],[Phase Code ]],phasetasklist,3,FALSE)</f>
        <v>#N/A</v>
      </c>
      <c r="Z126" s="255" t="e">
        <f>VLOOKUP(BillDetail_List[[#This Row],[Task Code]],tasklist,4,FALSE)</f>
        <v>#N/A</v>
      </c>
      <c r="AA126" s="240" t="str">
        <f>IFERROR(VLOOKUP(BillDetail_List[[#This Row],[Activity Code]],ActivityCodeList,2,FALSE), " ")</f>
        <v xml:space="preserve"> </v>
      </c>
      <c r="AB126" s="240" t="str">
        <f>IFERROR(VLOOKUP(BillDetail_List[[#This Row],[Expense Code]],expensenumbers,2,FALSE), " ")</f>
        <v xml:space="preserve"> </v>
      </c>
      <c r="AC126" s="92" t="str">
        <f>IFERROR(VLOOKUP(BillDetail_List[LTM],LTMList,3,FALSE),"")</f>
        <v/>
      </c>
      <c r="AD126" s="92" t="str">
        <f>IFERROR(VLOOKUP(BillDetail_List[LTM],LTMList,4,FALSE),"")</f>
        <v/>
      </c>
      <c r="AE126" s="86">
        <f>IFERROR(VLOOKUP(BillDetail_List[LTM],LTM_List[],6,FALSE),0)</f>
        <v>0</v>
      </c>
      <c r="AF126" s="83" t="e">
        <f>VLOOKUP(BillDetail_List[Part ID],FundingList,7,FALSE)</f>
        <v>#N/A</v>
      </c>
      <c r="AG126" s="83" t="e">
        <f>IF(CounselBaseFees=0,VLOOKUP(BillDetail_List[Part ID],FundingList,3,FALSE),VLOOKUP(BillDetail_List[LTM],LTMList,8,FALSE))</f>
        <v>#N/A</v>
      </c>
      <c r="AH126" s="93" t="e">
        <f>VLOOKUP(BillDetail_List[Part ID],FundingList,4,FALSE)</f>
        <v>#N/A</v>
      </c>
      <c r="AI126" s="190">
        <f>IF(BillDetail_List[[#This Row],[Time]]="N/A",0, BillDetail_List[[#This Row],[Time]]*BillDetail_List[[#This Row],[LTM Rate]])</f>
        <v>0</v>
      </c>
      <c r="AJ126" s="86" t="e">
        <f>IF(BillDetail_List[Entry Alloc%]=0,(BillDetail_List[Time]*BillDetail_List[LTM Rate])*BillDetail_List[[#This Row],[Funding PerCent Allowed]],(BillDetail_List[Time]*BillDetail_List[LTM Rate])*BillDetail_List[[#This Row],[Funding PerCent Allowed]]*BillDetail_List[Entry Alloc%])</f>
        <v>#N/A</v>
      </c>
      <c r="AK126" s="86" t="e">
        <f>BillDetail_List[Base Profit Costs (including any indemnity cap)]*BillDetail_List[VAT Rate]</f>
        <v>#N/A</v>
      </c>
      <c r="AL126" s="86" t="e">
        <f>BillDetail_List[Base Profit Costs (including any indemnity cap)]*BillDetail_List[Success Fee %]</f>
        <v>#N/A</v>
      </c>
      <c r="AM126" s="86" t="e">
        <f>BillDetail_List[Success Fee on Base Profit costs]*BillDetail_List[VAT Rate]</f>
        <v>#N/A</v>
      </c>
      <c r="AN126" s="86" t="e">
        <f>SUM(BillDetail_List[[#This Row],[Base Profit Costs (including any indemnity cap)]:[VAT on Success Fee on Base Profit Costs]])</f>
        <v>#N/A</v>
      </c>
      <c r="AO126" s="86" t="e">
        <f>BillDetail_List[Counsel''s Base Fees]*BillDetail_List[VAT Rate]</f>
        <v>#N/A</v>
      </c>
      <c r="AP126" s="86" t="e">
        <f>BillDetail_List[Counsel''s Base Fees]*BillDetail_List[Success Fee %]</f>
        <v>#N/A</v>
      </c>
      <c r="AQ126" s="86" t="e">
        <f>BillDetail_List[Counsel''s Success Fee]*BillDetail_List[VAT Rate]</f>
        <v>#N/A</v>
      </c>
      <c r="AR126" s="86" t="e">
        <f>BillDetail_List[Counsel''s Base Fees]+BillDetail_List[VAT on Base Counsel Fees]+BillDetail_List[Counsel''s Success Fee]+BillDetail_List[VAT on Counsel''s Success Fee]</f>
        <v>#N/A</v>
      </c>
      <c r="AS126" s="86">
        <f>BillDetail_List[Other Disbursements]+BillDetail_List[VAT On Other Disbursements]</f>
        <v>0</v>
      </c>
      <c r="AT126" s="86">
        <f>BillDetail_List[Counsel''s Base Fees]+BillDetail_List[Other Disbursements]+BillDetail_List[ATEI Premium]</f>
        <v>0</v>
      </c>
      <c r="AU126" s="86" t="e">
        <f>BillDetail_List[Other Disbursements]+BillDetail_List[Counsel''s Base Fees]+BillDetail_List[Base Profit Costs (including any indemnity cap)]</f>
        <v>#N/A</v>
      </c>
      <c r="AV126" s="86" t="e">
        <f>BillDetail_List[Base Profit Costs (including any indemnity cap)]+BillDetail_List[Success Fee on Base Profit costs]</f>
        <v>#N/A</v>
      </c>
      <c r="AW126" s="86" t="e">
        <f>BillDetail_List[ATEI Premium]+BillDetail_List[Other Disbursements]+BillDetail_List[Counsel''s Success Fee]+BillDetail_List[Counsel''s Base Fees]</f>
        <v>#N/A</v>
      </c>
      <c r="AX126" s="86" t="e">
        <f>BillDetail_List[VAT On Other Disbursements]+BillDetail_List[VAT on Counsel''s Success Fee]+BillDetail_List[VAT on Base Counsel Fees]+BillDetail_List[VAT on Success Fee on Base Profit Costs]+BillDetail_List[VAT on Base Profit Costs]</f>
        <v>#N/A</v>
      </c>
      <c r="AY126" s="86" t="e">
        <f>SUM(BillDetail_List[[#This Row],[Total Profit Costs]:[Total VAT]])</f>
        <v>#N/A</v>
      </c>
      <c r="AZ126" s="280" t="e">
        <f>VLOOKUP(BillDetail_List[[#This Row],[Phase Code ]],phasetasklist,7,FALSE)</f>
        <v>#N/A</v>
      </c>
      <c r="BA126" s="280" t="e">
        <f>VLOOKUP(BillDetail_List[[#This Row],[Task Code]],tasklist,7,FALSE)</f>
        <v>#N/A</v>
      </c>
      <c r="BB126" s="280" t="str">
        <f>IFERROR(VLOOKUP(BillDetail_List[[#This Row],[Activity Code]],ActivityCodeList,4,FALSE),"")</f>
        <v/>
      </c>
      <c r="BC126" s="280" t="str">
        <f>IFERROR(VLOOKUP(BillDetail_List[[#This Row],[Expense Code]],expensenumbers,4,FALSE),"")</f>
        <v/>
      </c>
      <c r="BD126" s="218"/>
      <c r="BE126" s="94"/>
      <c r="BF126" s="94"/>
      <c r="BG126" s="218"/>
      <c r="BH126" s="94"/>
      <c r="BI126" s="218"/>
      <c r="BJ126" s="218"/>
      <c r="BK126" s="96"/>
      <c r="BL126" s="96"/>
      <c r="BQ126" s="96"/>
      <c r="BR126" s="96"/>
      <c r="BS126" s="96"/>
      <c r="BT126" s="96"/>
      <c r="BV126" s="96"/>
      <c r="BW126" s="72"/>
      <c r="BX126" s="72"/>
      <c r="CB126" s="98"/>
      <c r="CC126" s="99"/>
      <c r="CD126" s="99"/>
      <c r="CE126" s="84"/>
      <c r="CF126" s="84"/>
    </row>
    <row r="127" spans="1:84" x14ac:dyDescent="0.2">
      <c r="A127" s="74"/>
      <c r="B127" s="74"/>
      <c r="C127" s="49"/>
      <c r="D127" s="172"/>
      <c r="E127" s="291"/>
      <c r="F127" s="76"/>
      <c r="G127" s="119"/>
      <c r="H127" s="87"/>
      <c r="I127" s="77"/>
      <c r="J127" s="77"/>
      <c r="K127" s="88"/>
      <c r="L127" s="79"/>
      <c r="M127" s="76"/>
      <c r="N127" s="256"/>
      <c r="O127" s="256"/>
      <c r="P127" s="256"/>
      <c r="Q127" s="256"/>
      <c r="R127" s="81"/>
      <c r="S127" s="89"/>
      <c r="T127" s="75"/>
      <c r="U127" s="76"/>
      <c r="V127" s="86" t="e">
        <f>IF(BillDetail_List[Entry Alloc%]=0,(BillDetail_List[Time]*BillDetail_List[LTM Rate])*BillDetail_List[[#This Row],[Funding PerCent Allowed]],(BillDetail_List[Time]*BillDetail_List[LTM Rate])*BillDetail_List[[#This Row],[Funding PerCent Allowed]]*BillDetail_List[Entry Alloc%])</f>
        <v>#N/A</v>
      </c>
      <c r="W127" s="86">
        <f>BillDetail_List[Counsel''s Base Fees]+BillDetail_List[Other Disbursements]+BillDetail_List[ATEI Premium]</f>
        <v>0</v>
      </c>
      <c r="X127" s="91" t="e">
        <f>VLOOKUP(BillDetail_List[Part ID],FundingList,2,FALSE)</f>
        <v>#N/A</v>
      </c>
      <c r="Y127" s="272" t="e">
        <f>VLOOKUP(BillDetail_List[[#This Row],[Phase Code ]],phasetasklist,3,FALSE)</f>
        <v>#N/A</v>
      </c>
      <c r="Z127" s="255" t="e">
        <f>VLOOKUP(BillDetail_List[[#This Row],[Task Code]],tasklist,4,FALSE)</f>
        <v>#N/A</v>
      </c>
      <c r="AA127" s="240" t="str">
        <f>IFERROR(VLOOKUP(BillDetail_List[[#This Row],[Activity Code]],ActivityCodeList,2,FALSE), " ")</f>
        <v xml:space="preserve"> </v>
      </c>
      <c r="AB127" s="240" t="str">
        <f>IFERROR(VLOOKUP(BillDetail_List[[#This Row],[Expense Code]],expensenumbers,2,FALSE), " ")</f>
        <v xml:space="preserve"> </v>
      </c>
      <c r="AC127" s="92" t="str">
        <f>IFERROR(VLOOKUP(BillDetail_List[LTM],LTMList,3,FALSE),"")</f>
        <v/>
      </c>
      <c r="AD127" s="92" t="str">
        <f>IFERROR(VLOOKUP(BillDetail_List[LTM],LTMList,4,FALSE),"")</f>
        <v/>
      </c>
      <c r="AE127" s="86">
        <f>IFERROR(VLOOKUP(BillDetail_List[LTM],LTM_List[],6,FALSE),0)</f>
        <v>0</v>
      </c>
      <c r="AF127" s="83" t="e">
        <f>VLOOKUP(BillDetail_List[Part ID],FundingList,7,FALSE)</f>
        <v>#N/A</v>
      </c>
      <c r="AG127" s="83" t="e">
        <f>IF(CounselBaseFees=0,VLOOKUP(BillDetail_List[Part ID],FundingList,3,FALSE),VLOOKUP(BillDetail_List[LTM],LTMList,8,FALSE))</f>
        <v>#N/A</v>
      </c>
      <c r="AH127" s="93" t="e">
        <f>VLOOKUP(BillDetail_List[Part ID],FundingList,4,FALSE)</f>
        <v>#N/A</v>
      </c>
      <c r="AI127" s="190">
        <f>IF(BillDetail_List[[#This Row],[Time]]="N/A",0, BillDetail_List[[#This Row],[Time]]*BillDetail_List[[#This Row],[LTM Rate]])</f>
        <v>0</v>
      </c>
      <c r="AJ127" s="86" t="e">
        <f>IF(BillDetail_List[Entry Alloc%]=0,(BillDetail_List[Time]*BillDetail_List[LTM Rate])*BillDetail_List[[#This Row],[Funding PerCent Allowed]],(BillDetail_List[Time]*BillDetail_List[LTM Rate])*BillDetail_List[[#This Row],[Funding PerCent Allowed]]*BillDetail_List[Entry Alloc%])</f>
        <v>#N/A</v>
      </c>
      <c r="AK127" s="86" t="e">
        <f>BillDetail_List[Base Profit Costs (including any indemnity cap)]*BillDetail_List[VAT Rate]</f>
        <v>#N/A</v>
      </c>
      <c r="AL127" s="86" t="e">
        <f>BillDetail_List[Base Profit Costs (including any indemnity cap)]*BillDetail_List[Success Fee %]</f>
        <v>#N/A</v>
      </c>
      <c r="AM127" s="86" t="e">
        <f>BillDetail_List[Success Fee on Base Profit costs]*BillDetail_List[VAT Rate]</f>
        <v>#N/A</v>
      </c>
      <c r="AN127" s="86" t="e">
        <f>SUM(BillDetail_List[[#This Row],[Base Profit Costs (including any indemnity cap)]:[VAT on Success Fee on Base Profit Costs]])</f>
        <v>#N/A</v>
      </c>
      <c r="AO127" s="86" t="e">
        <f>BillDetail_List[Counsel''s Base Fees]*BillDetail_List[VAT Rate]</f>
        <v>#N/A</v>
      </c>
      <c r="AP127" s="86" t="e">
        <f>BillDetail_List[Counsel''s Base Fees]*BillDetail_List[Success Fee %]</f>
        <v>#N/A</v>
      </c>
      <c r="AQ127" s="86" t="e">
        <f>BillDetail_List[Counsel''s Success Fee]*BillDetail_List[VAT Rate]</f>
        <v>#N/A</v>
      </c>
      <c r="AR127" s="86" t="e">
        <f>BillDetail_List[Counsel''s Base Fees]+BillDetail_List[VAT on Base Counsel Fees]+BillDetail_List[Counsel''s Success Fee]+BillDetail_List[VAT on Counsel''s Success Fee]</f>
        <v>#N/A</v>
      </c>
      <c r="AS127" s="86">
        <f>BillDetail_List[Other Disbursements]+BillDetail_List[VAT On Other Disbursements]</f>
        <v>0</v>
      </c>
      <c r="AT127" s="86">
        <f>BillDetail_List[Counsel''s Base Fees]+BillDetail_List[Other Disbursements]+BillDetail_List[ATEI Premium]</f>
        <v>0</v>
      </c>
      <c r="AU127" s="86" t="e">
        <f>BillDetail_List[Other Disbursements]+BillDetail_List[Counsel''s Base Fees]+BillDetail_List[Base Profit Costs (including any indemnity cap)]</f>
        <v>#N/A</v>
      </c>
      <c r="AV127" s="86" t="e">
        <f>BillDetail_List[Base Profit Costs (including any indemnity cap)]+BillDetail_List[Success Fee on Base Profit costs]</f>
        <v>#N/A</v>
      </c>
      <c r="AW127" s="86" t="e">
        <f>BillDetail_List[ATEI Premium]+BillDetail_List[Other Disbursements]+BillDetail_List[Counsel''s Success Fee]+BillDetail_List[Counsel''s Base Fees]</f>
        <v>#N/A</v>
      </c>
      <c r="AX127" s="86" t="e">
        <f>BillDetail_List[VAT On Other Disbursements]+BillDetail_List[VAT on Counsel''s Success Fee]+BillDetail_List[VAT on Base Counsel Fees]+BillDetail_List[VAT on Success Fee on Base Profit Costs]+BillDetail_List[VAT on Base Profit Costs]</f>
        <v>#N/A</v>
      </c>
      <c r="AY127" s="86" t="e">
        <f>SUM(BillDetail_List[[#This Row],[Total Profit Costs]:[Total VAT]])</f>
        <v>#N/A</v>
      </c>
      <c r="AZ127" s="280" t="e">
        <f>VLOOKUP(BillDetail_List[[#This Row],[Phase Code ]],phasetasklist,7,FALSE)</f>
        <v>#N/A</v>
      </c>
      <c r="BA127" s="280" t="e">
        <f>VLOOKUP(BillDetail_List[[#This Row],[Task Code]],tasklist,7,FALSE)</f>
        <v>#N/A</v>
      </c>
      <c r="BB127" s="280" t="str">
        <f>IFERROR(VLOOKUP(BillDetail_List[[#This Row],[Activity Code]],ActivityCodeList,4,FALSE),"")</f>
        <v/>
      </c>
      <c r="BC127" s="280" t="str">
        <f>IFERROR(VLOOKUP(BillDetail_List[[#This Row],[Expense Code]],expensenumbers,4,FALSE),"")</f>
        <v/>
      </c>
      <c r="BD127" s="218"/>
      <c r="BE127" s="94"/>
      <c r="BF127" s="94"/>
      <c r="BG127" s="218"/>
      <c r="BH127" s="94"/>
      <c r="BI127" s="218"/>
      <c r="BJ127" s="218"/>
      <c r="BK127" s="96"/>
      <c r="BL127" s="96"/>
      <c r="BQ127" s="96"/>
      <c r="BR127" s="96"/>
      <c r="BS127" s="96"/>
      <c r="BT127" s="96"/>
      <c r="BV127" s="96"/>
      <c r="BW127" s="72"/>
      <c r="BX127" s="72"/>
      <c r="CB127" s="98"/>
      <c r="CC127" s="99"/>
      <c r="CD127" s="99"/>
      <c r="CE127" s="84"/>
      <c r="CF127" s="84"/>
    </row>
    <row r="128" spans="1:84" ht="29.1" customHeight="1" x14ac:dyDescent="0.2">
      <c r="A128" s="74"/>
      <c r="B128" s="74"/>
      <c r="C128" s="49"/>
      <c r="D128" s="172"/>
      <c r="E128" s="291"/>
      <c r="F128" s="76"/>
      <c r="G128" s="119"/>
      <c r="H128" s="87"/>
      <c r="I128" s="77"/>
      <c r="J128" s="77"/>
      <c r="K128" s="88"/>
      <c r="L128" s="79"/>
      <c r="M128" s="76"/>
      <c r="N128" s="256"/>
      <c r="O128" s="256"/>
      <c r="P128" s="256"/>
      <c r="Q128" s="256"/>
      <c r="R128" s="81"/>
      <c r="S128" s="89"/>
      <c r="T128" s="75"/>
      <c r="U128" s="76"/>
      <c r="V128" s="86" t="e">
        <f>IF(BillDetail_List[Entry Alloc%]=0,(BillDetail_List[Time]*BillDetail_List[LTM Rate])*BillDetail_List[[#This Row],[Funding PerCent Allowed]],(BillDetail_List[Time]*BillDetail_List[LTM Rate])*BillDetail_List[[#This Row],[Funding PerCent Allowed]]*BillDetail_List[Entry Alloc%])</f>
        <v>#N/A</v>
      </c>
      <c r="W128" s="86">
        <f>BillDetail_List[Counsel''s Base Fees]+BillDetail_List[Other Disbursements]+BillDetail_List[ATEI Premium]</f>
        <v>0</v>
      </c>
      <c r="X128" s="91" t="e">
        <f>VLOOKUP(BillDetail_List[Part ID],FundingList,2,FALSE)</f>
        <v>#N/A</v>
      </c>
      <c r="Y128" s="272" t="e">
        <f>VLOOKUP(BillDetail_List[[#This Row],[Phase Code ]],phasetasklist,3,FALSE)</f>
        <v>#N/A</v>
      </c>
      <c r="Z128" s="255" t="e">
        <f>VLOOKUP(BillDetail_List[[#This Row],[Task Code]],tasklist,4,FALSE)</f>
        <v>#N/A</v>
      </c>
      <c r="AA128" s="240" t="str">
        <f>IFERROR(VLOOKUP(BillDetail_List[[#This Row],[Activity Code]],ActivityCodeList,2,FALSE), " ")</f>
        <v xml:space="preserve"> </v>
      </c>
      <c r="AB128" s="240" t="str">
        <f>IFERROR(VLOOKUP(BillDetail_List[[#This Row],[Expense Code]],expensenumbers,2,FALSE), " ")</f>
        <v xml:space="preserve"> </v>
      </c>
      <c r="AC128" s="92" t="str">
        <f>IFERROR(VLOOKUP(BillDetail_List[LTM],LTMList,3,FALSE),"")</f>
        <v/>
      </c>
      <c r="AD128" s="92" t="str">
        <f>IFERROR(VLOOKUP(BillDetail_List[LTM],LTMList,4,FALSE),"")</f>
        <v/>
      </c>
      <c r="AE128" s="86">
        <f>IFERROR(VLOOKUP(BillDetail_List[LTM],LTM_List[],6,FALSE),0)</f>
        <v>0</v>
      </c>
      <c r="AF128" s="83" t="e">
        <f>VLOOKUP(BillDetail_List[Part ID],FundingList,7,FALSE)</f>
        <v>#N/A</v>
      </c>
      <c r="AG128" s="83" t="e">
        <f>IF(CounselBaseFees=0,VLOOKUP(BillDetail_List[Part ID],FundingList,3,FALSE),VLOOKUP(BillDetail_List[LTM],LTMList,8,FALSE))</f>
        <v>#N/A</v>
      </c>
      <c r="AH128" s="93" t="e">
        <f>VLOOKUP(BillDetail_List[Part ID],FundingList,4,FALSE)</f>
        <v>#N/A</v>
      </c>
      <c r="AI128" s="190">
        <f>IF(BillDetail_List[[#This Row],[Time]]="N/A",0, BillDetail_List[[#This Row],[Time]]*BillDetail_List[[#This Row],[LTM Rate]])</f>
        <v>0</v>
      </c>
      <c r="AJ128" s="86" t="e">
        <f>IF(BillDetail_List[Entry Alloc%]=0,(BillDetail_List[Time]*BillDetail_List[LTM Rate])*BillDetail_List[[#This Row],[Funding PerCent Allowed]],(BillDetail_List[Time]*BillDetail_List[LTM Rate])*BillDetail_List[[#This Row],[Funding PerCent Allowed]]*BillDetail_List[Entry Alloc%])</f>
        <v>#N/A</v>
      </c>
      <c r="AK128" s="86" t="e">
        <f>BillDetail_List[Base Profit Costs (including any indemnity cap)]*BillDetail_List[VAT Rate]</f>
        <v>#N/A</v>
      </c>
      <c r="AL128" s="86" t="e">
        <f>BillDetail_List[Base Profit Costs (including any indemnity cap)]*BillDetail_List[Success Fee %]</f>
        <v>#N/A</v>
      </c>
      <c r="AM128" s="86" t="e">
        <f>BillDetail_List[Success Fee on Base Profit costs]*BillDetail_List[VAT Rate]</f>
        <v>#N/A</v>
      </c>
      <c r="AN128" s="86" t="e">
        <f>SUM(BillDetail_List[[#This Row],[Base Profit Costs (including any indemnity cap)]:[VAT on Success Fee on Base Profit Costs]])</f>
        <v>#N/A</v>
      </c>
      <c r="AO128" s="86" t="e">
        <f>BillDetail_List[Counsel''s Base Fees]*BillDetail_List[VAT Rate]</f>
        <v>#N/A</v>
      </c>
      <c r="AP128" s="86" t="e">
        <f>BillDetail_List[Counsel''s Base Fees]*BillDetail_List[Success Fee %]</f>
        <v>#N/A</v>
      </c>
      <c r="AQ128" s="86" t="e">
        <f>BillDetail_List[Counsel''s Success Fee]*BillDetail_List[VAT Rate]</f>
        <v>#N/A</v>
      </c>
      <c r="AR128" s="86" t="e">
        <f>BillDetail_List[Counsel''s Base Fees]+BillDetail_List[VAT on Base Counsel Fees]+BillDetail_List[Counsel''s Success Fee]+BillDetail_List[VAT on Counsel''s Success Fee]</f>
        <v>#N/A</v>
      </c>
      <c r="AS128" s="86">
        <f>BillDetail_List[Other Disbursements]+BillDetail_List[VAT On Other Disbursements]</f>
        <v>0</v>
      </c>
      <c r="AT128" s="86">
        <f>BillDetail_List[Counsel''s Base Fees]+BillDetail_List[Other Disbursements]+BillDetail_List[ATEI Premium]</f>
        <v>0</v>
      </c>
      <c r="AU128" s="86" t="e">
        <f>BillDetail_List[Other Disbursements]+BillDetail_List[Counsel''s Base Fees]+BillDetail_List[Base Profit Costs (including any indemnity cap)]</f>
        <v>#N/A</v>
      </c>
      <c r="AV128" s="86" t="e">
        <f>BillDetail_List[Base Profit Costs (including any indemnity cap)]+BillDetail_List[Success Fee on Base Profit costs]</f>
        <v>#N/A</v>
      </c>
      <c r="AW128" s="86" t="e">
        <f>BillDetail_List[ATEI Premium]+BillDetail_List[Other Disbursements]+BillDetail_List[Counsel''s Success Fee]+BillDetail_List[Counsel''s Base Fees]</f>
        <v>#N/A</v>
      </c>
      <c r="AX128" s="86" t="e">
        <f>BillDetail_List[VAT On Other Disbursements]+BillDetail_List[VAT on Counsel''s Success Fee]+BillDetail_List[VAT on Base Counsel Fees]+BillDetail_List[VAT on Success Fee on Base Profit Costs]+BillDetail_List[VAT on Base Profit Costs]</f>
        <v>#N/A</v>
      </c>
      <c r="AY128" s="86" t="e">
        <f>SUM(BillDetail_List[[#This Row],[Total Profit Costs]:[Total VAT]])</f>
        <v>#N/A</v>
      </c>
      <c r="AZ128" s="280" t="e">
        <f>VLOOKUP(BillDetail_List[[#This Row],[Phase Code ]],phasetasklist,7,FALSE)</f>
        <v>#N/A</v>
      </c>
      <c r="BA128" s="280" t="e">
        <f>VLOOKUP(BillDetail_List[[#This Row],[Task Code]],tasklist,7,FALSE)</f>
        <v>#N/A</v>
      </c>
      <c r="BB128" s="280" t="str">
        <f>IFERROR(VLOOKUP(BillDetail_List[[#This Row],[Activity Code]],ActivityCodeList,4,FALSE),"")</f>
        <v/>
      </c>
      <c r="BC128" s="280" t="str">
        <f>IFERROR(VLOOKUP(BillDetail_List[[#This Row],[Expense Code]],expensenumbers,4,FALSE),"")</f>
        <v/>
      </c>
      <c r="BD128" s="218"/>
      <c r="BE128" s="94"/>
      <c r="BF128" s="94"/>
      <c r="BG128" s="218"/>
      <c r="BH128" s="94"/>
      <c r="BI128" s="218"/>
      <c r="BJ128" s="218"/>
      <c r="BK128" s="96"/>
      <c r="BL128" s="96"/>
      <c r="BQ128" s="96"/>
      <c r="BR128" s="96"/>
      <c r="BS128" s="96"/>
      <c r="BT128" s="96"/>
      <c r="BV128" s="96"/>
      <c r="BW128" s="72"/>
      <c r="BX128" s="72"/>
      <c r="CB128" s="98"/>
      <c r="CC128" s="99"/>
      <c r="CD128" s="99"/>
      <c r="CE128" s="84"/>
      <c r="CF128" s="84"/>
    </row>
    <row r="129" spans="1:84" ht="29.1" customHeight="1" x14ac:dyDescent="0.2">
      <c r="A129" s="74"/>
      <c r="B129" s="74"/>
      <c r="C129" s="49"/>
      <c r="D129" s="172"/>
      <c r="E129" s="76"/>
      <c r="F129" s="76"/>
      <c r="G129" s="119"/>
      <c r="H129" s="87"/>
      <c r="I129" s="77"/>
      <c r="J129" s="77"/>
      <c r="K129" s="88"/>
      <c r="L129" s="79"/>
      <c r="M129" s="76"/>
      <c r="N129" s="256"/>
      <c r="O129" s="256"/>
      <c r="P129" s="256"/>
      <c r="Q129" s="256"/>
      <c r="R129" s="81"/>
      <c r="S129" s="89"/>
      <c r="T129" s="75"/>
      <c r="U129" s="75"/>
      <c r="V129" s="86" t="e">
        <f>IF(BillDetail_List[Entry Alloc%]=0,(BillDetail_List[Time]*BillDetail_List[LTM Rate])*BillDetail_List[[#This Row],[Funding PerCent Allowed]],(BillDetail_List[Time]*BillDetail_List[LTM Rate])*BillDetail_List[[#This Row],[Funding PerCent Allowed]]*BillDetail_List[Entry Alloc%])</f>
        <v>#N/A</v>
      </c>
      <c r="W129" s="86">
        <f>BillDetail_List[Counsel''s Base Fees]+BillDetail_List[Other Disbursements]+BillDetail_List[ATEI Premium]</f>
        <v>0</v>
      </c>
      <c r="X129" s="91" t="e">
        <f>VLOOKUP(BillDetail_List[Part ID],FundingList,2,FALSE)</f>
        <v>#N/A</v>
      </c>
      <c r="Y129" s="272" t="e">
        <f>VLOOKUP(BillDetail_List[[#This Row],[Phase Code ]],phasetasklist,3,FALSE)</f>
        <v>#N/A</v>
      </c>
      <c r="Z129" s="255" t="e">
        <f>VLOOKUP(BillDetail_List[[#This Row],[Task Code]],tasklist,4,FALSE)</f>
        <v>#N/A</v>
      </c>
      <c r="AA129" s="240" t="str">
        <f>IFERROR(VLOOKUP(BillDetail_List[[#This Row],[Activity Code]],ActivityCodeList,2,FALSE), " ")</f>
        <v xml:space="preserve"> </v>
      </c>
      <c r="AB129" s="240" t="str">
        <f>IFERROR(VLOOKUP(BillDetail_List[[#This Row],[Expense Code]],expensenumbers,2,FALSE), " ")</f>
        <v xml:space="preserve"> </v>
      </c>
      <c r="AC129" s="92" t="str">
        <f>IFERROR(VLOOKUP(BillDetail_List[LTM],LTMList,3,FALSE),"")</f>
        <v/>
      </c>
      <c r="AD129" s="92" t="str">
        <f>IFERROR(VLOOKUP(BillDetail_List[LTM],LTMList,4,FALSE),"")</f>
        <v/>
      </c>
      <c r="AE129" s="86">
        <f>IFERROR(VLOOKUP(BillDetail_List[LTM],LTM_List[],6,FALSE),0)</f>
        <v>0</v>
      </c>
      <c r="AF129" s="83" t="e">
        <f>VLOOKUP(BillDetail_List[Part ID],FundingList,7,FALSE)</f>
        <v>#N/A</v>
      </c>
      <c r="AG129" s="83" t="e">
        <f>IF(CounselBaseFees=0,VLOOKUP(BillDetail_List[Part ID],FundingList,3,FALSE),VLOOKUP(BillDetail_List[LTM],LTMList,8,FALSE))</f>
        <v>#N/A</v>
      </c>
      <c r="AH129" s="93" t="e">
        <f>VLOOKUP(BillDetail_List[Part ID],FundingList,4,FALSE)</f>
        <v>#N/A</v>
      </c>
      <c r="AI129" s="190">
        <f>IF(BillDetail_List[[#This Row],[Time]]="N/A",0, BillDetail_List[[#This Row],[Time]]*BillDetail_List[[#This Row],[LTM Rate]])</f>
        <v>0</v>
      </c>
      <c r="AJ129" s="86" t="e">
        <f>IF(BillDetail_List[Entry Alloc%]=0,(BillDetail_List[Time]*BillDetail_List[LTM Rate])*BillDetail_List[[#This Row],[Funding PerCent Allowed]],(BillDetail_List[Time]*BillDetail_List[LTM Rate])*BillDetail_List[[#This Row],[Funding PerCent Allowed]]*BillDetail_List[Entry Alloc%])</f>
        <v>#N/A</v>
      </c>
      <c r="AK129" s="86" t="e">
        <f>BillDetail_List[Base Profit Costs (including any indemnity cap)]*BillDetail_List[VAT Rate]</f>
        <v>#N/A</v>
      </c>
      <c r="AL129" s="86" t="e">
        <f>BillDetail_List[Base Profit Costs (including any indemnity cap)]*BillDetail_List[Success Fee %]</f>
        <v>#N/A</v>
      </c>
      <c r="AM129" s="86" t="e">
        <f>BillDetail_List[Success Fee on Base Profit costs]*BillDetail_List[VAT Rate]</f>
        <v>#N/A</v>
      </c>
      <c r="AN129" s="86" t="e">
        <f>SUM(BillDetail_List[[#This Row],[Base Profit Costs (including any indemnity cap)]:[VAT on Success Fee on Base Profit Costs]])</f>
        <v>#N/A</v>
      </c>
      <c r="AO129" s="86" t="e">
        <f>BillDetail_List[Counsel''s Base Fees]*BillDetail_List[VAT Rate]</f>
        <v>#N/A</v>
      </c>
      <c r="AP129" s="86" t="e">
        <f>BillDetail_List[Counsel''s Base Fees]*BillDetail_List[Success Fee %]</f>
        <v>#N/A</v>
      </c>
      <c r="AQ129" s="86" t="e">
        <f>BillDetail_List[Counsel''s Success Fee]*BillDetail_List[VAT Rate]</f>
        <v>#N/A</v>
      </c>
      <c r="AR129" s="86" t="e">
        <f>BillDetail_List[Counsel''s Base Fees]+BillDetail_List[VAT on Base Counsel Fees]+BillDetail_List[Counsel''s Success Fee]+BillDetail_List[VAT on Counsel''s Success Fee]</f>
        <v>#N/A</v>
      </c>
      <c r="AS129" s="86">
        <f>BillDetail_List[Other Disbursements]+BillDetail_List[VAT On Other Disbursements]</f>
        <v>0</v>
      </c>
      <c r="AT129" s="86">
        <f>BillDetail_List[Counsel''s Base Fees]+BillDetail_List[Other Disbursements]+BillDetail_List[ATEI Premium]</f>
        <v>0</v>
      </c>
      <c r="AU129" s="86" t="e">
        <f>BillDetail_List[Other Disbursements]+BillDetail_List[Counsel''s Base Fees]+BillDetail_List[Base Profit Costs (including any indemnity cap)]</f>
        <v>#N/A</v>
      </c>
      <c r="AV129" s="86" t="e">
        <f>BillDetail_List[Base Profit Costs (including any indemnity cap)]+BillDetail_List[Success Fee on Base Profit costs]</f>
        <v>#N/A</v>
      </c>
      <c r="AW129" s="86" t="e">
        <f>BillDetail_List[ATEI Premium]+BillDetail_List[Other Disbursements]+BillDetail_List[Counsel''s Success Fee]+BillDetail_List[Counsel''s Base Fees]</f>
        <v>#N/A</v>
      </c>
      <c r="AX129" s="86" t="e">
        <f>BillDetail_List[VAT On Other Disbursements]+BillDetail_List[VAT on Counsel''s Success Fee]+BillDetail_List[VAT on Base Counsel Fees]+BillDetail_List[VAT on Success Fee on Base Profit Costs]+BillDetail_List[VAT on Base Profit Costs]</f>
        <v>#N/A</v>
      </c>
      <c r="AY129" s="86" t="e">
        <f>SUM(BillDetail_List[[#This Row],[Total Profit Costs]:[Total VAT]])</f>
        <v>#N/A</v>
      </c>
      <c r="AZ129" s="280" t="e">
        <f>VLOOKUP(BillDetail_List[[#This Row],[Phase Code ]],phasetasklist,7,FALSE)</f>
        <v>#N/A</v>
      </c>
      <c r="BA129" s="280" t="e">
        <f>VLOOKUP(BillDetail_List[[#This Row],[Task Code]],tasklist,7,FALSE)</f>
        <v>#N/A</v>
      </c>
      <c r="BB129" s="280" t="str">
        <f>IFERROR(VLOOKUP(BillDetail_List[[#This Row],[Activity Code]],ActivityCodeList,4,FALSE),"")</f>
        <v/>
      </c>
      <c r="BC129" s="280" t="str">
        <f>IFERROR(VLOOKUP(BillDetail_List[[#This Row],[Expense Code]],expensenumbers,4,FALSE),"")</f>
        <v/>
      </c>
      <c r="BD129" s="218"/>
      <c r="BE129" s="94"/>
      <c r="BF129" s="94"/>
      <c r="BG129" s="218"/>
      <c r="BH129" s="94"/>
      <c r="BI129" s="218"/>
      <c r="BJ129" s="218"/>
      <c r="BK129" s="96"/>
      <c r="BL129" s="96"/>
      <c r="BQ129" s="96"/>
      <c r="BR129" s="96"/>
      <c r="BS129" s="96"/>
      <c r="BT129" s="96"/>
      <c r="BV129" s="96"/>
      <c r="BW129" s="72"/>
      <c r="BX129" s="72"/>
      <c r="CB129" s="98"/>
      <c r="CC129" s="99"/>
      <c r="CD129" s="99"/>
      <c r="CE129" s="84"/>
      <c r="CF129" s="84"/>
    </row>
    <row r="130" spans="1:84" x14ac:dyDescent="0.2">
      <c r="A130" s="74"/>
      <c r="B130" s="74"/>
      <c r="C130" s="49"/>
      <c r="D130" s="172"/>
      <c r="E130" s="76"/>
      <c r="F130" s="76"/>
      <c r="G130" s="119"/>
      <c r="H130" s="87"/>
      <c r="I130" s="77"/>
      <c r="J130" s="77"/>
      <c r="K130" s="88"/>
      <c r="L130" s="79"/>
      <c r="M130" s="76"/>
      <c r="N130" s="256"/>
      <c r="O130" s="256"/>
      <c r="P130" s="256"/>
      <c r="Q130" s="256"/>
      <c r="R130" s="81"/>
      <c r="S130" s="89"/>
      <c r="T130" s="75"/>
      <c r="U130" s="75"/>
      <c r="V130" s="86" t="e">
        <f>IF(BillDetail_List[Entry Alloc%]=0,(BillDetail_List[Time]*BillDetail_List[LTM Rate])*BillDetail_List[[#This Row],[Funding PerCent Allowed]],(BillDetail_List[Time]*BillDetail_List[LTM Rate])*BillDetail_List[[#This Row],[Funding PerCent Allowed]]*BillDetail_List[Entry Alloc%])</f>
        <v>#N/A</v>
      </c>
      <c r="W130" s="86">
        <f>BillDetail_List[Counsel''s Base Fees]+BillDetail_List[Other Disbursements]+BillDetail_List[ATEI Premium]</f>
        <v>0</v>
      </c>
      <c r="X130" s="91" t="e">
        <f>VLOOKUP(BillDetail_List[Part ID],FundingList,2,FALSE)</f>
        <v>#N/A</v>
      </c>
      <c r="Y130" s="272" t="e">
        <f>VLOOKUP(BillDetail_List[[#This Row],[Phase Code ]],phasetasklist,3,FALSE)</f>
        <v>#N/A</v>
      </c>
      <c r="Z130" s="255" t="e">
        <f>VLOOKUP(BillDetail_List[[#This Row],[Task Code]],tasklist,4,FALSE)</f>
        <v>#N/A</v>
      </c>
      <c r="AA130" s="240" t="str">
        <f>IFERROR(VLOOKUP(BillDetail_List[[#This Row],[Activity Code]],ActivityCodeList,2,FALSE), " ")</f>
        <v xml:space="preserve"> </v>
      </c>
      <c r="AB130" s="240" t="str">
        <f>IFERROR(VLOOKUP(BillDetail_List[[#This Row],[Expense Code]],expensenumbers,2,FALSE), " ")</f>
        <v xml:space="preserve"> </v>
      </c>
      <c r="AC130" s="92" t="str">
        <f>IFERROR(VLOOKUP(BillDetail_List[LTM],LTMList,3,FALSE),"")</f>
        <v/>
      </c>
      <c r="AD130" s="92" t="str">
        <f>IFERROR(VLOOKUP(BillDetail_List[LTM],LTMList,4,FALSE),"")</f>
        <v/>
      </c>
      <c r="AE130" s="86">
        <f>IFERROR(VLOOKUP(BillDetail_List[LTM],LTM_List[],6,FALSE),0)</f>
        <v>0</v>
      </c>
      <c r="AF130" s="83" t="e">
        <f>VLOOKUP(BillDetail_List[Part ID],FundingList,7,FALSE)</f>
        <v>#N/A</v>
      </c>
      <c r="AG130" s="83" t="e">
        <f>IF(CounselBaseFees=0,VLOOKUP(BillDetail_List[Part ID],FundingList,3,FALSE),VLOOKUP(BillDetail_List[LTM],LTMList,8,FALSE))</f>
        <v>#N/A</v>
      </c>
      <c r="AH130" s="93" t="e">
        <f>VLOOKUP(BillDetail_List[Part ID],FundingList,4,FALSE)</f>
        <v>#N/A</v>
      </c>
      <c r="AI130" s="190">
        <f>IF(BillDetail_List[[#This Row],[Time]]="N/A",0, BillDetail_List[[#This Row],[Time]]*BillDetail_List[[#This Row],[LTM Rate]])</f>
        <v>0</v>
      </c>
      <c r="AJ130" s="86" t="e">
        <f>IF(BillDetail_List[Entry Alloc%]=0,(BillDetail_List[Time]*BillDetail_List[LTM Rate])*BillDetail_List[[#This Row],[Funding PerCent Allowed]],(BillDetail_List[Time]*BillDetail_List[LTM Rate])*BillDetail_List[[#This Row],[Funding PerCent Allowed]]*BillDetail_List[Entry Alloc%])</f>
        <v>#N/A</v>
      </c>
      <c r="AK130" s="86" t="e">
        <f>BillDetail_List[Base Profit Costs (including any indemnity cap)]*BillDetail_List[VAT Rate]</f>
        <v>#N/A</v>
      </c>
      <c r="AL130" s="86" t="e">
        <f>BillDetail_List[Base Profit Costs (including any indemnity cap)]*BillDetail_List[Success Fee %]</f>
        <v>#N/A</v>
      </c>
      <c r="AM130" s="86" t="e">
        <f>BillDetail_List[Success Fee on Base Profit costs]*BillDetail_List[VAT Rate]</f>
        <v>#N/A</v>
      </c>
      <c r="AN130" s="86" t="e">
        <f>SUM(BillDetail_List[[#This Row],[Base Profit Costs (including any indemnity cap)]:[VAT on Success Fee on Base Profit Costs]])</f>
        <v>#N/A</v>
      </c>
      <c r="AO130" s="86" t="e">
        <f>BillDetail_List[Counsel''s Base Fees]*BillDetail_List[VAT Rate]</f>
        <v>#N/A</v>
      </c>
      <c r="AP130" s="86" t="e">
        <f>BillDetail_List[Counsel''s Base Fees]*BillDetail_List[Success Fee %]</f>
        <v>#N/A</v>
      </c>
      <c r="AQ130" s="86" t="e">
        <f>BillDetail_List[Counsel''s Success Fee]*BillDetail_List[VAT Rate]</f>
        <v>#N/A</v>
      </c>
      <c r="AR130" s="86" t="e">
        <f>BillDetail_List[Counsel''s Base Fees]+BillDetail_List[VAT on Base Counsel Fees]+BillDetail_List[Counsel''s Success Fee]+BillDetail_List[VAT on Counsel''s Success Fee]</f>
        <v>#N/A</v>
      </c>
      <c r="AS130" s="86">
        <f>BillDetail_List[Other Disbursements]+BillDetail_List[VAT On Other Disbursements]</f>
        <v>0</v>
      </c>
      <c r="AT130" s="86">
        <f>BillDetail_List[Counsel''s Base Fees]+BillDetail_List[Other Disbursements]+BillDetail_List[ATEI Premium]</f>
        <v>0</v>
      </c>
      <c r="AU130" s="86" t="e">
        <f>BillDetail_List[Other Disbursements]+BillDetail_List[Counsel''s Base Fees]+BillDetail_List[Base Profit Costs (including any indemnity cap)]</f>
        <v>#N/A</v>
      </c>
      <c r="AV130" s="86" t="e">
        <f>BillDetail_List[Base Profit Costs (including any indemnity cap)]+BillDetail_List[Success Fee on Base Profit costs]</f>
        <v>#N/A</v>
      </c>
      <c r="AW130" s="86" t="e">
        <f>BillDetail_List[ATEI Premium]+BillDetail_List[Other Disbursements]+BillDetail_List[Counsel''s Success Fee]+BillDetail_List[Counsel''s Base Fees]</f>
        <v>#N/A</v>
      </c>
      <c r="AX130" s="86" t="e">
        <f>BillDetail_List[VAT On Other Disbursements]+BillDetail_List[VAT on Counsel''s Success Fee]+BillDetail_List[VAT on Base Counsel Fees]+BillDetail_List[VAT on Success Fee on Base Profit Costs]+BillDetail_List[VAT on Base Profit Costs]</f>
        <v>#N/A</v>
      </c>
      <c r="AY130" s="86" t="e">
        <f>SUM(BillDetail_List[[#This Row],[Total Profit Costs]:[Total VAT]])</f>
        <v>#N/A</v>
      </c>
      <c r="AZ130" s="280" t="e">
        <f>VLOOKUP(BillDetail_List[[#This Row],[Phase Code ]],phasetasklist,7,FALSE)</f>
        <v>#N/A</v>
      </c>
      <c r="BA130" s="280" t="e">
        <f>VLOOKUP(BillDetail_List[[#This Row],[Task Code]],tasklist,7,FALSE)</f>
        <v>#N/A</v>
      </c>
      <c r="BB130" s="280" t="str">
        <f>IFERROR(VLOOKUP(BillDetail_List[[#This Row],[Activity Code]],ActivityCodeList,4,FALSE),"")</f>
        <v/>
      </c>
      <c r="BC130" s="280" t="str">
        <f>IFERROR(VLOOKUP(BillDetail_List[[#This Row],[Expense Code]],expensenumbers,4,FALSE),"")</f>
        <v/>
      </c>
      <c r="BD130" s="218"/>
      <c r="BE130" s="94"/>
      <c r="BF130" s="94"/>
      <c r="BG130" s="218"/>
      <c r="BH130" s="94"/>
      <c r="BI130" s="218"/>
      <c r="BJ130" s="218"/>
      <c r="BK130" s="96"/>
      <c r="BL130" s="96"/>
      <c r="BQ130" s="96"/>
      <c r="BR130" s="96"/>
      <c r="BS130" s="96"/>
      <c r="BT130" s="96"/>
      <c r="BV130" s="96"/>
      <c r="BW130" s="72"/>
      <c r="BX130" s="72"/>
      <c r="CB130" s="98"/>
      <c r="CC130" s="99"/>
      <c r="CD130" s="99"/>
      <c r="CE130" s="84"/>
      <c r="CF130" s="84"/>
    </row>
    <row r="131" spans="1:84" x14ac:dyDescent="0.2">
      <c r="A131" s="74"/>
      <c r="B131" s="74"/>
      <c r="C131" s="49"/>
      <c r="D131" s="172"/>
      <c r="E131" s="291"/>
      <c r="F131" s="76"/>
      <c r="G131" s="119"/>
      <c r="H131" s="87"/>
      <c r="I131" s="77"/>
      <c r="J131" s="77"/>
      <c r="K131" s="88"/>
      <c r="L131" s="79"/>
      <c r="M131" s="76"/>
      <c r="N131" s="256"/>
      <c r="O131" s="256"/>
      <c r="P131" s="256"/>
      <c r="Q131" s="256"/>
      <c r="R131" s="81"/>
      <c r="S131" s="89"/>
      <c r="T131" s="75"/>
      <c r="U131" s="75"/>
      <c r="V131" s="86" t="e">
        <f>IF(BillDetail_List[Entry Alloc%]=0,(BillDetail_List[Time]*BillDetail_List[LTM Rate])*BillDetail_List[[#This Row],[Funding PerCent Allowed]],(BillDetail_List[Time]*BillDetail_List[LTM Rate])*BillDetail_List[[#This Row],[Funding PerCent Allowed]]*BillDetail_List[Entry Alloc%])</f>
        <v>#N/A</v>
      </c>
      <c r="W131" s="86">
        <f>BillDetail_List[Counsel''s Base Fees]+BillDetail_List[Other Disbursements]+BillDetail_List[ATEI Premium]</f>
        <v>0</v>
      </c>
      <c r="X131" s="91" t="e">
        <f>VLOOKUP(BillDetail_List[Part ID],FundingList,2,FALSE)</f>
        <v>#N/A</v>
      </c>
      <c r="Y131" s="272" t="e">
        <f>VLOOKUP(BillDetail_List[[#This Row],[Phase Code ]],phasetasklist,3,FALSE)</f>
        <v>#N/A</v>
      </c>
      <c r="Z131" s="255" t="e">
        <f>VLOOKUP(BillDetail_List[[#This Row],[Task Code]],tasklist,4,FALSE)</f>
        <v>#N/A</v>
      </c>
      <c r="AA131" s="240" t="str">
        <f>IFERROR(VLOOKUP(BillDetail_List[[#This Row],[Activity Code]],ActivityCodeList,2,FALSE), " ")</f>
        <v xml:space="preserve"> </v>
      </c>
      <c r="AB131" s="240" t="str">
        <f>IFERROR(VLOOKUP(BillDetail_List[[#This Row],[Expense Code]],expensenumbers,2,FALSE), " ")</f>
        <v xml:space="preserve"> </v>
      </c>
      <c r="AC131" s="92" t="str">
        <f>IFERROR(VLOOKUP(BillDetail_List[LTM],LTMList,3,FALSE),"")</f>
        <v/>
      </c>
      <c r="AD131" s="92" t="str">
        <f>IFERROR(VLOOKUP(BillDetail_List[LTM],LTMList,4,FALSE),"")</f>
        <v/>
      </c>
      <c r="AE131" s="86">
        <f>IFERROR(VLOOKUP(BillDetail_List[LTM],LTM_List[],6,FALSE),0)</f>
        <v>0</v>
      </c>
      <c r="AF131" s="83" t="e">
        <f>VLOOKUP(BillDetail_List[Part ID],FundingList,7,FALSE)</f>
        <v>#N/A</v>
      </c>
      <c r="AG131" s="83" t="e">
        <f>IF(CounselBaseFees=0,VLOOKUP(BillDetail_List[Part ID],FundingList,3,FALSE),VLOOKUP(BillDetail_List[LTM],LTMList,8,FALSE))</f>
        <v>#N/A</v>
      </c>
      <c r="AH131" s="93" t="e">
        <f>VLOOKUP(BillDetail_List[Part ID],FundingList,4,FALSE)</f>
        <v>#N/A</v>
      </c>
      <c r="AI131" s="190">
        <f>IF(BillDetail_List[[#This Row],[Time]]="N/A",0, BillDetail_List[[#This Row],[Time]]*BillDetail_List[[#This Row],[LTM Rate]])</f>
        <v>0</v>
      </c>
      <c r="AJ131" s="86" t="e">
        <f>IF(BillDetail_List[Entry Alloc%]=0,(BillDetail_List[Time]*BillDetail_List[LTM Rate])*BillDetail_List[[#This Row],[Funding PerCent Allowed]],(BillDetail_List[Time]*BillDetail_List[LTM Rate])*BillDetail_List[[#This Row],[Funding PerCent Allowed]]*BillDetail_List[Entry Alloc%])</f>
        <v>#N/A</v>
      </c>
      <c r="AK131" s="86" t="e">
        <f>BillDetail_List[Base Profit Costs (including any indemnity cap)]*BillDetail_List[VAT Rate]</f>
        <v>#N/A</v>
      </c>
      <c r="AL131" s="86" t="e">
        <f>BillDetail_List[Base Profit Costs (including any indemnity cap)]*BillDetail_List[Success Fee %]</f>
        <v>#N/A</v>
      </c>
      <c r="AM131" s="86" t="e">
        <f>BillDetail_List[Success Fee on Base Profit costs]*BillDetail_List[VAT Rate]</f>
        <v>#N/A</v>
      </c>
      <c r="AN131" s="86" t="e">
        <f>SUM(BillDetail_List[[#This Row],[Base Profit Costs (including any indemnity cap)]:[VAT on Success Fee on Base Profit Costs]])</f>
        <v>#N/A</v>
      </c>
      <c r="AO131" s="86" t="e">
        <f>BillDetail_List[Counsel''s Base Fees]*BillDetail_List[VAT Rate]</f>
        <v>#N/A</v>
      </c>
      <c r="AP131" s="86" t="e">
        <f>BillDetail_List[Counsel''s Base Fees]*BillDetail_List[Success Fee %]</f>
        <v>#N/A</v>
      </c>
      <c r="AQ131" s="86" t="e">
        <f>BillDetail_List[Counsel''s Success Fee]*BillDetail_List[VAT Rate]</f>
        <v>#N/A</v>
      </c>
      <c r="AR131" s="86" t="e">
        <f>BillDetail_List[Counsel''s Base Fees]+BillDetail_List[VAT on Base Counsel Fees]+BillDetail_List[Counsel''s Success Fee]+BillDetail_List[VAT on Counsel''s Success Fee]</f>
        <v>#N/A</v>
      </c>
      <c r="AS131" s="86">
        <f>BillDetail_List[Other Disbursements]+BillDetail_List[VAT On Other Disbursements]</f>
        <v>0</v>
      </c>
      <c r="AT131" s="86">
        <f>BillDetail_List[Counsel''s Base Fees]+BillDetail_List[Other Disbursements]+BillDetail_List[ATEI Premium]</f>
        <v>0</v>
      </c>
      <c r="AU131" s="86" t="e">
        <f>BillDetail_List[Other Disbursements]+BillDetail_List[Counsel''s Base Fees]+BillDetail_List[Base Profit Costs (including any indemnity cap)]</f>
        <v>#N/A</v>
      </c>
      <c r="AV131" s="86" t="e">
        <f>BillDetail_List[Base Profit Costs (including any indemnity cap)]+BillDetail_List[Success Fee on Base Profit costs]</f>
        <v>#N/A</v>
      </c>
      <c r="AW131" s="86" t="e">
        <f>BillDetail_List[ATEI Premium]+BillDetail_List[Other Disbursements]+BillDetail_List[Counsel''s Success Fee]+BillDetail_List[Counsel''s Base Fees]</f>
        <v>#N/A</v>
      </c>
      <c r="AX131" s="86" t="e">
        <f>BillDetail_List[VAT On Other Disbursements]+BillDetail_List[VAT on Counsel''s Success Fee]+BillDetail_List[VAT on Base Counsel Fees]+BillDetail_List[VAT on Success Fee on Base Profit Costs]+BillDetail_List[VAT on Base Profit Costs]</f>
        <v>#N/A</v>
      </c>
      <c r="AY131" s="86" t="e">
        <f>SUM(BillDetail_List[[#This Row],[Total Profit Costs]:[Total VAT]])</f>
        <v>#N/A</v>
      </c>
      <c r="AZ131" s="280" t="e">
        <f>VLOOKUP(BillDetail_List[[#This Row],[Phase Code ]],phasetasklist,7,FALSE)</f>
        <v>#N/A</v>
      </c>
      <c r="BA131" s="280" t="e">
        <f>VLOOKUP(BillDetail_List[[#This Row],[Task Code]],tasklist,7,FALSE)</f>
        <v>#N/A</v>
      </c>
      <c r="BB131" s="280" t="str">
        <f>IFERROR(VLOOKUP(BillDetail_List[[#This Row],[Activity Code]],ActivityCodeList,4,FALSE),"")</f>
        <v/>
      </c>
      <c r="BC131" s="280" t="str">
        <f>IFERROR(VLOOKUP(BillDetail_List[[#This Row],[Expense Code]],expensenumbers,4,FALSE),"")</f>
        <v/>
      </c>
      <c r="BD131" s="218"/>
      <c r="BE131" s="94"/>
      <c r="BF131" s="94"/>
      <c r="BG131" s="218"/>
      <c r="BH131" s="94"/>
      <c r="BI131" s="218"/>
      <c r="BJ131" s="218"/>
      <c r="BK131" s="96"/>
      <c r="BL131" s="96"/>
      <c r="BQ131" s="96"/>
      <c r="BR131" s="96"/>
      <c r="BS131" s="96"/>
      <c r="BT131" s="96"/>
      <c r="BV131" s="96"/>
      <c r="BW131" s="72"/>
      <c r="BX131" s="72"/>
      <c r="CB131" s="98"/>
      <c r="CC131" s="99"/>
      <c r="CD131" s="99"/>
      <c r="CE131" s="84"/>
      <c r="CF131" s="84"/>
    </row>
    <row r="132" spans="1:84" x14ac:dyDescent="0.2">
      <c r="A132" s="74"/>
      <c r="B132" s="74"/>
      <c r="C132" s="49"/>
      <c r="D132" s="172"/>
      <c r="E132" s="76"/>
      <c r="F132" s="76"/>
      <c r="G132" s="119"/>
      <c r="H132" s="87"/>
      <c r="I132" s="77"/>
      <c r="J132" s="77"/>
      <c r="K132" s="88"/>
      <c r="L132" s="79"/>
      <c r="M132" s="76"/>
      <c r="N132" s="256"/>
      <c r="O132" s="256"/>
      <c r="P132" s="256"/>
      <c r="Q132" s="256"/>
      <c r="R132" s="81"/>
      <c r="S132" s="89"/>
      <c r="T132" s="75"/>
      <c r="U132" s="75"/>
      <c r="V132" s="86" t="e">
        <f>IF(BillDetail_List[Entry Alloc%]=0,(BillDetail_List[Time]*BillDetail_List[LTM Rate])*BillDetail_List[[#This Row],[Funding PerCent Allowed]],(BillDetail_List[Time]*BillDetail_List[LTM Rate])*BillDetail_List[[#This Row],[Funding PerCent Allowed]]*BillDetail_List[Entry Alloc%])</f>
        <v>#N/A</v>
      </c>
      <c r="W132" s="86">
        <f>BillDetail_List[Counsel''s Base Fees]+BillDetail_List[Other Disbursements]+BillDetail_List[ATEI Premium]</f>
        <v>0</v>
      </c>
      <c r="X132" s="91" t="e">
        <f>VLOOKUP(BillDetail_List[Part ID],FundingList,2,FALSE)</f>
        <v>#N/A</v>
      </c>
      <c r="Y132" s="272" t="e">
        <f>VLOOKUP(BillDetail_List[[#This Row],[Phase Code ]],phasetasklist,3,FALSE)</f>
        <v>#N/A</v>
      </c>
      <c r="Z132" s="255" t="e">
        <f>VLOOKUP(BillDetail_List[[#This Row],[Task Code]],tasklist,4,FALSE)</f>
        <v>#N/A</v>
      </c>
      <c r="AA132" s="240" t="str">
        <f>IFERROR(VLOOKUP(BillDetail_List[[#This Row],[Activity Code]],ActivityCodeList,2,FALSE), " ")</f>
        <v xml:space="preserve"> </v>
      </c>
      <c r="AB132" s="240" t="str">
        <f>IFERROR(VLOOKUP(BillDetail_List[[#This Row],[Expense Code]],expensenumbers,2,FALSE), " ")</f>
        <v xml:space="preserve"> </v>
      </c>
      <c r="AC132" s="92" t="str">
        <f>IFERROR(VLOOKUP(BillDetail_List[LTM],LTMList,3,FALSE),"")</f>
        <v/>
      </c>
      <c r="AD132" s="92" t="str">
        <f>IFERROR(VLOOKUP(BillDetail_List[LTM],LTMList,4,FALSE),"")</f>
        <v/>
      </c>
      <c r="AE132" s="86">
        <f>IFERROR(VLOOKUP(BillDetail_List[LTM],LTM_List[],6,FALSE),0)</f>
        <v>0</v>
      </c>
      <c r="AF132" s="83" t="e">
        <f>VLOOKUP(BillDetail_List[Part ID],FundingList,7,FALSE)</f>
        <v>#N/A</v>
      </c>
      <c r="AG132" s="83" t="e">
        <f>IF(CounselBaseFees=0,VLOOKUP(BillDetail_List[Part ID],FundingList,3,FALSE),VLOOKUP(BillDetail_List[LTM],LTMList,8,FALSE))</f>
        <v>#N/A</v>
      </c>
      <c r="AH132" s="93" t="e">
        <f>VLOOKUP(BillDetail_List[Part ID],FundingList,4,FALSE)</f>
        <v>#N/A</v>
      </c>
      <c r="AI132" s="190">
        <f>IF(BillDetail_List[[#This Row],[Time]]="N/A",0, BillDetail_List[[#This Row],[Time]]*BillDetail_List[[#This Row],[LTM Rate]])</f>
        <v>0</v>
      </c>
      <c r="AJ132" s="86" t="e">
        <f>IF(BillDetail_List[Entry Alloc%]=0,(BillDetail_List[Time]*BillDetail_List[LTM Rate])*BillDetail_List[[#This Row],[Funding PerCent Allowed]],(BillDetail_List[Time]*BillDetail_List[LTM Rate])*BillDetail_List[[#This Row],[Funding PerCent Allowed]]*BillDetail_List[Entry Alloc%])</f>
        <v>#N/A</v>
      </c>
      <c r="AK132" s="86" t="e">
        <f>BillDetail_List[Base Profit Costs (including any indemnity cap)]*BillDetail_List[VAT Rate]</f>
        <v>#N/A</v>
      </c>
      <c r="AL132" s="86" t="e">
        <f>BillDetail_List[Base Profit Costs (including any indemnity cap)]*BillDetail_List[Success Fee %]</f>
        <v>#N/A</v>
      </c>
      <c r="AM132" s="86" t="e">
        <f>BillDetail_List[Success Fee on Base Profit costs]*BillDetail_List[VAT Rate]</f>
        <v>#N/A</v>
      </c>
      <c r="AN132" s="86" t="e">
        <f>SUM(BillDetail_List[[#This Row],[Base Profit Costs (including any indemnity cap)]:[VAT on Success Fee on Base Profit Costs]])</f>
        <v>#N/A</v>
      </c>
      <c r="AO132" s="86" t="e">
        <f>BillDetail_List[Counsel''s Base Fees]*BillDetail_List[VAT Rate]</f>
        <v>#N/A</v>
      </c>
      <c r="AP132" s="86" t="e">
        <f>BillDetail_List[Counsel''s Base Fees]*BillDetail_List[Success Fee %]</f>
        <v>#N/A</v>
      </c>
      <c r="AQ132" s="86" t="e">
        <f>BillDetail_List[Counsel''s Success Fee]*BillDetail_List[VAT Rate]</f>
        <v>#N/A</v>
      </c>
      <c r="AR132" s="86" t="e">
        <f>BillDetail_List[Counsel''s Base Fees]+BillDetail_List[VAT on Base Counsel Fees]+BillDetail_List[Counsel''s Success Fee]+BillDetail_List[VAT on Counsel''s Success Fee]</f>
        <v>#N/A</v>
      </c>
      <c r="AS132" s="86">
        <f>BillDetail_List[Other Disbursements]+BillDetail_List[VAT On Other Disbursements]</f>
        <v>0</v>
      </c>
      <c r="AT132" s="86">
        <f>BillDetail_List[Counsel''s Base Fees]+BillDetail_List[Other Disbursements]+BillDetail_List[ATEI Premium]</f>
        <v>0</v>
      </c>
      <c r="AU132" s="86" t="e">
        <f>BillDetail_List[Other Disbursements]+BillDetail_List[Counsel''s Base Fees]+BillDetail_List[Base Profit Costs (including any indemnity cap)]</f>
        <v>#N/A</v>
      </c>
      <c r="AV132" s="86" t="e">
        <f>BillDetail_List[Base Profit Costs (including any indemnity cap)]+BillDetail_List[Success Fee on Base Profit costs]</f>
        <v>#N/A</v>
      </c>
      <c r="AW132" s="86" t="e">
        <f>BillDetail_List[ATEI Premium]+BillDetail_List[Other Disbursements]+BillDetail_List[Counsel''s Success Fee]+BillDetail_List[Counsel''s Base Fees]</f>
        <v>#N/A</v>
      </c>
      <c r="AX132" s="86" t="e">
        <f>BillDetail_List[VAT On Other Disbursements]+BillDetail_List[VAT on Counsel''s Success Fee]+BillDetail_List[VAT on Base Counsel Fees]+BillDetail_List[VAT on Success Fee on Base Profit Costs]+BillDetail_List[VAT on Base Profit Costs]</f>
        <v>#N/A</v>
      </c>
      <c r="AY132" s="86" t="e">
        <f>SUM(BillDetail_List[[#This Row],[Total Profit Costs]:[Total VAT]])</f>
        <v>#N/A</v>
      </c>
      <c r="AZ132" s="280" t="e">
        <f>VLOOKUP(BillDetail_List[[#This Row],[Phase Code ]],phasetasklist,7,FALSE)</f>
        <v>#N/A</v>
      </c>
      <c r="BA132" s="280" t="e">
        <f>VLOOKUP(BillDetail_List[[#This Row],[Task Code]],tasklist,7,FALSE)</f>
        <v>#N/A</v>
      </c>
      <c r="BB132" s="280" t="str">
        <f>IFERROR(VLOOKUP(BillDetail_List[[#This Row],[Activity Code]],ActivityCodeList,4,FALSE),"")</f>
        <v/>
      </c>
      <c r="BC132" s="280" t="str">
        <f>IFERROR(VLOOKUP(BillDetail_List[[#This Row],[Expense Code]],expensenumbers,4,FALSE),"")</f>
        <v/>
      </c>
      <c r="BD132" s="218"/>
      <c r="BE132" s="94"/>
      <c r="BF132" s="94"/>
      <c r="BG132" s="218"/>
      <c r="BH132" s="94"/>
      <c r="BI132" s="218"/>
      <c r="BJ132" s="218"/>
      <c r="BK132" s="96"/>
      <c r="BL132" s="96"/>
      <c r="BQ132" s="96"/>
      <c r="BR132" s="96"/>
      <c r="BS132" s="96"/>
      <c r="BT132" s="96"/>
      <c r="BV132" s="96"/>
      <c r="BW132" s="72"/>
      <c r="BX132" s="72"/>
      <c r="CB132" s="98"/>
      <c r="CC132" s="99"/>
      <c r="CD132" s="99"/>
      <c r="CE132" s="84"/>
      <c r="CF132" s="84"/>
    </row>
    <row r="133" spans="1:84" x14ac:dyDescent="0.2">
      <c r="A133" s="74"/>
      <c r="B133" s="74"/>
      <c r="C133" s="49"/>
      <c r="D133" s="171"/>
      <c r="E133" s="291"/>
      <c r="F133" s="76"/>
      <c r="G133" s="119"/>
      <c r="H133" s="78"/>
      <c r="I133" s="77"/>
      <c r="J133" s="77"/>
      <c r="K133" s="79"/>
      <c r="L133" s="79"/>
      <c r="M133" s="76"/>
      <c r="N133" s="256"/>
      <c r="O133" s="256"/>
      <c r="P133" s="256"/>
      <c r="Q133" s="256"/>
      <c r="R133" s="81"/>
      <c r="S133" s="85"/>
      <c r="T133" s="75"/>
      <c r="U133" s="75"/>
      <c r="V133" s="86" t="e">
        <f>IF(BillDetail_List[Entry Alloc%]=0,(BillDetail_List[Time]*BillDetail_List[LTM Rate])*BillDetail_List[[#This Row],[Funding PerCent Allowed]],(BillDetail_List[Time]*BillDetail_List[LTM Rate])*BillDetail_List[[#This Row],[Funding PerCent Allowed]]*BillDetail_List[Entry Alloc%])</f>
        <v>#N/A</v>
      </c>
      <c r="W133" s="86">
        <f>BillDetail_List[Counsel''s Base Fees]+BillDetail_List[Other Disbursements]+BillDetail_List[ATEI Premium]</f>
        <v>0</v>
      </c>
      <c r="X133" s="91" t="e">
        <f>VLOOKUP(BillDetail_List[Part ID],FundingList,2,FALSE)</f>
        <v>#N/A</v>
      </c>
      <c r="Y133" s="272" t="e">
        <f>VLOOKUP(BillDetail_List[[#This Row],[Phase Code ]],phasetasklist,3,FALSE)</f>
        <v>#N/A</v>
      </c>
      <c r="Z133" s="255" t="e">
        <f>VLOOKUP(BillDetail_List[[#This Row],[Task Code]],tasklist,4,FALSE)</f>
        <v>#N/A</v>
      </c>
      <c r="AA133" s="240" t="str">
        <f>IFERROR(VLOOKUP(BillDetail_List[[#This Row],[Activity Code]],ActivityCodeList,2,FALSE), " ")</f>
        <v xml:space="preserve"> </v>
      </c>
      <c r="AB133" s="240" t="str">
        <f>IFERROR(VLOOKUP(BillDetail_List[[#This Row],[Expense Code]],expensenumbers,2,FALSE), " ")</f>
        <v xml:space="preserve"> </v>
      </c>
      <c r="AC133" s="240" t="str">
        <f>IFERROR(VLOOKUP(BillDetail_List[LTM],LTMList,3,FALSE),"")</f>
        <v/>
      </c>
      <c r="AD133" s="240" t="str">
        <f>IFERROR(VLOOKUP(BillDetail_List[LTM],LTMList,4,FALSE),"")</f>
        <v/>
      </c>
      <c r="AE133" s="86">
        <f>IFERROR(VLOOKUP(BillDetail_List[LTM],LTM_List[],6,FALSE),0)</f>
        <v>0</v>
      </c>
      <c r="AF133" s="83" t="e">
        <f>VLOOKUP(BillDetail_List[Part ID],FundingList,7,FALSE)</f>
        <v>#N/A</v>
      </c>
      <c r="AG133" s="83" t="e">
        <f>IF(CounselBaseFees=0,VLOOKUP(BillDetail_List[Part ID],FundingList,3,FALSE),VLOOKUP(BillDetail_List[LTM],LTMList,8,FALSE))</f>
        <v>#N/A</v>
      </c>
      <c r="AH133" s="93" t="e">
        <f>VLOOKUP(BillDetail_List[Part ID],FundingList,4,FALSE)</f>
        <v>#N/A</v>
      </c>
      <c r="AI133" s="190">
        <f>IF(BillDetail_List[[#This Row],[Time]]="N/A",0, BillDetail_List[[#This Row],[Time]]*BillDetail_List[[#This Row],[LTM Rate]])</f>
        <v>0</v>
      </c>
      <c r="AJ133" s="86" t="e">
        <f>IF(BillDetail_List[Entry Alloc%]=0,(BillDetail_List[Time]*BillDetail_List[LTM Rate])*BillDetail_List[[#This Row],[Funding PerCent Allowed]],(BillDetail_List[Time]*BillDetail_List[LTM Rate])*BillDetail_List[[#This Row],[Funding PerCent Allowed]]*BillDetail_List[Entry Alloc%])</f>
        <v>#N/A</v>
      </c>
      <c r="AK133" s="86" t="e">
        <f>BillDetail_List[Base Profit Costs (including any indemnity cap)]*BillDetail_List[VAT Rate]</f>
        <v>#N/A</v>
      </c>
      <c r="AL133" s="86" t="e">
        <f>BillDetail_List[Base Profit Costs (including any indemnity cap)]*BillDetail_List[Success Fee %]</f>
        <v>#N/A</v>
      </c>
      <c r="AM133" s="86" t="e">
        <f>BillDetail_List[Success Fee on Base Profit costs]*BillDetail_List[VAT Rate]</f>
        <v>#N/A</v>
      </c>
      <c r="AN133" s="86" t="e">
        <f>SUM(BillDetail_List[[#This Row],[Base Profit Costs (including any indemnity cap)]:[VAT on Success Fee on Base Profit Costs]])</f>
        <v>#N/A</v>
      </c>
      <c r="AO133" s="86" t="e">
        <f>BillDetail_List[Counsel''s Base Fees]*BillDetail_List[VAT Rate]</f>
        <v>#N/A</v>
      </c>
      <c r="AP133" s="86" t="e">
        <f>BillDetail_List[Counsel''s Base Fees]*BillDetail_List[Success Fee %]</f>
        <v>#N/A</v>
      </c>
      <c r="AQ133" s="86" t="e">
        <f>BillDetail_List[Counsel''s Success Fee]*BillDetail_List[VAT Rate]</f>
        <v>#N/A</v>
      </c>
      <c r="AR133" s="86" t="e">
        <f>BillDetail_List[Counsel''s Base Fees]+BillDetail_List[VAT on Base Counsel Fees]+BillDetail_List[Counsel''s Success Fee]+BillDetail_List[VAT on Counsel''s Success Fee]</f>
        <v>#N/A</v>
      </c>
      <c r="AS133" s="86">
        <f>BillDetail_List[Other Disbursements]+BillDetail_List[VAT On Other Disbursements]</f>
        <v>0</v>
      </c>
      <c r="AT133" s="86">
        <f>BillDetail_List[Counsel''s Base Fees]+BillDetail_List[Other Disbursements]+BillDetail_List[ATEI Premium]</f>
        <v>0</v>
      </c>
      <c r="AU133" s="86" t="e">
        <f>BillDetail_List[Other Disbursements]+BillDetail_List[Counsel''s Base Fees]+BillDetail_List[Base Profit Costs (including any indemnity cap)]</f>
        <v>#N/A</v>
      </c>
      <c r="AV133" s="86" t="e">
        <f>BillDetail_List[Base Profit Costs (including any indemnity cap)]+BillDetail_List[Success Fee on Base Profit costs]</f>
        <v>#N/A</v>
      </c>
      <c r="AW133" s="86" t="e">
        <f>BillDetail_List[ATEI Premium]+BillDetail_List[Other Disbursements]+BillDetail_List[Counsel''s Success Fee]+BillDetail_List[Counsel''s Base Fees]</f>
        <v>#N/A</v>
      </c>
      <c r="AX133" s="86" t="e">
        <f>BillDetail_List[VAT On Other Disbursements]+BillDetail_List[VAT on Counsel''s Success Fee]+BillDetail_List[VAT on Base Counsel Fees]+BillDetail_List[VAT on Success Fee on Base Profit Costs]+BillDetail_List[VAT on Base Profit Costs]</f>
        <v>#N/A</v>
      </c>
      <c r="AY133" s="86" t="e">
        <f>SUM(BillDetail_List[[#This Row],[Total Profit Costs]:[Total VAT]])</f>
        <v>#N/A</v>
      </c>
      <c r="AZ133" s="280" t="e">
        <f>VLOOKUP(BillDetail_List[[#This Row],[Phase Code ]],phasetasklist,7,FALSE)</f>
        <v>#N/A</v>
      </c>
      <c r="BA133" s="280" t="e">
        <f>VLOOKUP(BillDetail_List[[#This Row],[Task Code]],tasklist,7,FALSE)</f>
        <v>#N/A</v>
      </c>
      <c r="BB133" s="280" t="str">
        <f>IFERROR(VLOOKUP(BillDetail_List[[#This Row],[Activity Code]],ActivityCodeList,4,FALSE),"")</f>
        <v/>
      </c>
      <c r="BC133" s="280" t="str">
        <f>IFERROR(VLOOKUP(BillDetail_List[[#This Row],[Expense Code]],expensenumbers,4,FALSE),"")</f>
        <v/>
      </c>
      <c r="BD133" s="218"/>
      <c r="BE133" s="94"/>
      <c r="BF133" s="94"/>
      <c r="BG133" s="218"/>
      <c r="BH133" s="94"/>
      <c r="BI133" s="218"/>
      <c r="BJ133" s="218"/>
      <c r="BK133" s="96"/>
      <c r="BL133" s="96"/>
      <c r="BQ133" s="96"/>
      <c r="BR133" s="96"/>
      <c r="BS133" s="96"/>
      <c r="BT133" s="96"/>
      <c r="BV133" s="96"/>
      <c r="BW133" s="72"/>
      <c r="BX133" s="72"/>
      <c r="CB133" s="98"/>
      <c r="CC133" s="99"/>
      <c r="CD133" s="99"/>
      <c r="CE133" s="84"/>
      <c r="CF133" s="84"/>
    </row>
    <row r="134" spans="1:84" x14ac:dyDescent="0.2">
      <c r="A134" s="74"/>
      <c r="B134" s="74"/>
      <c r="C134" s="49"/>
      <c r="D134" s="171"/>
      <c r="E134" s="291"/>
      <c r="F134" s="76"/>
      <c r="G134" s="119"/>
      <c r="H134" s="78"/>
      <c r="I134" s="77"/>
      <c r="J134" s="77"/>
      <c r="K134" s="79"/>
      <c r="L134" s="79"/>
      <c r="M134" s="76"/>
      <c r="N134" s="256"/>
      <c r="O134" s="256"/>
      <c r="P134" s="256"/>
      <c r="Q134" s="256"/>
      <c r="R134" s="81"/>
      <c r="S134" s="85"/>
      <c r="T134" s="75"/>
      <c r="U134" s="75"/>
      <c r="V134" s="86" t="e">
        <f>IF(BillDetail_List[Entry Alloc%]=0,(BillDetail_List[Time]*BillDetail_List[LTM Rate])*BillDetail_List[[#This Row],[Funding PerCent Allowed]],(BillDetail_List[Time]*BillDetail_List[LTM Rate])*BillDetail_List[[#This Row],[Funding PerCent Allowed]]*BillDetail_List[Entry Alloc%])</f>
        <v>#N/A</v>
      </c>
      <c r="W134" s="86">
        <f>BillDetail_List[Counsel''s Base Fees]+BillDetail_List[Other Disbursements]+BillDetail_List[ATEI Premium]</f>
        <v>0</v>
      </c>
      <c r="X134" s="91" t="e">
        <f>VLOOKUP(BillDetail_List[Part ID],FundingList,2,FALSE)</f>
        <v>#N/A</v>
      </c>
      <c r="Y134" s="272" t="e">
        <f>VLOOKUP(BillDetail_List[[#This Row],[Phase Code ]],phasetasklist,3,FALSE)</f>
        <v>#N/A</v>
      </c>
      <c r="Z134" s="255" t="e">
        <f>VLOOKUP(BillDetail_List[[#This Row],[Task Code]],tasklist,4,FALSE)</f>
        <v>#N/A</v>
      </c>
      <c r="AA134" s="240" t="str">
        <f>IFERROR(VLOOKUP(BillDetail_List[[#This Row],[Activity Code]],ActivityCodeList,2,FALSE), " ")</f>
        <v xml:space="preserve"> </v>
      </c>
      <c r="AB134" s="240" t="str">
        <f>IFERROR(VLOOKUP(BillDetail_List[[#This Row],[Expense Code]],expensenumbers,2,FALSE), " ")</f>
        <v xml:space="preserve"> </v>
      </c>
      <c r="AC134" s="240" t="str">
        <f>IFERROR(VLOOKUP(BillDetail_List[LTM],LTMList,3,FALSE),"")</f>
        <v/>
      </c>
      <c r="AD134" s="240" t="str">
        <f>IFERROR(VLOOKUP(BillDetail_List[LTM],LTMList,4,FALSE),"")</f>
        <v/>
      </c>
      <c r="AE134" s="86">
        <f>IFERROR(VLOOKUP(BillDetail_List[LTM],LTM_List[],6,FALSE),0)</f>
        <v>0</v>
      </c>
      <c r="AF134" s="83" t="e">
        <f>VLOOKUP(BillDetail_List[Part ID],FundingList,7,FALSE)</f>
        <v>#N/A</v>
      </c>
      <c r="AG134" s="83" t="e">
        <f>IF(CounselBaseFees=0,VLOOKUP(BillDetail_List[Part ID],FundingList,3,FALSE),VLOOKUP(BillDetail_List[LTM],LTMList,8,FALSE))</f>
        <v>#N/A</v>
      </c>
      <c r="AH134" s="93" t="e">
        <f>VLOOKUP(BillDetail_List[Part ID],FundingList,4,FALSE)</f>
        <v>#N/A</v>
      </c>
      <c r="AI134" s="190">
        <f>IF(BillDetail_List[[#This Row],[Time]]="N/A",0, BillDetail_List[[#This Row],[Time]]*BillDetail_List[[#This Row],[LTM Rate]])</f>
        <v>0</v>
      </c>
      <c r="AJ134" s="86" t="e">
        <f>IF(BillDetail_List[Entry Alloc%]=0,(BillDetail_List[Time]*BillDetail_List[LTM Rate])*BillDetail_List[[#This Row],[Funding PerCent Allowed]],(BillDetail_List[Time]*BillDetail_List[LTM Rate])*BillDetail_List[[#This Row],[Funding PerCent Allowed]]*BillDetail_List[Entry Alloc%])</f>
        <v>#N/A</v>
      </c>
      <c r="AK134" s="86" t="e">
        <f>BillDetail_List[Base Profit Costs (including any indemnity cap)]*BillDetail_List[VAT Rate]</f>
        <v>#N/A</v>
      </c>
      <c r="AL134" s="86" t="e">
        <f>BillDetail_List[Base Profit Costs (including any indemnity cap)]*BillDetail_List[Success Fee %]</f>
        <v>#N/A</v>
      </c>
      <c r="AM134" s="86" t="e">
        <f>BillDetail_List[Success Fee on Base Profit costs]*BillDetail_List[VAT Rate]</f>
        <v>#N/A</v>
      </c>
      <c r="AN134" s="86" t="e">
        <f>SUM(BillDetail_List[[#This Row],[Base Profit Costs (including any indemnity cap)]:[VAT on Success Fee on Base Profit Costs]])</f>
        <v>#N/A</v>
      </c>
      <c r="AO134" s="86" t="e">
        <f>BillDetail_List[Counsel''s Base Fees]*BillDetail_List[VAT Rate]</f>
        <v>#N/A</v>
      </c>
      <c r="AP134" s="86" t="e">
        <f>BillDetail_List[Counsel''s Base Fees]*BillDetail_List[Success Fee %]</f>
        <v>#N/A</v>
      </c>
      <c r="AQ134" s="86" t="e">
        <f>BillDetail_List[Counsel''s Success Fee]*BillDetail_List[VAT Rate]</f>
        <v>#N/A</v>
      </c>
      <c r="AR134" s="86" t="e">
        <f>BillDetail_List[Counsel''s Base Fees]+BillDetail_List[VAT on Base Counsel Fees]+BillDetail_List[Counsel''s Success Fee]+BillDetail_List[VAT on Counsel''s Success Fee]</f>
        <v>#N/A</v>
      </c>
      <c r="AS134" s="86">
        <f>BillDetail_List[Other Disbursements]+BillDetail_List[VAT On Other Disbursements]</f>
        <v>0</v>
      </c>
      <c r="AT134" s="86">
        <f>BillDetail_List[Counsel''s Base Fees]+BillDetail_List[Other Disbursements]+BillDetail_List[ATEI Premium]</f>
        <v>0</v>
      </c>
      <c r="AU134" s="86" t="e">
        <f>BillDetail_List[Other Disbursements]+BillDetail_List[Counsel''s Base Fees]+BillDetail_List[Base Profit Costs (including any indemnity cap)]</f>
        <v>#N/A</v>
      </c>
      <c r="AV134" s="86" t="e">
        <f>BillDetail_List[Base Profit Costs (including any indemnity cap)]+BillDetail_List[Success Fee on Base Profit costs]</f>
        <v>#N/A</v>
      </c>
      <c r="AW134" s="86" t="e">
        <f>BillDetail_List[ATEI Premium]+BillDetail_List[Other Disbursements]+BillDetail_List[Counsel''s Success Fee]+BillDetail_List[Counsel''s Base Fees]</f>
        <v>#N/A</v>
      </c>
      <c r="AX134" s="86" t="e">
        <f>BillDetail_List[VAT On Other Disbursements]+BillDetail_List[VAT on Counsel''s Success Fee]+BillDetail_List[VAT on Base Counsel Fees]+BillDetail_List[VAT on Success Fee on Base Profit Costs]+BillDetail_List[VAT on Base Profit Costs]</f>
        <v>#N/A</v>
      </c>
      <c r="AY134" s="86" t="e">
        <f>SUM(BillDetail_List[[#This Row],[Total Profit Costs]:[Total VAT]])</f>
        <v>#N/A</v>
      </c>
      <c r="AZ134" s="280" t="e">
        <f>VLOOKUP(BillDetail_List[[#This Row],[Phase Code ]],phasetasklist,7,FALSE)</f>
        <v>#N/A</v>
      </c>
      <c r="BA134" s="280" t="e">
        <f>VLOOKUP(BillDetail_List[[#This Row],[Task Code]],tasklist,7,FALSE)</f>
        <v>#N/A</v>
      </c>
      <c r="BB134" s="280" t="str">
        <f>IFERROR(VLOOKUP(BillDetail_List[[#This Row],[Activity Code]],ActivityCodeList,4,FALSE),"")</f>
        <v/>
      </c>
      <c r="BC134" s="280" t="str">
        <f>IFERROR(VLOOKUP(BillDetail_List[[#This Row],[Expense Code]],expensenumbers,4,FALSE),"")</f>
        <v/>
      </c>
      <c r="BD134" s="218"/>
      <c r="BE134" s="94"/>
      <c r="BF134" s="94"/>
      <c r="BG134" s="218"/>
      <c r="BH134" s="94"/>
      <c r="BI134" s="218"/>
      <c r="BJ134" s="218"/>
      <c r="BK134" s="96"/>
      <c r="BL134" s="96"/>
      <c r="BQ134" s="96"/>
      <c r="BR134" s="96"/>
      <c r="BS134" s="96"/>
      <c r="BT134" s="96"/>
      <c r="BV134" s="96"/>
      <c r="BW134" s="72"/>
      <c r="BX134" s="72"/>
      <c r="CB134" s="98"/>
      <c r="CC134" s="99"/>
      <c r="CD134" s="99"/>
      <c r="CE134" s="84"/>
      <c r="CF134" s="84"/>
    </row>
    <row r="135" spans="1:84" x14ac:dyDescent="0.2">
      <c r="A135" s="74"/>
      <c r="B135" s="74"/>
      <c r="C135" s="49"/>
      <c r="D135" s="172"/>
      <c r="E135" s="291"/>
      <c r="F135" s="76"/>
      <c r="G135" s="119"/>
      <c r="H135" s="87"/>
      <c r="I135" s="77"/>
      <c r="J135" s="77"/>
      <c r="K135" s="88"/>
      <c r="L135" s="79"/>
      <c r="M135" s="76"/>
      <c r="N135" s="256"/>
      <c r="O135" s="256"/>
      <c r="P135" s="256"/>
      <c r="Q135" s="256"/>
      <c r="R135" s="81"/>
      <c r="S135" s="89"/>
      <c r="T135" s="75"/>
      <c r="U135" s="75"/>
      <c r="V135" s="86" t="e">
        <f>IF(BillDetail_List[Entry Alloc%]=0,(BillDetail_List[Time]*BillDetail_List[LTM Rate])*BillDetail_List[[#This Row],[Funding PerCent Allowed]],(BillDetail_List[Time]*BillDetail_List[LTM Rate])*BillDetail_List[[#This Row],[Funding PerCent Allowed]]*BillDetail_List[Entry Alloc%])</f>
        <v>#N/A</v>
      </c>
      <c r="W135" s="86">
        <f>BillDetail_List[Counsel''s Base Fees]+BillDetail_List[Other Disbursements]+BillDetail_List[ATEI Premium]</f>
        <v>0</v>
      </c>
      <c r="X135" s="91" t="e">
        <f>VLOOKUP(BillDetail_List[Part ID],FundingList,2,FALSE)</f>
        <v>#N/A</v>
      </c>
      <c r="Y135" s="272" t="e">
        <f>VLOOKUP(BillDetail_List[[#This Row],[Phase Code ]],phasetasklist,3,FALSE)</f>
        <v>#N/A</v>
      </c>
      <c r="Z135" s="255" t="e">
        <f>VLOOKUP(BillDetail_List[[#This Row],[Task Code]],tasklist,4,FALSE)</f>
        <v>#N/A</v>
      </c>
      <c r="AA135" s="240" t="str">
        <f>IFERROR(VLOOKUP(BillDetail_List[[#This Row],[Activity Code]],ActivityCodeList,2,FALSE), " ")</f>
        <v xml:space="preserve"> </v>
      </c>
      <c r="AB135" s="240" t="str">
        <f>IFERROR(VLOOKUP(BillDetail_List[[#This Row],[Expense Code]],expensenumbers,2,FALSE), " ")</f>
        <v xml:space="preserve"> </v>
      </c>
      <c r="AC135" s="92" t="str">
        <f>IFERROR(VLOOKUP(BillDetail_List[LTM],LTMList,3,FALSE),"")</f>
        <v/>
      </c>
      <c r="AD135" s="92" t="str">
        <f>IFERROR(VLOOKUP(BillDetail_List[LTM],LTMList,4,FALSE),"")</f>
        <v/>
      </c>
      <c r="AE135" s="86">
        <f>IFERROR(VLOOKUP(BillDetail_List[LTM],LTM_List[],6,FALSE),0)</f>
        <v>0</v>
      </c>
      <c r="AF135" s="83" t="e">
        <f>VLOOKUP(BillDetail_List[Part ID],FundingList,7,FALSE)</f>
        <v>#N/A</v>
      </c>
      <c r="AG135" s="83" t="e">
        <f>IF(CounselBaseFees=0,VLOOKUP(BillDetail_List[Part ID],FundingList,3,FALSE),VLOOKUP(BillDetail_List[LTM],LTMList,8,FALSE))</f>
        <v>#N/A</v>
      </c>
      <c r="AH135" s="93" t="e">
        <f>VLOOKUP(BillDetail_List[Part ID],FundingList,4,FALSE)</f>
        <v>#N/A</v>
      </c>
      <c r="AI135" s="190">
        <f>IF(BillDetail_List[[#This Row],[Time]]="N/A",0, BillDetail_List[[#This Row],[Time]]*BillDetail_List[[#This Row],[LTM Rate]])</f>
        <v>0</v>
      </c>
      <c r="AJ135" s="86" t="e">
        <f>IF(BillDetail_List[Entry Alloc%]=0,(BillDetail_List[Time]*BillDetail_List[LTM Rate])*BillDetail_List[[#This Row],[Funding PerCent Allowed]],(BillDetail_List[Time]*BillDetail_List[LTM Rate])*BillDetail_List[[#This Row],[Funding PerCent Allowed]]*BillDetail_List[Entry Alloc%])</f>
        <v>#N/A</v>
      </c>
      <c r="AK135" s="86" t="e">
        <f>BillDetail_List[Base Profit Costs (including any indemnity cap)]*BillDetail_List[VAT Rate]</f>
        <v>#N/A</v>
      </c>
      <c r="AL135" s="86" t="e">
        <f>BillDetail_List[Base Profit Costs (including any indemnity cap)]*BillDetail_List[Success Fee %]</f>
        <v>#N/A</v>
      </c>
      <c r="AM135" s="86" t="e">
        <f>BillDetail_List[Success Fee on Base Profit costs]*BillDetail_List[VAT Rate]</f>
        <v>#N/A</v>
      </c>
      <c r="AN135" s="86" t="e">
        <f>SUM(BillDetail_List[[#This Row],[Base Profit Costs (including any indemnity cap)]:[VAT on Success Fee on Base Profit Costs]])</f>
        <v>#N/A</v>
      </c>
      <c r="AO135" s="86" t="e">
        <f>BillDetail_List[Counsel''s Base Fees]*BillDetail_List[VAT Rate]</f>
        <v>#N/A</v>
      </c>
      <c r="AP135" s="86" t="e">
        <f>BillDetail_List[Counsel''s Base Fees]*BillDetail_List[Success Fee %]</f>
        <v>#N/A</v>
      </c>
      <c r="AQ135" s="86" t="e">
        <f>BillDetail_List[Counsel''s Success Fee]*BillDetail_List[VAT Rate]</f>
        <v>#N/A</v>
      </c>
      <c r="AR135" s="86" t="e">
        <f>BillDetail_List[Counsel''s Base Fees]+BillDetail_List[VAT on Base Counsel Fees]+BillDetail_List[Counsel''s Success Fee]+BillDetail_List[VAT on Counsel''s Success Fee]</f>
        <v>#N/A</v>
      </c>
      <c r="AS135" s="86">
        <f>BillDetail_List[Other Disbursements]+BillDetail_List[VAT On Other Disbursements]</f>
        <v>0</v>
      </c>
      <c r="AT135" s="86">
        <f>BillDetail_List[Counsel''s Base Fees]+BillDetail_List[Other Disbursements]+BillDetail_List[ATEI Premium]</f>
        <v>0</v>
      </c>
      <c r="AU135" s="86" t="e">
        <f>BillDetail_List[Other Disbursements]+BillDetail_List[Counsel''s Base Fees]+BillDetail_List[Base Profit Costs (including any indemnity cap)]</f>
        <v>#N/A</v>
      </c>
      <c r="AV135" s="86" t="e">
        <f>BillDetail_List[Base Profit Costs (including any indemnity cap)]+BillDetail_List[Success Fee on Base Profit costs]</f>
        <v>#N/A</v>
      </c>
      <c r="AW135" s="86" t="e">
        <f>BillDetail_List[ATEI Premium]+BillDetail_List[Other Disbursements]+BillDetail_List[Counsel''s Success Fee]+BillDetail_List[Counsel''s Base Fees]</f>
        <v>#N/A</v>
      </c>
      <c r="AX135" s="86" t="e">
        <f>BillDetail_List[VAT On Other Disbursements]+BillDetail_List[VAT on Counsel''s Success Fee]+BillDetail_List[VAT on Base Counsel Fees]+BillDetail_List[VAT on Success Fee on Base Profit Costs]+BillDetail_List[VAT on Base Profit Costs]</f>
        <v>#N/A</v>
      </c>
      <c r="AY135" s="86" t="e">
        <f>SUM(BillDetail_List[[#This Row],[Total Profit Costs]:[Total VAT]])</f>
        <v>#N/A</v>
      </c>
      <c r="AZ135" s="280" t="e">
        <f>VLOOKUP(BillDetail_List[[#This Row],[Phase Code ]],phasetasklist,7,FALSE)</f>
        <v>#N/A</v>
      </c>
      <c r="BA135" s="280" t="e">
        <f>VLOOKUP(BillDetail_List[[#This Row],[Task Code]],tasklist,7,FALSE)</f>
        <v>#N/A</v>
      </c>
      <c r="BB135" s="280" t="str">
        <f>IFERROR(VLOOKUP(BillDetail_List[[#This Row],[Activity Code]],ActivityCodeList,4,FALSE),"")</f>
        <v/>
      </c>
      <c r="BC135" s="280" t="str">
        <f>IFERROR(VLOOKUP(BillDetail_List[[#This Row],[Expense Code]],expensenumbers,4,FALSE),"")</f>
        <v/>
      </c>
      <c r="BD135" s="218"/>
      <c r="BE135" s="94"/>
      <c r="BF135" s="94"/>
      <c r="BG135" s="218"/>
      <c r="BH135" s="94"/>
      <c r="BI135" s="218"/>
      <c r="BJ135" s="218"/>
      <c r="BK135" s="96"/>
      <c r="BL135" s="96"/>
      <c r="BQ135" s="96"/>
      <c r="BR135" s="96"/>
      <c r="BS135" s="96"/>
      <c r="BT135" s="96"/>
      <c r="BV135" s="96"/>
      <c r="BW135" s="72"/>
      <c r="BX135" s="72"/>
      <c r="CB135" s="98"/>
      <c r="CC135" s="99"/>
      <c r="CD135" s="99"/>
      <c r="CE135" s="84"/>
      <c r="CF135" s="84"/>
    </row>
    <row r="136" spans="1:84" x14ac:dyDescent="0.2">
      <c r="A136" s="74"/>
      <c r="B136" s="74"/>
      <c r="C136" s="49"/>
      <c r="D136" s="172"/>
      <c r="E136" s="291"/>
      <c r="F136" s="76"/>
      <c r="G136" s="119"/>
      <c r="H136" s="87"/>
      <c r="I136" s="77"/>
      <c r="J136" s="77"/>
      <c r="K136" s="88"/>
      <c r="L136" s="79"/>
      <c r="M136" s="76"/>
      <c r="N136" s="256"/>
      <c r="O136" s="256"/>
      <c r="P136" s="256"/>
      <c r="Q136" s="256"/>
      <c r="R136" s="81"/>
      <c r="S136" s="89"/>
      <c r="T136" s="75"/>
      <c r="U136" s="76"/>
      <c r="V136" s="86" t="e">
        <f>IF(BillDetail_List[Entry Alloc%]=0,(BillDetail_List[Time]*BillDetail_List[LTM Rate])*BillDetail_List[[#This Row],[Funding PerCent Allowed]],(BillDetail_List[Time]*BillDetail_List[LTM Rate])*BillDetail_List[[#This Row],[Funding PerCent Allowed]]*BillDetail_List[Entry Alloc%])</f>
        <v>#N/A</v>
      </c>
      <c r="W136" s="86">
        <f>BillDetail_List[Counsel''s Base Fees]+BillDetail_List[Other Disbursements]+BillDetail_List[ATEI Premium]</f>
        <v>0</v>
      </c>
      <c r="X136" s="91" t="e">
        <f>VLOOKUP(BillDetail_List[Part ID],FundingList,2,FALSE)</f>
        <v>#N/A</v>
      </c>
      <c r="Y136" s="272" t="e">
        <f>VLOOKUP(BillDetail_List[[#This Row],[Phase Code ]],phasetasklist,3,FALSE)</f>
        <v>#N/A</v>
      </c>
      <c r="Z136" s="255" t="e">
        <f>VLOOKUP(BillDetail_List[[#This Row],[Task Code]],tasklist,4,FALSE)</f>
        <v>#N/A</v>
      </c>
      <c r="AA136" s="240" t="str">
        <f>IFERROR(VLOOKUP(BillDetail_List[[#This Row],[Activity Code]],ActivityCodeList,2,FALSE), " ")</f>
        <v xml:space="preserve"> </v>
      </c>
      <c r="AB136" s="240" t="str">
        <f>IFERROR(VLOOKUP(BillDetail_List[[#This Row],[Expense Code]],expensenumbers,2,FALSE), " ")</f>
        <v xml:space="preserve"> </v>
      </c>
      <c r="AC136" s="92" t="str">
        <f>IFERROR(VLOOKUP(BillDetail_List[LTM],LTMList,3,FALSE),"")</f>
        <v/>
      </c>
      <c r="AD136" s="92" t="str">
        <f>IFERROR(VLOOKUP(BillDetail_List[LTM],LTMList,4,FALSE),"")</f>
        <v/>
      </c>
      <c r="AE136" s="86">
        <f>IFERROR(VLOOKUP(BillDetail_List[LTM],LTM_List[],6,FALSE),0)</f>
        <v>0</v>
      </c>
      <c r="AF136" s="83" t="e">
        <f>VLOOKUP(BillDetail_List[Part ID],FundingList,7,FALSE)</f>
        <v>#N/A</v>
      </c>
      <c r="AG136" s="83" t="e">
        <f>IF(CounselBaseFees=0,VLOOKUP(BillDetail_List[Part ID],FundingList,3,FALSE),VLOOKUP(BillDetail_List[LTM],LTMList,8,FALSE))</f>
        <v>#N/A</v>
      </c>
      <c r="AH136" s="93" t="e">
        <f>VLOOKUP(BillDetail_List[Part ID],FundingList,4,FALSE)</f>
        <v>#N/A</v>
      </c>
      <c r="AI136" s="190">
        <f>IF(BillDetail_List[[#This Row],[Time]]="N/A",0, BillDetail_List[[#This Row],[Time]]*BillDetail_List[[#This Row],[LTM Rate]])</f>
        <v>0</v>
      </c>
      <c r="AJ136" s="86" t="e">
        <f>IF(BillDetail_List[Entry Alloc%]=0,(BillDetail_List[Time]*BillDetail_List[LTM Rate])*BillDetail_List[[#This Row],[Funding PerCent Allowed]],(BillDetail_List[Time]*BillDetail_List[LTM Rate])*BillDetail_List[[#This Row],[Funding PerCent Allowed]]*BillDetail_List[Entry Alloc%])</f>
        <v>#N/A</v>
      </c>
      <c r="AK136" s="86" t="e">
        <f>BillDetail_List[Base Profit Costs (including any indemnity cap)]*BillDetail_List[VAT Rate]</f>
        <v>#N/A</v>
      </c>
      <c r="AL136" s="86" t="e">
        <f>BillDetail_List[Base Profit Costs (including any indemnity cap)]*BillDetail_List[Success Fee %]</f>
        <v>#N/A</v>
      </c>
      <c r="AM136" s="86" t="e">
        <f>BillDetail_List[Success Fee on Base Profit costs]*BillDetail_List[VAT Rate]</f>
        <v>#N/A</v>
      </c>
      <c r="AN136" s="86" t="e">
        <f>SUM(BillDetail_List[[#This Row],[Base Profit Costs (including any indemnity cap)]:[VAT on Success Fee on Base Profit Costs]])</f>
        <v>#N/A</v>
      </c>
      <c r="AO136" s="86" t="e">
        <f>BillDetail_List[Counsel''s Base Fees]*BillDetail_List[VAT Rate]</f>
        <v>#N/A</v>
      </c>
      <c r="AP136" s="86" t="e">
        <f>BillDetail_List[Counsel''s Base Fees]*BillDetail_List[Success Fee %]</f>
        <v>#N/A</v>
      </c>
      <c r="AQ136" s="86" t="e">
        <f>BillDetail_List[Counsel''s Success Fee]*BillDetail_List[VAT Rate]</f>
        <v>#N/A</v>
      </c>
      <c r="AR136" s="86" t="e">
        <f>BillDetail_List[Counsel''s Base Fees]+BillDetail_List[VAT on Base Counsel Fees]+BillDetail_List[Counsel''s Success Fee]+BillDetail_List[VAT on Counsel''s Success Fee]</f>
        <v>#N/A</v>
      </c>
      <c r="AS136" s="86">
        <f>BillDetail_List[Other Disbursements]+BillDetail_List[VAT On Other Disbursements]</f>
        <v>0</v>
      </c>
      <c r="AT136" s="86">
        <f>BillDetail_List[Counsel''s Base Fees]+BillDetail_List[Other Disbursements]+BillDetail_List[ATEI Premium]</f>
        <v>0</v>
      </c>
      <c r="AU136" s="86" t="e">
        <f>BillDetail_List[Other Disbursements]+BillDetail_List[Counsel''s Base Fees]+BillDetail_List[Base Profit Costs (including any indemnity cap)]</f>
        <v>#N/A</v>
      </c>
      <c r="AV136" s="86" t="e">
        <f>BillDetail_List[Base Profit Costs (including any indemnity cap)]+BillDetail_List[Success Fee on Base Profit costs]</f>
        <v>#N/A</v>
      </c>
      <c r="AW136" s="86" t="e">
        <f>BillDetail_List[ATEI Premium]+BillDetail_List[Other Disbursements]+BillDetail_List[Counsel''s Success Fee]+BillDetail_List[Counsel''s Base Fees]</f>
        <v>#N/A</v>
      </c>
      <c r="AX136" s="86" t="e">
        <f>BillDetail_List[VAT On Other Disbursements]+BillDetail_List[VAT on Counsel''s Success Fee]+BillDetail_List[VAT on Base Counsel Fees]+BillDetail_List[VAT on Success Fee on Base Profit Costs]+BillDetail_List[VAT on Base Profit Costs]</f>
        <v>#N/A</v>
      </c>
      <c r="AY136" s="86" t="e">
        <f>SUM(BillDetail_List[[#This Row],[Total Profit Costs]:[Total VAT]])</f>
        <v>#N/A</v>
      </c>
      <c r="AZ136" s="280" t="e">
        <f>VLOOKUP(BillDetail_List[[#This Row],[Phase Code ]],phasetasklist,7,FALSE)</f>
        <v>#N/A</v>
      </c>
      <c r="BA136" s="280" t="e">
        <f>VLOOKUP(BillDetail_List[[#This Row],[Task Code]],tasklist,7,FALSE)</f>
        <v>#N/A</v>
      </c>
      <c r="BB136" s="280" t="str">
        <f>IFERROR(VLOOKUP(BillDetail_List[[#This Row],[Activity Code]],ActivityCodeList,4,FALSE),"")</f>
        <v/>
      </c>
      <c r="BC136" s="280" t="str">
        <f>IFERROR(VLOOKUP(BillDetail_List[[#This Row],[Expense Code]],expensenumbers,4,FALSE),"")</f>
        <v/>
      </c>
      <c r="BD136" s="218"/>
      <c r="BE136" s="94"/>
      <c r="BF136" s="94"/>
      <c r="BG136" s="218"/>
      <c r="BH136" s="94"/>
      <c r="BI136" s="218"/>
      <c r="BJ136" s="218"/>
      <c r="BK136" s="96"/>
      <c r="BL136" s="96"/>
      <c r="BQ136" s="96"/>
      <c r="BR136" s="96"/>
      <c r="BS136" s="96"/>
      <c r="BT136" s="96"/>
      <c r="BV136" s="96"/>
      <c r="BW136" s="72"/>
      <c r="BX136" s="72"/>
      <c r="CB136" s="98"/>
      <c r="CC136" s="99"/>
      <c r="CD136" s="99"/>
      <c r="CE136" s="84"/>
      <c r="CF136" s="84"/>
    </row>
    <row r="137" spans="1:84" x14ac:dyDescent="0.2">
      <c r="A137" s="74"/>
      <c r="B137" s="74"/>
      <c r="C137" s="49"/>
      <c r="D137" s="172"/>
      <c r="E137" s="291"/>
      <c r="F137" s="76"/>
      <c r="G137" s="119"/>
      <c r="H137" s="87"/>
      <c r="I137" s="77"/>
      <c r="J137" s="77"/>
      <c r="K137" s="88"/>
      <c r="L137" s="79"/>
      <c r="M137" s="76"/>
      <c r="N137" s="256"/>
      <c r="O137" s="256"/>
      <c r="P137" s="256"/>
      <c r="Q137" s="256"/>
      <c r="R137" s="81"/>
      <c r="S137" s="89"/>
      <c r="T137" s="75"/>
      <c r="U137" s="75"/>
      <c r="V137" s="86" t="e">
        <f>IF(BillDetail_List[Entry Alloc%]=0,(BillDetail_List[Time]*BillDetail_List[LTM Rate])*BillDetail_List[[#This Row],[Funding PerCent Allowed]],(BillDetail_List[Time]*BillDetail_List[LTM Rate])*BillDetail_List[[#This Row],[Funding PerCent Allowed]]*BillDetail_List[Entry Alloc%])</f>
        <v>#N/A</v>
      </c>
      <c r="W137" s="86">
        <f>BillDetail_List[Counsel''s Base Fees]+BillDetail_List[Other Disbursements]+BillDetail_List[ATEI Premium]</f>
        <v>0</v>
      </c>
      <c r="X137" s="91" t="e">
        <f>VLOOKUP(BillDetail_List[Part ID],FundingList,2,FALSE)</f>
        <v>#N/A</v>
      </c>
      <c r="Y137" s="272" t="e">
        <f>VLOOKUP(BillDetail_List[[#This Row],[Phase Code ]],phasetasklist,3,FALSE)</f>
        <v>#N/A</v>
      </c>
      <c r="Z137" s="255" t="e">
        <f>VLOOKUP(BillDetail_List[[#This Row],[Task Code]],tasklist,4,FALSE)</f>
        <v>#N/A</v>
      </c>
      <c r="AA137" s="240" t="str">
        <f>IFERROR(VLOOKUP(BillDetail_List[[#This Row],[Activity Code]],ActivityCodeList,2,FALSE), " ")</f>
        <v xml:space="preserve"> </v>
      </c>
      <c r="AB137" s="240" t="str">
        <f>IFERROR(VLOOKUP(BillDetail_List[[#This Row],[Expense Code]],expensenumbers,2,FALSE), " ")</f>
        <v xml:space="preserve"> </v>
      </c>
      <c r="AC137" s="92" t="str">
        <f>IFERROR(VLOOKUP(BillDetail_List[LTM],LTMList,3,FALSE),"")</f>
        <v/>
      </c>
      <c r="AD137" s="92" t="str">
        <f>IFERROR(VLOOKUP(BillDetail_List[LTM],LTMList,4,FALSE),"")</f>
        <v/>
      </c>
      <c r="AE137" s="86">
        <f>IFERROR(VLOOKUP(BillDetail_List[LTM],LTM_List[],6,FALSE),0)</f>
        <v>0</v>
      </c>
      <c r="AF137" s="83" t="e">
        <f>VLOOKUP(BillDetail_List[Part ID],FundingList,7,FALSE)</f>
        <v>#N/A</v>
      </c>
      <c r="AG137" s="83" t="e">
        <f>IF(CounselBaseFees=0,VLOOKUP(BillDetail_List[Part ID],FundingList,3,FALSE),VLOOKUP(BillDetail_List[LTM],LTMList,8,FALSE))</f>
        <v>#N/A</v>
      </c>
      <c r="AH137" s="93" t="e">
        <f>VLOOKUP(BillDetail_List[Part ID],FundingList,4,FALSE)</f>
        <v>#N/A</v>
      </c>
      <c r="AI137" s="190">
        <f>IF(BillDetail_List[[#This Row],[Time]]="N/A",0, BillDetail_List[[#This Row],[Time]]*BillDetail_List[[#This Row],[LTM Rate]])</f>
        <v>0</v>
      </c>
      <c r="AJ137" s="86" t="e">
        <f>IF(BillDetail_List[Entry Alloc%]=0,(BillDetail_List[Time]*BillDetail_List[LTM Rate])*BillDetail_List[[#This Row],[Funding PerCent Allowed]],(BillDetail_List[Time]*BillDetail_List[LTM Rate])*BillDetail_List[[#This Row],[Funding PerCent Allowed]]*BillDetail_List[Entry Alloc%])</f>
        <v>#N/A</v>
      </c>
      <c r="AK137" s="86" t="e">
        <f>BillDetail_List[Base Profit Costs (including any indemnity cap)]*BillDetail_List[VAT Rate]</f>
        <v>#N/A</v>
      </c>
      <c r="AL137" s="86" t="e">
        <f>BillDetail_List[Base Profit Costs (including any indemnity cap)]*BillDetail_List[Success Fee %]</f>
        <v>#N/A</v>
      </c>
      <c r="AM137" s="86" t="e">
        <f>BillDetail_List[Success Fee on Base Profit costs]*BillDetail_List[VAT Rate]</f>
        <v>#N/A</v>
      </c>
      <c r="AN137" s="86" t="e">
        <f>SUM(BillDetail_List[[#This Row],[Base Profit Costs (including any indemnity cap)]:[VAT on Success Fee on Base Profit Costs]])</f>
        <v>#N/A</v>
      </c>
      <c r="AO137" s="86" t="e">
        <f>BillDetail_List[Counsel''s Base Fees]*BillDetail_List[VAT Rate]</f>
        <v>#N/A</v>
      </c>
      <c r="AP137" s="86" t="e">
        <f>BillDetail_List[Counsel''s Base Fees]*BillDetail_List[Success Fee %]</f>
        <v>#N/A</v>
      </c>
      <c r="AQ137" s="86" t="e">
        <f>BillDetail_List[Counsel''s Success Fee]*BillDetail_List[VAT Rate]</f>
        <v>#N/A</v>
      </c>
      <c r="AR137" s="86" t="e">
        <f>BillDetail_List[Counsel''s Base Fees]+BillDetail_List[VAT on Base Counsel Fees]+BillDetail_List[Counsel''s Success Fee]+BillDetail_List[VAT on Counsel''s Success Fee]</f>
        <v>#N/A</v>
      </c>
      <c r="AS137" s="86">
        <f>BillDetail_List[Other Disbursements]+BillDetail_List[VAT On Other Disbursements]</f>
        <v>0</v>
      </c>
      <c r="AT137" s="86">
        <f>BillDetail_List[Counsel''s Base Fees]+BillDetail_List[Other Disbursements]+BillDetail_List[ATEI Premium]</f>
        <v>0</v>
      </c>
      <c r="AU137" s="86" t="e">
        <f>BillDetail_List[Other Disbursements]+BillDetail_List[Counsel''s Base Fees]+BillDetail_List[Base Profit Costs (including any indemnity cap)]</f>
        <v>#N/A</v>
      </c>
      <c r="AV137" s="86" t="e">
        <f>BillDetail_List[Base Profit Costs (including any indemnity cap)]+BillDetail_List[Success Fee on Base Profit costs]</f>
        <v>#N/A</v>
      </c>
      <c r="AW137" s="86" t="e">
        <f>BillDetail_List[ATEI Premium]+BillDetail_List[Other Disbursements]+BillDetail_List[Counsel''s Success Fee]+BillDetail_List[Counsel''s Base Fees]</f>
        <v>#N/A</v>
      </c>
      <c r="AX137" s="86" t="e">
        <f>BillDetail_List[VAT On Other Disbursements]+BillDetail_List[VAT on Counsel''s Success Fee]+BillDetail_List[VAT on Base Counsel Fees]+BillDetail_List[VAT on Success Fee on Base Profit Costs]+BillDetail_List[VAT on Base Profit Costs]</f>
        <v>#N/A</v>
      </c>
      <c r="AY137" s="86" t="e">
        <f>SUM(BillDetail_List[[#This Row],[Total Profit Costs]:[Total VAT]])</f>
        <v>#N/A</v>
      </c>
      <c r="AZ137" s="280" t="e">
        <f>VLOOKUP(BillDetail_List[[#This Row],[Phase Code ]],phasetasklist,7,FALSE)</f>
        <v>#N/A</v>
      </c>
      <c r="BA137" s="280" t="e">
        <f>VLOOKUP(BillDetail_List[[#This Row],[Task Code]],tasklist,7,FALSE)</f>
        <v>#N/A</v>
      </c>
      <c r="BB137" s="280" t="str">
        <f>IFERROR(VLOOKUP(BillDetail_List[[#This Row],[Activity Code]],ActivityCodeList,4,FALSE),"")</f>
        <v/>
      </c>
      <c r="BC137" s="280" t="str">
        <f>IFERROR(VLOOKUP(BillDetail_List[[#This Row],[Expense Code]],expensenumbers,4,FALSE),"")</f>
        <v/>
      </c>
      <c r="BD137" s="218"/>
      <c r="BE137" s="94"/>
      <c r="BF137" s="94"/>
      <c r="BG137" s="218"/>
      <c r="BH137" s="94"/>
      <c r="BI137" s="218"/>
      <c r="BJ137" s="218"/>
      <c r="BK137" s="96"/>
      <c r="BL137" s="96"/>
      <c r="BQ137" s="96"/>
      <c r="BR137" s="96"/>
      <c r="BS137" s="96"/>
      <c r="BT137" s="96"/>
      <c r="BV137" s="96"/>
      <c r="BW137" s="72"/>
      <c r="BX137" s="72"/>
      <c r="CB137" s="98"/>
      <c r="CC137" s="99"/>
      <c r="CD137" s="99"/>
      <c r="CE137" s="84"/>
      <c r="CF137" s="84"/>
    </row>
    <row r="138" spans="1:84" x14ac:dyDescent="0.2">
      <c r="A138" s="74"/>
      <c r="B138" s="74"/>
      <c r="C138" s="49"/>
      <c r="D138" s="172"/>
      <c r="E138" s="291"/>
      <c r="F138" s="76"/>
      <c r="G138" s="119"/>
      <c r="H138" s="87"/>
      <c r="I138" s="77"/>
      <c r="J138" s="77"/>
      <c r="K138" s="88"/>
      <c r="L138" s="79"/>
      <c r="M138" s="76"/>
      <c r="N138" s="256"/>
      <c r="O138" s="256"/>
      <c r="P138" s="256"/>
      <c r="Q138" s="256"/>
      <c r="R138" s="81"/>
      <c r="S138" s="89"/>
      <c r="T138" s="75"/>
      <c r="U138" s="75"/>
      <c r="V138" s="86" t="e">
        <f>IF(BillDetail_List[Entry Alloc%]=0,(BillDetail_List[Time]*BillDetail_List[LTM Rate])*BillDetail_List[[#This Row],[Funding PerCent Allowed]],(BillDetail_List[Time]*BillDetail_List[LTM Rate])*BillDetail_List[[#This Row],[Funding PerCent Allowed]]*BillDetail_List[Entry Alloc%])</f>
        <v>#N/A</v>
      </c>
      <c r="W138" s="86">
        <f>BillDetail_List[Counsel''s Base Fees]+BillDetail_List[Other Disbursements]+BillDetail_List[ATEI Premium]</f>
        <v>0</v>
      </c>
      <c r="X138" s="91" t="e">
        <f>VLOOKUP(BillDetail_List[Part ID],FundingList,2,FALSE)</f>
        <v>#N/A</v>
      </c>
      <c r="Y138" s="272" t="e">
        <f>VLOOKUP(BillDetail_List[[#This Row],[Phase Code ]],phasetasklist,3,FALSE)</f>
        <v>#N/A</v>
      </c>
      <c r="Z138" s="255" t="e">
        <f>VLOOKUP(BillDetail_List[[#This Row],[Task Code]],tasklist,4,FALSE)</f>
        <v>#N/A</v>
      </c>
      <c r="AA138" s="240" t="str">
        <f>IFERROR(VLOOKUP(BillDetail_List[[#This Row],[Activity Code]],ActivityCodeList,2,FALSE), " ")</f>
        <v xml:space="preserve"> </v>
      </c>
      <c r="AB138" s="240" t="str">
        <f>IFERROR(VLOOKUP(BillDetail_List[[#This Row],[Expense Code]],expensenumbers,2,FALSE), " ")</f>
        <v xml:space="preserve"> </v>
      </c>
      <c r="AC138" s="92" t="str">
        <f>IFERROR(VLOOKUP(BillDetail_List[LTM],LTMList,3,FALSE),"")</f>
        <v/>
      </c>
      <c r="AD138" s="92" t="str">
        <f>IFERROR(VLOOKUP(BillDetail_List[LTM],LTMList,4,FALSE),"")</f>
        <v/>
      </c>
      <c r="AE138" s="86">
        <f>IFERROR(VLOOKUP(BillDetail_List[LTM],LTM_List[],6,FALSE),0)</f>
        <v>0</v>
      </c>
      <c r="AF138" s="83" t="e">
        <f>VLOOKUP(BillDetail_List[Part ID],FundingList,7,FALSE)</f>
        <v>#N/A</v>
      </c>
      <c r="AG138" s="83" t="e">
        <f>IF(CounselBaseFees=0,VLOOKUP(BillDetail_List[Part ID],FundingList,3,FALSE),VLOOKUP(BillDetail_List[LTM],LTMList,8,FALSE))</f>
        <v>#N/A</v>
      </c>
      <c r="AH138" s="93" t="e">
        <f>VLOOKUP(BillDetail_List[Part ID],FundingList,4,FALSE)</f>
        <v>#N/A</v>
      </c>
      <c r="AI138" s="190">
        <f>IF(BillDetail_List[[#This Row],[Time]]="N/A",0, BillDetail_List[[#This Row],[Time]]*BillDetail_List[[#This Row],[LTM Rate]])</f>
        <v>0</v>
      </c>
      <c r="AJ138" s="86" t="e">
        <f>IF(BillDetail_List[Entry Alloc%]=0,(BillDetail_List[Time]*BillDetail_List[LTM Rate])*BillDetail_List[[#This Row],[Funding PerCent Allowed]],(BillDetail_List[Time]*BillDetail_List[LTM Rate])*BillDetail_List[[#This Row],[Funding PerCent Allowed]]*BillDetail_List[Entry Alloc%])</f>
        <v>#N/A</v>
      </c>
      <c r="AK138" s="86" t="e">
        <f>BillDetail_List[Base Profit Costs (including any indemnity cap)]*BillDetail_List[VAT Rate]</f>
        <v>#N/A</v>
      </c>
      <c r="AL138" s="86" t="e">
        <f>BillDetail_List[Base Profit Costs (including any indemnity cap)]*BillDetail_List[Success Fee %]</f>
        <v>#N/A</v>
      </c>
      <c r="AM138" s="86" t="e">
        <f>BillDetail_List[Success Fee on Base Profit costs]*BillDetail_List[VAT Rate]</f>
        <v>#N/A</v>
      </c>
      <c r="AN138" s="86" t="e">
        <f>SUM(BillDetail_List[[#This Row],[Base Profit Costs (including any indemnity cap)]:[VAT on Success Fee on Base Profit Costs]])</f>
        <v>#N/A</v>
      </c>
      <c r="AO138" s="86" t="e">
        <f>BillDetail_List[Counsel''s Base Fees]*BillDetail_List[VAT Rate]</f>
        <v>#N/A</v>
      </c>
      <c r="AP138" s="86" t="e">
        <f>BillDetail_List[Counsel''s Base Fees]*BillDetail_List[Success Fee %]</f>
        <v>#N/A</v>
      </c>
      <c r="AQ138" s="86" t="e">
        <f>BillDetail_List[Counsel''s Success Fee]*BillDetail_List[VAT Rate]</f>
        <v>#N/A</v>
      </c>
      <c r="AR138" s="86" t="e">
        <f>BillDetail_List[Counsel''s Base Fees]+BillDetail_List[VAT on Base Counsel Fees]+BillDetail_List[Counsel''s Success Fee]+BillDetail_List[VAT on Counsel''s Success Fee]</f>
        <v>#N/A</v>
      </c>
      <c r="AS138" s="86">
        <f>BillDetail_List[Other Disbursements]+BillDetail_List[VAT On Other Disbursements]</f>
        <v>0</v>
      </c>
      <c r="AT138" s="86">
        <f>BillDetail_List[Counsel''s Base Fees]+BillDetail_List[Other Disbursements]+BillDetail_List[ATEI Premium]</f>
        <v>0</v>
      </c>
      <c r="AU138" s="86" t="e">
        <f>BillDetail_List[Other Disbursements]+BillDetail_List[Counsel''s Base Fees]+BillDetail_List[Base Profit Costs (including any indemnity cap)]</f>
        <v>#N/A</v>
      </c>
      <c r="AV138" s="86" t="e">
        <f>BillDetail_List[Base Profit Costs (including any indemnity cap)]+BillDetail_List[Success Fee on Base Profit costs]</f>
        <v>#N/A</v>
      </c>
      <c r="AW138" s="86" t="e">
        <f>BillDetail_List[ATEI Premium]+BillDetail_List[Other Disbursements]+BillDetail_List[Counsel''s Success Fee]+BillDetail_List[Counsel''s Base Fees]</f>
        <v>#N/A</v>
      </c>
      <c r="AX138" s="86" t="e">
        <f>BillDetail_List[VAT On Other Disbursements]+BillDetail_List[VAT on Counsel''s Success Fee]+BillDetail_List[VAT on Base Counsel Fees]+BillDetail_List[VAT on Success Fee on Base Profit Costs]+BillDetail_List[VAT on Base Profit Costs]</f>
        <v>#N/A</v>
      </c>
      <c r="AY138" s="86" t="e">
        <f>SUM(BillDetail_List[[#This Row],[Total Profit Costs]:[Total VAT]])</f>
        <v>#N/A</v>
      </c>
      <c r="AZ138" s="280" t="e">
        <f>VLOOKUP(BillDetail_List[[#This Row],[Phase Code ]],phasetasklist,7,FALSE)</f>
        <v>#N/A</v>
      </c>
      <c r="BA138" s="280" t="e">
        <f>VLOOKUP(BillDetail_List[[#This Row],[Task Code]],tasklist,7,FALSE)</f>
        <v>#N/A</v>
      </c>
      <c r="BB138" s="280" t="str">
        <f>IFERROR(VLOOKUP(BillDetail_List[[#This Row],[Activity Code]],ActivityCodeList,4,FALSE),"")</f>
        <v/>
      </c>
      <c r="BC138" s="280" t="str">
        <f>IFERROR(VLOOKUP(BillDetail_List[[#This Row],[Expense Code]],expensenumbers,4,FALSE),"")</f>
        <v/>
      </c>
      <c r="BD138" s="218"/>
      <c r="BE138" s="94"/>
      <c r="BF138" s="94"/>
      <c r="BG138" s="218"/>
      <c r="BH138" s="94"/>
      <c r="BI138" s="218"/>
      <c r="BJ138" s="218"/>
      <c r="BK138" s="96"/>
      <c r="BL138" s="96"/>
      <c r="BQ138" s="96"/>
      <c r="BR138" s="96"/>
      <c r="BS138" s="96"/>
      <c r="BT138" s="96"/>
      <c r="BV138" s="96"/>
      <c r="BW138" s="72"/>
      <c r="BX138" s="72"/>
      <c r="CB138" s="98"/>
      <c r="CC138" s="99"/>
      <c r="CD138" s="99"/>
      <c r="CE138" s="84"/>
      <c r="CF138" s="84"/>
    </row>
    <row r="139" spans="1:84" x14ac:dyDescent="0.2">
      <c r="A139" s="74"/>
      <c r="B139" s="74"/>
      <c r="C139" s="49"/>
      <c r="D139" s="172"/>
      <c r="E139" s="291"/>
      <c r="F139" s="76"/>
      <c r="G139" s="119"/>
      <c r="H139" s="87"/>
      <c r="I139" s="77"/>
      <c r="J139" s="77"/>
      <c r="K139" s="88"/>
      <c r="L139" s="79"/>
      <c r="M139" s="76"/>
      <c r="N139" s="256"/>
      <c r="O139" s="256"/>
      <c r="P139" s="256"/>
      <c r="Q139" s="256"/>
      <c r="R139" s="81"/>
      <c r="S139" s="89"/>
      <c r="T139" s="75"/>
      <c r="U139" s="75"/>
      <c r="V139" s="86" t="e">
        <f>IF(BillDetail_List[Entry Alloc%]=0,(BillDetail_List[Time]*BillDetail_List[LTM Rate])*BillDetail_List[[#This Row],[Funding PerCent Allowed]],(BillDetail_List[Time]*BillDetail_List[LTM Rate])*BillDetail_List[[#This Row],[Funding PerCent Allowed]]*BillDetail_List[Entry Alloc%])</f>
        <v>#N/A</v>
      </c>
      <c r="W139" s="86">
        <f>BillDetail_List[Counsel''s Base Fees]+BillDetail_List[Other Disbursements]+BillDetail_List[ATEI Premium]</f>
        <v>0</v>
      </c>
      <c r="X139" s="91" t="e">
        <f>VLOOKUP(BillDetail_List[Part ID],FundingList,2,FALSE)</f>
        <v>#N/A</v>
      </c>
      <c r="Y139" s="272" t="e">
        <f>VLOOKUP(BillDetail_List[[#This Row],[Phase Code ]],phasetasklist,3,FALSE)</f>
        <v>#N/A</v>
      </c>
      <c r="Z139" s="255" t="e">
        <f>VLOOKUP(BillDetail_List[[#This Row],[Task Code]],tasklist,4,FALSE)</f>
        <v>#N/A</v>
      </c>
      <c r="AA139" s="240" t="str">
        <f>IFERROR(VLOOKUP(BillDetail_List[[#This Row],[Activity Code]],ActivityCodeList,2,FALSE), " ")</f>
        <v xml:space="preserve"> </v>
      </c>
      <c r="AB139" s="240" t="str">
        <f>IFERROR(VLOOKUP(BillDetail_List[[#This Row],[Expense Code]],expensenumbers,2,FALSE), " ")</f>
        <v xml:space="preserve"> </v>
      </c>
      <c r="AC139" s="92" t="str">
        <f>IFERROR(VLOOKUP(BillDetail_List[LTM],LTMList,3,FALSE),"")</f>
        <v/>
      </c>
      <c r="AD139" s="92" t="str">
        <f>IFERROR(VLOOKUP(BillDetail_List[LTM],LTMList,4,FALSE),"")</f>
        <v/>
      </c>
      <c r="AE139" s="86">
        <f>IFERROR(VLOOKUP(BillDetail_List[LTM],LTM_List[],6,FALSE),0)</f>
        <v>0</v>
      </c>
      <c r="AF139" s="83" t="e">
        <f>VLOOKUP(BillDetail_List[Part ID],FundingList,7,FALSE)</f>
        <v>#N/A</v>
      </c>
      <c r="AG139" s="83" t="e">
        <f>IF(CounselBaseFees=0,VLOOKUP(BillDetail_List[Part ID],FundingList,3,FALSE),VLOOKUP(BillDetail_List[LTM],LTMList,8,FALSE))</f>
        <v>#N/A</v>
      </c>
      <c r="AH139" s="93" t="e">
        <f>VLOOKUP(BillDetail_List[Part ID],FundingList,4,FALSE)</f>
        <v>#N/A</v>
      </c>
      <c r="AI139" s="190">
        <f>IF(BillDetail_List[[#This Row],[Time]]="N/A",0, BillDetail_List[[#This Row],[Time]]*BillDetail_List[[#This Row],[LTM Rate]])</f>
        <v>0</v>
      </c>
      <c r="AJ139" s="86" t="e">
        <f>IF(BillDetail_List[Entry Alloc%]=0,(BillDetail_List[Time]*BillDetail_List[LTM Rate])*BillDetail_List[[#This Row],[Funding PerCent Allowed]],(BillDetail_List[Time]*BillDetail_List[LTM Rate])*BillDetail_List[[#This Row],[Funding PerCent Allowed]]*BillDetail_List[Entry Alloc%])</f>
        <v>#N/A</v>
      </c>
      <c r="AK139" s="86" t="e">
        <f>BillDetail_List[Base Profit Costs (including any indemnity cap)]*BillDetail_List[VAT Rate]</f>
        <v>#N/A</v>
      </c>
      <c r="AL139" s="86" t="e">
        <f>BillDetail_List[Base Profit Costs (including any indemnity cap)]*BillDetail_List[Success Fee %]</f>
        <v>#N/A</v>
      </c>
      <c r="AM139" s="86" t="e">
        <f>BillDetail_List[Success Fee on Base Profit costs]*BillDetail_List[VAT Rate]</f>
        <v>#N/A</v>
      </c>
      <c r="AN139" s="86" t="e">
        <f>SUM(BillDetail_List[[#This Row],[Base Profit Costs (including any indemnity cap)]:[VAT on Success Fee on Base Profit Costs]])</f>
        <v>#N/A</v>
      </c>
      <c r="AO139" s="86" t="e">
        <f>BillDetail_List[Counsel''s Base Fees]*BillDetail_List[VAT Rate]</f>
        <v>#N/A</v>
      </c>
      <c r="AP139" s="86" t="e">
        <f>BillDetail_List[Counsel''s Base Fees]*BillDetail_List[Success Fee %]</f>
        <v>#N/A</v>
      </c>
      <c r="AQ139" s="86" t="e">
        <f>BillDetail_List[Counsel''s Success Fee]*BillDetail_List[VAT Rate]</f>
        <v>#N/A</v>
      </c>
      <c r="AR139" s="86" t="e">
        <f>BillDetail_List[Counsel''s Base Fees]+BillDetail_List[VAT on Base Counsel Fees]+BillDetail_List[Counsel''s Success Fee]+BillDetail_List[VAT on Counsel''s Success Fee]</f>
        <v>#N/A</v>
      </c>
      <c r="AS139" s="86">
        <f>BillDetail_List[Other Disbursements]+BillDetail_List[VAT On Other Disbursements]</f>
        <v>0</v>
      </c>
      <c r="AT139" s="86">
        <f>BillDetail_List[Counsel''s Base Fees]+BillDetail_List[Other Disbursements]+BillDetail_List[ATEI Premium]</f>
        <v>0</v>
      </c>
      <c r="AU139" s="86" t="e">
        <f>BillDetail_List[Other Disbursements]+BillDetail_List[Counsel''s Base Fees]+BillDetail_List[Base Profit Costs (including any indemnity cap)]</f>
        <v>#N/A</v>
      </c>
      <c r="AV139" s="86" t="e">
        <f>BillDetail_List[Base Profit Costs (including any indemnity cap)]+BillDetail_List[Success Fee on Base Profit costs]</f>
        <v>#N/A</v>
      </c>
      <c r="AW139" s="86" t="e">
        <f>BillDetail_List[ATEI Premium]+BillDetail_List[Other Disbursements]+BillDetail_List[Counsel''s Success Fee]+BillDetail_List[Counsel''s Base Fees]</f>
        <v>#N/A</v>
      </c>
      <c r="AX139" s="86" t="e">
        <f>BillDetail_List[VAT On Other Disbursements]+BillDetail_List[VAT on Counsel''s Success Fee]+BillDetail_List[VAT on Base Counsel Fees]+BillDetail_List[VAT on Success Fee on Base Profit Costs]+BillDetail_List[VAT on Base Profit Costs]</f>
        <v>#N/A</v>
      </c>
      <c r="AY139" s="86" t="e">
        <f>SUM(BillDetail_List[[#This Row],[Total Profit Costs]:[Total VAT]])</f>
        <v>#N/A</v>
      </c>
      <c r="AZ139" s="280" t="e">
        <f>VLOOKUP(BillDetail_List[[#This Row],[Phase Code ]],phasetasklist,7,FALSE)</f>
        <v>#N/A</v>
      </c>
      <c r="BA139" s="280" t="e">
        <f>VLOOKUP(BillDetail_List[[#This Row],[Task Code]],tasklist,7,FALSE)</f>
        <v>#N/A</v>
      </c>
      <c r="BB139" s="280" t="str">
        <f>IFERROR(VLOOKUP(BillDetail_List[[#This Row],[Activity Code]],ActivityCodeList,4,FALSE),"")</f>
        <v/>
      </c>
      <c r="BC139" s="280" t="str">
        <f>IFERROR(VLOOKUP(BillDetail_List[[#This Row],[Expense Code]],expensenumbers,4,FALSE),"")</f>
        <v/>
      </c>
      <c r="BD139" s="218"/>
      <c r="BE139" s="94"/>
      <c r="BF139" s="94"/>
      <c r="BG139" s="218"/>
      <c r="BH139" s="94"/>
      <c r="BI139" s="218"/>
      <c r="BJ139" s="218"/>
      <c r="BK139" s="96"/>
      <c r="BL139" s="96"/>
      <c r="BQ139" s="96"/>
      <c r="BR139" s="96"/>
      <c r="BS139" s="96"/>
      <c r="BT139" s="96"/>
      <c r="BV139" s="96"/>
      <c r="BW139" s="72"/>
      <c r="BX139" s="72"/>
      <c r="CB139" s="98"/>
      <c r="CC139" s="99"/>
      <c r="CD139" s="99"/>
      <c r="CE139" s="84"/>
      <c r="CF139" s="84"/>
    </row>
    <row r="140" spans="1:84" x14ac:dyDescent="0.2">
      <c r="A140" s="74"/>
      <c r="B140" s="74"/>
      <c r="C140" s="49"/>
      <c r="D140" s="172"/>
      <c r="E140" s="291"/>
      <c r="F140" s="76"/>
      <c r="G140" s="119"/>
      <c r="H140" s="87"/>
      <c r="I140" s="77"/>
      <c r="J140" s="77"/>
      <c r="K140" s="88"/>
      <c r="L140" s="79"/>
      <c r="M140" s="76"/>
      <c r="N140" s="256"/>
      <c r="O140" s="256"/>
      <c r="P140" s="256"/>
      <c r="Q140" s="256"/>
      <c r="R140" s="81"/>
      <c r="S140" s="89"/>
      <c r="T140" s="75"/>
      <c r="U140" s="75"/>
      <c r="V140" s="86" t="e">
        <f>IF(BillDetail_List[Entry Alloc%]=0,(BillDetail_List[Time]*BillDetail_List[LTM Rate])*BillDetail_List[[#This Row],[Funding PerCent Allowed]],(BillDetail_List[Time]*BillDetail_List[LTM Rate])*BillDetail_List[[#This Row],[Funding PerCent Allowed]]*BillDetail_List[Entry Alloc%])</f>
        <v>#N/A</v>
      </c>
      <c r="W140" s="86">
        <f>BillDetail_List[Counsel''s Base Fees]+BillDetail_List[Other Disbursements]+BillDetail_List[ATEI Premium]</f>
        <v>0</v>
      </c>
      <c r="X140" s="91" t="e">
        <f>VLOOKUP(BillDetail_List[Part ID],FundingList,2,FALSE)</f>
        <v>#N/A</v>
      </c>
      <c r="Y140" s="272" t="e">
        <f>VLOOKUP(BillDetail_List[[#This Row],[Phase Code ]],phasetasklist,3,FALSE)</f>
        <v>#N/A</v>
      </c>
      <c r="Z140" s="255" t="e">
        <f>VLOOKUP(BillDetail_List[[#This Row],[Task Code]],tasklist,4,FALSE)</f>
        <v>#N/A</v>
      </c>
      <c r="AA140" s="240" t="str">
        <f>IFERROR(VLOOKUP(BillDetail_List[[#This Row],[Activity Code]],ActivityCodeList,2,FALSE), " ")</f>
        <v xml:space="preserve"> </v>
      </c>
      <c r="AB140" s="240" t="str">
        <f>IFERROR(VLOOKUP(BillDetail_List[[#This Row],[Expense Code]],expensenumbers,2,FALSE), " ")</f>
        <v xml:space="preserve"> </v>
      </c>
      <c r="AC140" s="92" t="str">
        <f>IFERROR(VLOOKUP(BillDetail_List[LTM],LTMList,3,FALSE),"")</f>
        <v/>
      </c>
      <c r="AD140" s="92" t="str">
        <f>IFERROR(VLOOKUP(BillDetail_List[LTM],LTMList,4,FALSE),"")</f>
        <v/>
      </c>
      <c r="AE140" s="86">
        <f>IFERROR(VLOOKUP(BillDetail_List[LTM],LTM_List[],6,FALSE),0)</f>
        <v>0</v>
      </c>
      <c r="AF140" s="83" t="e">
        <f>VLOOKUP(BillDetail_List[Part ID],FundingList,7,FALSE)</f>
        <v>#N/A</v>
      </c>
      <c r="AG140" s="83" t="e">
        <f>IF(CounselBaseFees=0,VLOOKUP(BillDetail_List[Part ID],FundingList,3,FALSE),VLOOKUP(BillDetail_List[LTM],LTMList,8,FALSE))</f>
        <v>#N/A</v>
      </c>
      <c r="AH140" s="93" t="e">
        <f>VLOOKUP(BillDetail_List[Part ID],FundingList,4,FALSE)</f>
        <v>#N/A</v>
      </c>
      <c r="AI140" s="190">
        <f>IF(BillDetail_List[[#This Row],[Time]]="N/A",0, BillDetail_List[[#This Row],[Time]]*BillDetail_List[[#This Row],[LTM Rate]])</f>
        <v>0</v>
      </c>
      <c r="AJ140" s="86" t="e">
        <f>IF(BillDetail_List[Entry Alloc%]=0,(BillDetail_List[Time]*BillDetail_List[LTM Rate])*BillDetail_List[[#This Row],[Funding PerCent Allowed]],(BillDetail_List[Time]*BillDetail_List[LTM Rate])*BillDetail_List[[#This Row],[Funding PerCent Allowed]]*BillDetail_List[Entry Alloc%])</f>
        <v>#N/A</v>
      </c>
      <c r="AK140" s="86" t="e">
        <f>BillDetail_List[Base Profit Costs (including any indemnity cap)]*BillDetail_List[VAT Rate]</f>
        <v>#N/A</v>
      </c>
      <c r="AL140" s="86" t="e">
        <f>BillDetail_List[Base Profit Costs (including any indemnity cap)]*BillDetail_List[Success Fee %]</f>
        <v>#N/A</v>
      </c>
      <c r="AM140" s="86" t="e">
        <f>BillDetail_List[Success Fee on Base Profit costs]*BillDetail_List[VAT Rate]</f>
        <v>#N/A</v>
      </c>
      <c r="AN140" s="86" t="e">
        <f>SUM(BillDetail_List[[#This Row],[Base Profit Costs (including any indemnity cap)]:[VAT on Success Fee on Base Profit Costs]])</f>
        <v>#N/A</v>
      </c>
      <c r="AO140" s="86" t="e">
        <f>BillDetail_List[Counsel''s Base Fees]*BillDetail_List[VAT Rate]</f>
        <v>#N/A</v>
      </c>
      <c r="AP140" s="86" t="e">
        <f>BillDetail_List[Counsel''s Base Fees]*BillDetail_List[Success Fee %]</f>
        <v>#N/A</v>
      </c>
      <c r="AQ140" s="86" t="e">
        <f>BillDetail_List[Counsel''s Success Fee]*BillDetail_List[VAT Rate]</f>
        <v>#N/A</v>
      </c>
      <c r="AR140" s="86" t="e">
        <f>BillDetail_List[Counsel''s Base Fees]+BillDetail_List[VAT on Base Counsel Fees]+BillDetail_List[Counsel''s Success Fee]+BillDetail_List[VAT on Counsel''s Success Fee]</f>
        <v>#N/A</v>
      </c>
      <c r="AS140" s="86">
        <f>BillDetail_List[Other Disbursements]+BillDetail_List[VAT On Other Disbursements]</f>
        <v>0</v>
      </c>
      <c r="AT140" s="86">
        <f>BillDetail_List[Counsel''s Base Fees]+BillDetail_List[Other Disbursements]+BillDetail_List[ATEI Premium]</f>
        <v>0</v>
      </c>
      <c r="AU140" s="86" t="e">
        <f>BillDetail_List[Other Disbursements]+BillDetail_List[Counsel''s Base Fees]+BillDetail_List[Base Profit Costs (including any indemnity cap)]</f>
        <v>#N/A</v>
      </c>
      <c r="AV140" s="86" t="e">
        <f>BillDetail_List[Base Profit Costs (including any indemnity cap)]+BillDetail_List[Success Fee on Base Profit costs]</f>
        <v>#N/A</v>
      </c>
      <c r="AW140" s="86" t="e">
        <f>BillDetail_List[ATEI Premium]+BillDetail_List[Other Disbursements]+BillDetail_List[Counsel''s Success Fee]+BillDetail_List[Counsel''s Base Fees]</f>
        <v>#N/A</v>
      </c>
      <c r="AX140" s="86" t="e">
        <f>BillDetail_List[VAT On Other Disbursements]+BillDetail_List[VAT on Counsel''s Success Fee]+BillDetail_List[VAT on Base Counsel Fees]+BillDetail_List[VAT on Success Fee on Base Profit Costs]+BillDetail_List[VAT on Base Profit Costs]</f>
        <v>#N/A</v>
      </c>
      <c r="AY140" s="86" t="e">
        <f>SUM(BillDetail_List[[#This Row],[Total Profit Costs]:[Total VAT]])</f>
        <v>#N/A</v>
      </c>
      <c r="AZ140" s="280" t="e">
        <f>VLOOKUP(BillDetail_List[[#This Row],[Phase Code ]],phasetasklist,7,FALSE)</f>
        <v>#N/A</v>
      </c>
      <c r="BA140" s="280" t="e">
        <f>VLOOKUP(BillDetail_List[[#This Row],[Task Code]],tasklist,7,FALSE)</f>
        <v>#N/A</v>
      </c>
      <c r="BB140" s="280" t="str">
        <f>IFERROR(VLOOKUP(BillDetail_List[[#This Row],[Activity Code]],ActivityCodeList,4,FALSE),"")</f>
        <v/>
      </c>
      <c r="BC140" s="280" t="str">
        <f>IFERROR(VLOOKUP(BillDetail_List[[#This Row],[Expense Code]],expensenumbers,4,FALSE),"")</f>
        <v/>
      </c>
      <c r="BD140" s="218"/>
      <c r="BE140" s="94"/>
      <c r="BF140" s="94"/>
      <c r="BG140" s="218"/>
      <c r="BH140" s="94"/>
      <c r="BI140" s="218"/>
      <c r="BJ140" s="218"/>
      <c r="BK140" s="96"/>
      <c r="BL140" s="96"/>
      <c r="BQ140" s="96"/>
      <c r="BR140" s="96"/>
      <c r="BS140" s="96"/>
      <c r="BT140" s="96"/>
      <c r="BV140" s="96"/>
      <c r="BW140" s="72"/>
      <c r="BX140" s="72"/>
      <c r="CB140" s="98"/>
      <c r="CC140" s="99"/>
      <c r="CD140" s="99"/>
      <c r="CE140" s="84"/>
      <c r="CF140" s="84"/>
    </row>
    <row r="141" spans="1:84" x14ac:dyDescent="0.2">
      <c r="A141" s="74"/>
      <c r="B141" s="74"/>
      <c r="C141" s="49"/>
      <c r="D141" s="172"/>
      <c r="E141" s="291"/>
      <c r="F141" s="76"/>
      <c r="G141" s="119"/>
      <c r="H141" s="87"/>
      <c r="I141" s="77"/>
      <c r="J141" s="77"/>
      <c r="K141" s="88"/>
      <c r="L141" s="79"/>
      <c r="M141" s="76"/>
      <c r="N141" s="256"/>
      <c r="O141" s="256"/>
      <c r="P141" s="256"/>
      <c r="Q141" s="256"/>
      <c r="R141" s="81"/>
      <c r="S141" s="89"/>
      <c r="T141" s="75"/>
      <c r="U141" s="75"/>
      <c r="V141" s="86" t="e">
        <f>IF(BillDetail_List[Entry Alloc%]=0,(BillDetail_List[Time]*BillDetail_List[LTM Rate])*BillDetail_List[[#This Row],[Funding PerCent Allowed]],(BillDetail_List[Time]*BillDetail_List[LTM Rate])*BillDetail_List[[#This Row],[Funding PerCent Allowed]]*BillDetail_List[Entry Alloc%])</f>
        <v>#N/A</v>
      </c>
      <c r="W141" s="86">
        <f>BillDetail_List[Counsel''s Base Fees]+BillDetail_List[Other Disbursements]+BillDetail_List[ATEI Premium]</f>
        <v>0</v>
      </c>
      <c r="X141" s="91" t="e">
        <f>VLOOKUP(BillDetail_List[Part ID],FundingList,2,FALSE)</f>
        <v>#N/A</v>
      </c>
      <c r="Y141" s="272" t="e">
        <f>VLOOKUP(BillDetail_List[[#This Row],[Phase Code ]],phasetasklist,3,FALSE)</f>
        <v>#N/A</v>
      </c>
      <c r="Z141" s="255" t="e">
        <f>VLOOKUP(BillDetail_List[[#This Row],[Task Code]],tasklist,4,FALSE)</f>
        <v>#N/A</v>
      </c>
      <c r="AA141" s="240" t="str">
        <f>IFERROR(VLOOKUP(BillDetail_List[[#This Row],[Activity Code]],ActivityCodeList,2,FALSE), " ")</f>
        <v xml:space="preserve"> </v>
      </c>
      <c r="AB141" s="240" t="str">
        <f>IFERROR(VLOOKUP(BillDetail_List[[#This Row],[Expense Code]],expensenumbers,2,FALSE), " ")</f>
        <v xml:space="preserve"> </v>
      </c>
      <c r="AC141" s="92" t="str">
        <f>IFERROR(VLOOKUP(BillDetail_List[LTM],LTMList,3,FALSE),"")</f>
        <v/>
      </c>
      <c r="AD141" s="92" t="str">
        <f>IFERROR(VLOOKUP(BillDetail_List[LTM],LTMList,4,FALSE),"")</f>
        <v/>
      </c>
      <c r="AE141" s="86">
        <f>IFERROR(VLOOKUP(BillDetail_List[LTM],LTM_List[],6,FALSE),0)</f>
        <v>0</v>
      </c>
      <c r="AF141" s="83" t="e">
        <f>VLOOKUP(BillDetail_List[Part ID],FundingList,7,FALSE)</f>
        <v>#N/A</v>
      </c>
      <c r="AG141" s="83" t="e">
        <f>IF(CounselBaseFees=0,VLOOKUP(BillDetail_List[Part ID],FundingList,3,FALSE),VLOOKUP(BillDetail_List[LTM],LTMList,8,FALSE))</f>
        <v>#N/A</v>
      </c>
      <c r="AH141" s="93" t="e">
        <f>VLOOKUP(BillDetail_List[Part ID],FundingList,4,FALSE)</f>
        <v>#N/A</v>
      </c>
      <c r="AI141" s="190">
        <f>IF(BillDetail_List[[#This Row],[Time]]="N/A",0, BillDetail_List[[#This Row],[Time]]*BillDetail_List[[#This Row],[LTM Rate]])</f>
        <v>0</v>
      </c>
      <c r="AJ141" s="86" t="e">
        <f>IF(BillDetail_List[Entry Alloc%]=0,(BillDetail_List[Time]*BillDetail_List[LTM Rate])*BillDetail_List[[#This Row],[Funding PerCent Allowed]],(BillDetail_List[Time]*BillDetail_List[LTM Rate])*BillDetail_List[[#This Row],[Funding PerCent Allowed]]*BillDetail_List[Entry Alloc%])</f>
        <v>#N/A</v>
      </c>
      <c r="AK141" s="86" t="e">
        <f>BillDetail_List[Base Profit Costs (including any indemnity cap)]*BillDetail_List[VAT Rate]</f>
        <v>#N/A</v>
      </c>
      <c r="AL141" s="86" t="e">
        <f>BillDetail_List[Base Profit Costs (including any indemnity cap)]*BillDetail_List[Success Fee %]</f>
        <v>#N/A</v>
      </c>
      <c r="AM141" s="86" t="e">
        <f>BillDetail_List[Success Fee on Base Profit costs]*BillDetail_List[VAT Rate]</f>
        <v>#N/A</v>
      </c>
      <c r="AN141" s="86" t="e">
        <f>SUM(BillDetail_List[[#This Row],[Base Profit Costs (including any indemnity cap)]:[VAT on Success Fee on Base Profit Costs]])</f>
        <v>#N/A</v>
      </c>
      <c r="AO141" s="86" t="e">
        <f>BillDetail_List[Counsel''s Base Fees]*BillDetail_List[VAT Rate]</f>
        <v>#N/A</v>
      </c>
      <c r="AP141" s="86" t="e">
        <f>BillDetail_List[Counsel''s Base Fees]*BillDetail_List[Success Fee %]</f>
        <v>#N/A</v>
      </c>
      <c r="AQ141" s="86" t="e">
        <f>BillDetail_List[Counsel''s Success Fee]*BillDetail_List[VAT Rate]</f>
        <v>#N/A</v>
      </c>
      <c r="AR141" s="86" t="e">
        <f>BillDetail_List[Counsel''s Base Fees]+BillDetail_List[VAT on Base Counsel Fees]+BillDetail_List[Counsel''s Success Fee]+BillDetail_List[VAT on Counsel''s Success Fee]</f>
        <v>#N/A</v>
      </c>
      <c r="AS141" s="86">
        <f>BillDetail_List[Other Disbursements]+BillDetail_List[VAT On Other Disbursements]</f>
        <v>0</v>
      </c>
      <c r="AT141" s="86">
        <f>BillDetail_List[Counsel''s Base Fees]+BillDetail_List[Other Disbursements]+BillDetail_List[ATEI Premium]</f>
        <v>0</v>
      </c>
      <c r="AU141" s="86" t="e">
        <f>BillDetail_List[Other Disbursements]+BillDetail_List[Counsel''s Base Fees]+BillDetail_List[Base Profit Costs (including any indemnity cap)]</f>
        <v>#N/A</v>
      </c>
      <c r="AV141" s="86" t="e">
        <f>BillDetail_List[Base Profit Costs (including any indemnity cap)]+BillDetail_List[Success Fee on Base Profit costs]</f>
        <v>#N/A</v>
      </c>
      <c r="AW141" s="86" t="e">
        <f>BillDetail_List[ATEI Premium]+BillDetail_List[Other Disbursements]+BillDetail_List[Counsel''s Success Fee]+BillDetail_List[Counsel''s Base Fees]</f>
        <v>#N/A</v>
      </c>
      <c r="AX141" s="86" t="e">
        <f>BillDetail_List[VAT On Other Disbursements]+BillDetail_List[VAT on Counsel''s Success Fee]+BillDetail_List[VAT on Base Counsel Fees]+BillDetail_List[VAT on Success Fee on Base Profit Costs]+BillDetail_List[VAT on Base Profit Costs]</f>
        <v>#N/A</v>
      </c>
      <c r="AY141" s="86" t="e">
        <f>SUM(BillDetail_List[[#This Row],[Total Profit Costs]:[Total VAT]])</f>
        <v>#N/A</v>
      </c>
      <c r="AZ141" s="280" t="e">
        <f>VLOOKUP(BillDetail_List[[#This Row],[Phase Code ]],phasetasklist,7,FALSE)</f>
        <v>#N/A</v>
      </c>
      <c r="BA141" s="280" t="e">
        <f>VLOOKUP(BillDetail_List[[#This Row],[Task Code]],tasklist,7,FALSE)</f>
        <v>#N/A</v>
      </c>
      <c r="BB141" s="280" t="str">
        <f>IFERROR(VLOOKUP(BillDetail_List[[#This Row],[Activity Code]],ActivityCodeList,4,FALSE),"")</f>
        <v/>
      </c>
      <c r="BC141" s="280" t="str">
        <f>IFERROR(VLOOKUP(BillDetail_List[[#This Row],[Expense Code]],expensenumbers,4,FALSE),"")</f>
        <v/>
      </c>
      <c r="BD141" s="218"/>
      <c r="BE141" s="94"/>
      <c r="BF141" s="94"/>
      <c r="BG141" s="218"/>
      <c r="BH141" s="94"/>
      <c r="BI141" s="218"/>
      <c r="BJ141" s="218"/>
      <c r="BK141" s="96"/>
      <c r="BL141" s="96"/>
      <c r="BQ141" s="96"/>
      <c r="BR141" s="96"/>
      <c r="BS141" s="96"/>
      <c r="BT141" s="96"/>
      <c r="BV141" s="96"/>
      <c r="BW141" s="72"/>
      <c r="BX141" s="72"/>
      <c r="CB141" s="98"/>
      <c r="CC141" s="99"/>
      <c r="CD141" s="99"/>
      <c r="CE141" s="84"/>
      <c r="CF141" s="84"/>
    </row>
    <row r="142" spans="1:84" ht="29.1" customHeight="1" x14ac:dyDescent="0.2">
      <c r="A142" s="74"/>
      <c r="B142" s="74"/>
      <c r="C142" s="49"/>
      <c r="D142" s="172"/>
      <c r="E142" s="291"/>
      <c r="F142" s="76"/>
      <c r="G142" s="119"/>
      <c r="H142" s="87"/>
      <c r="I142" s="77"/>
      <c r="J142" s="77"/>
      <c r="K142" s="88"/>
      <c r="L142" s="79"/>
      <c r="M142" s="76"/>
      <c r="N142" s="256"/>
      <c r="O142" s="256"/>
      <c r="P142" s="256"/>
      <c r="Q142" s="256"/>
      <c r="R142" s="81"/>
      <c r="S142" s="89"/>
      <c r="T142" s="75"/>
      <c r="U142" s="75"/>
      <c r="V142" s="86" t="e">
        <f>IF(BillDetail_List[Entry Alloc%]=0,(BillDetail_List[Time]*BillDetail_List[LTM Rate])*BillDetail_List[[#This Row],[Funding PerCent Allowed]],(BillDetail_List[Time]*BillDetail_List[LTM Rate])*BillDetail_List[[#This Row],[Funding PerCent Allowed]]*BillDetail_List[Entry Alloc%])</f>
        <v>#N/A</v>
      </c>
      <c r="W142" s="86">
        <f>BillDetail_List[Counsel''s Base Fees]+BillDetail_List[Other Disbursements]+BillDetail_List[ATEI Premium]</f>
        <v>0</v>
      </c>
      <c r="X142" s="91" t="e">
        <f>VLOOKUP(BillDetail_List[Part ID],FundingList,2,FALSE)</f>
        <v>#N/A</v>
      </c>
      <c r="Y142" s="272" t="e">
        <f>VLOOKUP(BillDetail_List[[#This Row],[Phase Code ]],phasetasklist,3,FALSE)</f>
        <v>#N/A</v>
      </c>
      <c r="Z142" s="255" t="e">
        <f>VLOOKUP(BillDetail_List[[#This Row],[Task Code]],tasklist,4,FALSE)</f>
        <v>#N/A</v>
      </c>
      <c r="AA142" s="240" t="str">
        <f>IFERROR(VLOOKUP(BillDetail_List[[#This Row],[Activity Code]],ActivityCodeList,2,FALSE), " ")</f>
        <v xml:space="preserve"> </v>
      </c>
      <c r="AB142" s="240" t="str">
        <f>IFERROR(VLOOKUP(BillDetail_List[[#This Row],[Expense Code]],expensenumbers,2,FALSE), " ")</f>
        <v xml:space="preserve"> </v>
      </c>
      <c r="AC142" s="92" t="str">
        <f>IFERROR(VLOOKUP(BillDetail_List[LTM],LTMList,3,FALSE),"")</f>
        <v/>
      </c>
      <c r="AD142" s="92" t="str">
        <f>IFERROR(VLOOKUP(BillDetail_List[LTM],LTMList,4,FALSE),"")</f>
        <v/>
      </c>
      <c r="AE142" s="86">
        <f>IFERROR(VLOOKUP(BillDetail_List[LTM],LTM_List[],6,FALSE),0)</f>
        <v>0</v>
      </c>
      <c r="AF142" s="83" t="e">
        <f>VLOOKUP(BillDetail_List[Part ID],FundingList,7,FALSE)</f>
        <v>#N/A</v>
      </c>
      <c r="AG142" s="83" t="e">
        <f>IF(CounselBaseFees=0,VLOOKUP(BillDetail_List[Part ID],FundingList,3,FALSE),VLOOKUP(BillDetail_List[LTM],LTMList,8,FALSE))</f>
        <v>#N/A</v>
      </c>
      <c r="AH142" s="93" t="e">
        <f>VLOOKUP(BillDetail_List[Part ID],FundingList,4,FALSE)</f>
        <v>#N/A</v>
      </c>
      <c r="AI142" s="190">
        <f>IF(BillDetail_List[[#This Row],[Time]]="N/A",0, BillDetail_List[[#This Row],[Time]]*BillDetail_List[[#This Row],[LTM Rate]])</f>
        <v>0</v>
      </c>
      <c r="AJ142" s="86" t="e">
        <f>IF(BillDetail_List[Entry Alloc%]=0,(BillDetail_List[Time]*BillDetail_List[LTM Rate])*BillDetail_List[[#This Row],[Funding PerCent Allowed]],(BillDetail_List[Time]*BillDetail_List[LTM Rate])*BillDetail_List[[#This Row],[Funding PerCent Allowed]]*BillDetail_List[Entry Alloc%])</f>
        <v>#N/A</v>
      </c>
      <c r="AK142" s="86" t="e">
        <f>BillDetail_List[Base Profit Costs (including any indemnity cap)]*BillDetail_List[VAT Rate]</f>
        <v>#N/A</v>
      </c>
      <c r="AL142" s="86" t="e">
        <f>BillDetail_List[Base Profit Costs (including any indemnity cap)]*BillDetail_List[Success Fee %]</f>
        <v>#N/A</v>
      </c>
      <c r="AM142" s="86" t="e">
        <f>BillDetail_List[Success Fee on Base Profit costs]*BillDetail_List[VAT Rate]</f>
        <v>#N/A</v>
      </c>
      <c r="AN142" s="86" t="e">
        <f>SUM(BillDetail_List[[#This Row],[Base Profit Costs (including any indemnity cap)]:[VAT on Success Fee on Base Profit Costs]])</f>
        <v>#N/A</v>
      </c>
      <c r="AO142" s="86" t="e">
        <f>BillDetail_List[Counsel''s Base Fees]*BillDetail_List[VAT Rate]</f>
        <v>#N/A</v>
      </c>
      <c r="AP142" s="86" t="e">
        <f>BillDetail_List[Counsel''s Base Fees]*BillDetail_List[Success Fee %]</f>
        <v>#N/A</v>
      </c>
      <c r="AQ142" s="86" t="e">
        <f>BillDetail_List[Counsel''s Success Fee]*BillDetail_List[VAT Rate]</f>
        <v>#N/A</v>
      </c>
      <c r="AR142" s="86" t="e">
        <f>BillDetail_List[Counsel''s Base Fees]+BillDetail_List[VAT on Base Counsel Fees]+BillDetail_List[Counsel''s Success Fee]+BillDetail_List[VAT on Counsel''s Success Fee]</f>
        <v>#N/A</v>
      </c>
      <c r="AS142" s="86">
        <f>BillDetail_List[Other Disbursements]+BillDetail_List[VAT On Other Disbursements]</f>
        <v>0</v>
      </c>
      <c r="AT142" s="86">
        <f>BillDetail_List[Counsel''s Base Fees]+BillDetail_List[Other Disbursements]+BillDetail_List[ATEI Premium]</f>
        <v>0</v>
      </c>
      <c r="AU142" s="86" t="e">
        <f>BillDetail_List[Other Disbursements]+BillDetail_List[Counsel''s Base Fees]+BillDetail_List[Base Profit Costs (including any indemnity cap)]</f>
        <v>#N/A</v>
      </c>
      <c r="AV142" s="86" t="e">
        <f>BillDetail_List[Base Profit Costs (including any indemnity cap)]+BillDetail_List[Success Fee on Base Profit costs]</f>
        <v>#N/A</v>
      </c>
      <c r="AW142" s="86" t="e">
        <f>BillDetail_List[ATEI Premium]+BillDetail_List[Other Disbursements]+BillDetail_List[Counsel''s Success Fee]+BillDetail_List[Counsel''s Base Fees]</f>
        <v>#N/A</v>
      </c>
      <c r="AX142" s="86" t="e">
        <f>BillDetail_List[VAT On Other Disbursements]+BillDetail_List[VAT on Counsel''s Success Fee]+BillDetail_List[VAT on Base Counsel Fees]+BillDetail_List[VAT on Success Fee on Base Profit Costs]+BillDetail_List[VAT on Base Profit Costs]</f>
        <v>#N/A</v>
      </c>
      <c r="AY142" s="86" t="e">
        <f>SUM(BillDetail_List[[#This Row],[Total Profit Costs]:[Total VAT]])</f>
        <v>#N/A</v>
      </c>
      <c r="AZ142" s="280" t="e">
        <f>VLOOKUP(BillDetail_List[[#This Row],[Phase Code ]],phasetasklist,7,FALSE)</f>
        <v>#N/A</v>
      </c>
      <c r="BA142" s="280" t="e">
        <f>VLOOKUP(BillDetail_List[[#This Row],[Task Code]],tasklist,7,FALSE)</f>
        <v>#N/A</v>
      </c>
      <c r="BB142" s="280" t="str">
        <f>IFERROR(VLOOKUP(BillDetail_List[[#This Row],[Activity Code]],ActivityCodeList,4,FALSE),"")</f>
        <v/>
      </c>
      <c r="BC142" s="280" t="str">
        <f>IFERROR(VLOOKUP(BillDetail_List[[#This Row],[Expense Code]],expensenumbers,4,FALSE),"")</f>
        <v/>
      </c>
      <c r="BD142" s="218"/>
      <c r="BE142" s="94"/>
      <c r="BF142" s="94"/>
      <c r="BG142" s="218"/>
      <c r="BH142" s="94"/>
      <c r="BI142" s="218"/>
      <c r="BJ142" s="218"/>
      <c r="BK142" s="96"/>
      <c r="BL142" s="96"/>
      <c r="BQ142" s="96"/>
      <c r="BR142" s="96"/>
      <c r="BS142" s="96"/>
      <c r="BT142" s="96"/>
      <c r="BV142" s="96"/>
      <c r="BW142" s="72"/>
      <c r="BX142" s="72"/>
      <c r="CB142" s="98"/>
      <c r="CC142" s="99"/>
      <c r="CD142" s="99"/>
      <c r="CE142" s="84"/>
      <c r="CF142" s="84"/>
    </row>
    <row r="143" spans="1:84" x14ac:dyDescent="0.2">
      <c r="A143" s="74"/>
      <c r="B143" s="74"/>
      <c r="C143" s="49"/>
      <c r="D143" s="172"/>
      <c r="E143" s="291"/>
      <c r="F143" s="76"/>
      <c r="G143" s="119"/>
      <c r="H143" s="87"/>
      <c r="I143" s="77"/>
      <c r="J143" s="77"/>
      <c r="K143" s="88"/>
      <c r="L143" s="79"/>
      <c r="M143" s="76"/>
      <c r="N143" s="256"/>
      <c r="O143" s="256"/>
      <c r="P143" s="256"/>
      <c r="Q143" s="256"/>
      <c r="R143" s="81"/>
      <c r="S143" s="89"/>
      <c r="T143" s="75"/>
      <c r="U143" s="75"/>
      <c r="V143" s="86" t="e">
        <f>IF(BillDetail_List[Entry Alloc%]=0,(BillDetail_List[Time]*BillDetail_List[LTM Rate])*BillDetail_List[[#This Row],[Funding PerCent Allowed]],(BillDetail_List[Time]*BillDetail_List[LTM Rate])*BillDetail_List[[#This Row],[Funding PerCent Allowed]]*BillDetail_List[Entry Alloc%])</f>
        <v>#N/A</v>
      </c>
      <c r="W143" s="86">
        <f>BillDetail_List[Counsel''s Base Fees]+BillDetail_List[Other Disbursements]+BillDetail_List[ATEI Premium]</f>
        <v>0</v>
      </c>
      <c r="X143" s="91" t="e">
        <f>VLOOKUP(BillDetail_List[Part ID],FundingList,2,FALSE)</f>
        <v>#N/A</v>
      </c>
      <c r="Y143" s="272" t="e">
        <f>VLOOKUP(BillDetail_List[[#This Row],[Phase Code ]],phasetasklist,3,FALSE)</f>
        <v>#N/A</v>
      </c>
      <c r="Z143" s="255" t="e">
        <f>VLOOKUP(BillDetail_List[[#This Row],[Task Code]],tasklist,4,FALSE)</f>
        <v>#N/A</v>
      </c>
      <c r="AA143" s="240" t="str">
        <f>IFERROR(VLOOKUP(BillDetail_List[[#This Row],[Activity Code]],ActivityCodeList,2,FALSE), " ")</f>
        <v xml:space="preserve"> </v>
      </c>
      <c r="AB143" s="240" t="str">
        <f>IFERROR(VLOOKUP(BillDetail_List[[#This Row],[Expense Code]],expensenumbers,2,FALSE), " ")</f>
        <v xml:space="preserve"> </v>
      </c>
      <c r="AC143" s="92" t="str">
        <f>IFERROR(VLOOKUP(BillDetail_List[LTM],LTMList,3,FALSE),"")</f>
        <v/>
      </c>
      <c r="AD143" s="92" t="str">
        <f>IFERROR(VLOOKUP(BillDetail_List[LTM],LTMList,4,FALSE),"")</f>
        <v/>
      </c>
      <c r="AE143" s="86">
        <f>IFERROR(VLOOKUP(BillDetail_List[LTM],LTM_List[],6,FALSE),0)</f>
        <v>0</v>
      </c>
      <c r="AF143" s="83" t="e">
        <f>VLOOKUP(BillDetail_List[Part ID],FundingList,7,FALSE)</f>
        <v>#N/A</v>
      </c>
      <c r="AG143" s="83" t="e">
        <f>IF(CounselBaseFees=0,VLOOKUP(BillDetail_List[Part ID],FundingList,3,FALSE),VLOOKUP(BillDetail_List[LTM],LTMList,8,FALSE))</f>
        <v>#N/A</v>
      </c>
      <c r="AH143" s="93" t="e">
        <f>VLOOKUP(BillDetail_List[Part ID],FundingList,4,FALSE)</f>
        <v>#N/A</v>
      </c>
      <c r="AI143" s="190">
        <f>IF(BillDetail_List[[#This Row],[Time]]="N/A",0, BillDetail_List[[#This Row],[Time]]*BillDetail_List[[#This Row],[LTM Rate]])</f>
        <v>0</v>
      </c>
      <c r="AJ143" s="86" t="e">
        <f>IF(BillDetail_List[Entry Alloc%]=0,(BillDetail_List[Time]*BillDetail_List[LTM Rate])*BillDetail_List[[#This Row],[Funding PerCent Allowed]],(BillDetail_List[Time]*BillDetail_List[LTM Rate])*BillDetail_List[[#This Row],[Funding PerCent Allowed]]*BillDetail_List[Entry Alloc%])</f>
        <v>#N/A</v>
      </c>
      <c r="AK143" s="86" t="e">
        <f>BillDetail_List[Base Profit Costs (including any indemnity cap)]*BillDetail_List[VAT Rate]</f>
        <v>#N/A</v>
      </c>
      <c r="AL143" s="86" t="e">
        <f>BillDetail_List[Base Profit Costs (including any indemnity cap)]*BillDetail_List[Success Fee %]</f>
        <v>#N/A</v>
      </c>
      <c r="AM143" s="86" t="e">
        <f>BillDetail_List[Success Fee on Base Profit costs]*BillDetail_List[VAT Rate]</f>
        <v>#N/A</v>
      </c>
      <c r="AN143" s="86" t="e">
        <f>SUM(BillDetail_List[[#This Row],[Base Profit Costs (including any indemnity cap)]:[VAT on Success Fee on Base Profit Costs]])</f>
        <v>#N/A</v>
      </c>
      <c r="AO143" s="86" t="e">
        <f>BillDetail_List[Counsel''s Base Fees]*BillDetail_List[VAT Rate]</f>
        <v>#N/A</v>
      </c>
      <c r="AP143" s="86" t="e">
        <f>BillDetail_List[Counsel''s Base Fees]*BillDetail_List[Success Fee %]</f>
        <v>#N/A</v>
      </c>
      <c r="AQ143" s="86" t="e">
        <f>BillDetail_List[Counsel''s Success Fee]*BillDetail_List[VAT Rate]</f>
        <v>#N/A</v>
      </c>
      <c r="AR143" s="86" t="e">
        <f>BillDetail_List[Counsel''s Base Fees]+BillDetail_List[VAT on Base Counsel Fees]+BillDetail_List[Counsel''s Success Fee]+BillDetail_List[VAT on Counsel''s Success Fee]</f>
        <v>#N/A</v>
      </c>
      <c r="AS143" s="86">
        <f>BillDetail_List[Other Disbursements]+BillDetail_List[VAT On Other Disbursements]</f>
        <v>0</v>
      </c>
      <c r="AT143" s="86">
        <f>BillDetail_List[Counsel''s Base Fees]+BillDetail_List[Other Disbursements]+BillDetail_List[ATEI Premium]</f>
        <v>0</v>
      </c>
      <c r="AU143" s="86" t="e">
        <f>BillDetail_List[Other Disbursements]+BillDetail_List[Counsel''s Base Fees]+BillDetail_List[Base Profit Costs (including any indemnity cap)]</f>
        <v>#N/A</v>
      </c>
      <c r="AV143" s="86" t="e">
        <f>BillDetail_List[Base Profit Costs (including any indemnity cap)]+BillDetail_List[Success Fee on Base Profit costs]</f>
        <v>#N/A</v>
      </c>
      <c r="AW143" s="86" t="e">
        <f>BillDetail_List[ATEI Premium]+BillDetail_List[Other Disbursements]+BillDetail_List[Counsel''s Success Fee]+BillDetail_List[Counsel''s Base Fees]</f>
        <v>#N/A</v>
      </c>
      <c r="AX143" s="86" t="e">
        <f>BillDetail_List[VAT On Other Disbursements]+BillDetail_List[VAT on Counsel''s Success Fee]+BillDetail_List[VAT on Base Counsel Fees]+BillDetail_List[VAT on Success Fee on Base Profit Costs]+BillDetail_List[VAT on Base Profit Costs]</f>
        <v>#N/A</v>
      </c>
      <c r="AY143" s="86" t="e">
        <f>SUM(BillDetail_List[[#This Row],[Total Profit Costs]:[Total VAT]])</f>
        <v>#N/A</v>
      </c>
      <c r="AZ143" s="280" t="e">
        <f>VLOOKUP(BillDetail_List[[#This Row],[Phase Code ]],phasetasklist,7,FALSE)</f>
        <v>#N/A</v>
      </c>
      <c r="BA143" s="280" t="e">
        <f>VLOOKUP(BillDetail_List[[#This Row],[Task Code]],tasklist,7,FALSE)</f>
        <v>#N/A</v>
      </c>
      <c r="BB143" s="280" t="str">
        <f>IFERROR(VLOOKUP(BillDetail_List[[#This Row],[Activity Code]],ActivityCodeList,4,FALSE),"")</f>
        <v/>
      </c>
      <c r="BC143" s="280" t="str">
        <f>IFERROR(VLOOKUP(BillDetail_List[[#This Row],[Expense Code]],expensenumbers,4,FALSE),"")</f>
        <v/>
      </c>
      <c r="BD143" s="218"/>
      <c r="BE143" s="94"/>
      <c r="BF143" s="94"/>
      <c r="BG143" s="218"/>
      <c r="BH143" s="94"/>
      <c r="BI143" s="218"/>
      <c r="BJ143" s="218"/>
      <c r="BK143" s="96"/>
      <c r="BL143" s="96"/>
      <c r="BQ143" s="96"/>
      <c r="BR143" s="96"/>
      <c r="BS143" s="96"/>
      <c r="BT143" s="96"/>
      <c r="BV143" s="96"/>
      <c r="BW143" s="72"/>
      <c r="BX143" s="72"/>
      <c r="CB143" s="98"/>
      <c r="CC143" s="99"/>
      <c r="CD143" s="99"/>
      <c r="CE143" s="84"/>
      <c r="CF143" s="84"/>
    </row>
    <row r="144" spans="1:84" ht="29.1" customHeight="1" x14ac:dyDescent="0.2">
      <c r="A144" s="74"/>
      <c r="B144" s="74"/>
      <c r="C144" s="49"/>
      <c r="D144" s="172"/>
      <c r="E144" s="291"/>
      <c r="F144" s="76"/>
      <c r="G144" s="119"/>
      <c r="H144" s="87"/>
      <c r="I144" s="77"/>
      <c r="J144" s="77"/>
      <c r="K144" s="88"/>
      <c r="L144" s="79"/>
      <c r="M144" s="76"/>
      <c r="N144" s="256"/>
      <c r="O144" s="256"/>
      <c r="P144" s="256"/>
      <c r="Q144" s="256"/>
      <c r="R144" s="81"/>
      <c r="S144" s="89"/>
      <c r="T144" s="75"/>
      <c r="U144" s="75"/>
      <c r="V144" s="86" t="e">
        <f>IF(BillDetail_List[Entry Alloc%]=0,(BillDetail_List[Time]*BillDetail_List[LTM Rate])*BillDetail_List[[#This Row],[Funding PerCent Allowed]],(BillDetail_List[Time]*BillDetail_List[LTM Rate])*BillDetail_List[[#This Row],[Funding PerCent Allowed]]*BillDetail_List[Entry Alloc%])</f>
        <v>#N/A</v>
      </c>
      <c r="W144" s="86">
        <f>BillDetail_List[Counsel''s Base Fees]+BillDetail_List[Other Disbursements]+BillDetail_List[ATEI Premium]</f>
        <v>0</v>
      </c>
      <c r="X144" s="91" t="e">
        <f>VLOOKUP(BillDetail_List[Part ID],FundingList,2,FALSE)</f>
        <v>#N/A</v>
      </c>
      <c r="Y144" s="272" t="e">
        <f>VLOOKUP(BillDetail_List[[#This Row],[Phase Code ]],phasetasklist,3,FALSE)</f>
        <v>#N/A</v>
      </c>
      <c r="Z144" s="255" t="e">
        <f>VLOOKUP(BillDetail_List[[#This Row],[Task Code]],tasklist,4,FALSE)</f>
        <v>#N/A</v>
      </c>
      <c r="AA144" s="240" t="str">
        <f>IFERROR(VLOOKUP(BillDetail_List[[#This Row],[Activity Code]],ActivityCodeList,2,FALSE), " ")</f>
        <v xml:space="preserve"> </v>
      </c>
      <c r="AB144" s="240" t="str">
        <f>IFERROR(VLOOKUP(BillDetail_List[[#This Row],[Expense Code]],expensenumbers,2,FALSE), " ")</f>
        <v xml:space="preserve"> </v>
      </c>
      <c r="AC144" s="92" t="str">
        <f>IFERROR(VLOOKUP(BillDetail_List[LTM],LTMList,3,FALSE),"")</f>
        <v/>
      </c>
      <c r="AD144" s="92" t="str">
        <f>IFERROR(VLOOKUP(BillDetail_List[LTM],LTMList,4,FALSE),"")</f>
        <v/>
      </c>
      <c r="AE144" s="86">
        <f>IFERROR(VLOOKUP(BillDetail_List[LTM],LTM_List[],6,FALSE),0)</f>
        <v>0</v>
      </c>
      <c r="AF144" s="83" t="e">
        <f>VLOOKUP(BillDetail_List[Part ID],FundingList,7,FALSE)</f>
        <v>#N/A</v>
      </c>
      <c r="AG144" s="83" t="e">
        <f>IF(CounselBaseFees=0,VLOOKUP(BillDetail_List[Part ID],FundingList,3,FALSE),VLOOKUP(BillDetail_List[LTM],LTMList,8,FALSE))</f>
        <v>#N/A</v>
      </c>
      <c r="AH144" s="93" t="e">
        <f>VLOOKUP(BillDetail_List[Part ID],FundingList,4,FALSE)</f>
        <v>#N/A</v>
      </c>
      <c r="AI144" s="190">
        <f>IF(BillDetail_List[[#This Row],[Time]]="N/A",0, BillDetail_List[[#This Row],[Time]]*BillDetail_List[[#This Row],[LTM Rate]])</f>
        <v>0</v>
      </c>
      <c r="AJ144" s="86" t="e">
        <f>IF(BillDetail_List[Entry Alloc%]=0,(BillDetail_List[Time]*BillDetail_List[LTM Rate])*BillDetail_List[[#This Row],[Funding PerCent Allowed]],(BillDetail_List[Time]*BillDetail_List[LTM Rate])*BillDetail_List[[#This Row],[Funding PerCent Allowed]]*BillDetail_List[Entry Alloc%])</f>
        <v>#N/A</v>
      </c>
      <c r="AK144" s="86" t="e">
        <f>BillDetail_List[Base Profit Costs (including any indemnity cap)]*BillDetail_List[VAT Rate]</f>
        <v>#N/A</v>
      </c>
      <c r="AL144" s="86" t="e">
        <f>BillDetail_List[Base Profit Costs (including any indemnity cap)]*BillDetail_List[Success Fee %]</f>
        <v>#N/A</v>
      </c>
      <c r="AM144" s="86" t="e">
        <f>BillDetail_List[Success Fee on Base Profit costs]*BillDetail_List[VAT Rate]</f>
        <v>#N/A</v>
      </c>
      <c r="AN144" s="86" t="e">
        <f>SUM(BillDetail_List[[#This Row],[Base Profit Costs (including any indemnity cap)]:[VAT on Success Fee on Base Profit Costs]])</f>
        <v>#N/A</v>
      </c>
      <c r="AO144" s="86" t="e">
        <f>BillDetail_List[Counsel''s Base Fees]*BillDetail_List[VAT Rate]</f>
        <v>#N/A</v>
      </c>
      <c r="AP144" s="86" t="e">
        <f>BillDetail_List[Counsel''s Base Fees]*BillDetail_List[Success Fee %]</f>
        <v>#N/A</v>
      </c>
      <c r="AQ144" s="86" t="e">
        <f>BillDetail_List[Counsel''s Success Fee]*BillDetail_List[VAT Rate]</f>
        <v>#N/A</v>
      </c>
      <c r="AR144" s="86" t="e">
        <f>BillDetail_List[Counsel''s Base Fees]+BillDetail_List[VAT on Base Counsel Fees]+BillDetail_List[Counsel''s Success Fee]+BillDetail_List[VAT on Counsel''s Success Fee]</f>
        <v>#N/A</v>
      </c>
      <c r="AS144" s="86">
        <f>BillDetail_List[Other Disbursements]+BillDetail_List[VAT On Other Disbursements]</f>
        <v>0</v>
      </c>
      <c r="AT144" s="86">
        <f>BillDetail_List[Counsel''s Base Fees]+BillDetail_List[Other Disbursements]+BillDetail_List[ATEI Premium]</f>
        <v>0</v>
      </c>
      <c r="AU144" s="86" t="e">
        <f>BillDetail_List[Other Disbursements]+BillDetail_List[Counsel''s Base Fees]+BillDetail_List[Base Profit Costs (including any indemnity cap)]</f>
        <v>#N/A</v>
      </c>
      <c r="AV144" s="86" t="e">
        <f>BillDetail_List[Base Profit Costs (including any indemnity cap)]+BillDetail_List[Success Fee on Base Profit costs]</f>
        <v>#N/A</v>
      </c>
      <c r="AW144" s="86" t="e">
        <f>BillDetail_List[ATEI Premium]+BillDetail_List[Other Disbursements]+BillDetail_List[Counsel''s Success Fee]+BillDetail_List[Counsel''s Base Fees]</f>
        <v>#N/A</v>
      </c>
      <c r="AX144" s="86" t="e">
        <f>BillDetail_List[VAT On Other Disbursements]+BillDetail_List[VAT on Counsel''s Success Fee]+BillDetail_List[VAT on Base Counsel Fees]+BillDetail_List[VAT on Success Fee on Base Profit Costs]+BillDetail_List[VAT on Base Profit Costs]</f>
        <v>#N/A</v>
      </c>
      <c r="AY144" s="86" t="e">
        <f>SUM(BillDetail_List[[#This Row],[Total Profit Costs]:[Total VAT]])</f>
        <v>#N/A</v>
      </c>
      <c r="AZ144" s="280" t="e">
        <f>VLOOKUP(BillDetail_List[[#This Row],[Phase Code ]],phasetasklist,7,FALSE)</f>
        <v>#N/A</v>
      </c>
      <c r="BA144" s="280" t="e">
        <f>VLOOKUP(BillDetail_List[[#This Row],[Task Code]],tasklist,7,FALSE)</f>
        <v>#N/A</v>
      </c>
      <c r="BB144" s="280" t="str">
        <f>IFERROR(VLOOKUP(BillDetail_List[[#This Row],[Activity Code]],ActivityCodeList,4,FALSE),"")</f>
        <v/>
      </c>
      <c r="BC144" s="280" t="str">
        <f>IFERROR(VLOOKUP(BillDetail_List[[#This Row],[Expense Code]],expensenumbers,4,FALSE),"")</f>
        <v/>
      </c>
      <c r="BD144" s="218"/>
      <c r="BE144" s="94"/>
      <c r="BF144" s="94"/>
      <c r="BG144" s="218"/>
      <c r="BH144" s="94"/>
      <c r="BI144" s="218"/>
      <c r="BJ144" s="218"/>
      <c r="BK144" s="96"/>
      <c r="BL144" s="96"/>
      <c r="BQ144" s="96"/>
      <c r="BR144" s="96"/>
      <c r="BS144" s="96"/>
      <c r="BT144" s="96"/>
      <c r="BV144" s="96"/>
      <c r="BW144" s="72"/>
      <c r="BX144" s="72"/>
      <c r="CB144" s="98"/>
      <c r="CC144" s="99"/>
      <c r="CD144" s="99"/>
      <c r="CE144" s="84"/>
      <c r="CF144" s="84"/>
    </row>
    <row r="145" spans="1:84" x14ac:dyDescent="0.2">
      <c r="A145" s="74"/>
      <c r="B145" s="74"/>
      <c r="C145" s="49"/>
      <c r="D145" s="172"/>
      <c r="E145" s="291"/>
      <c r="F145" s="76"/>
      <c r="G145" s="119"/>
      <c r="H145" s="87"/>
      <c r="I145" s="77"/>
      <c r="J145" s="77"/>
      <c r="K145" s="88"/>
      <c r="L145" s="79"/>
      <c r="M145" s="76"/>
      <c r="N145" s="256"/>
      <c r="O145" s="256"/>
      <c r="P145" s="256"/>
      <c r="Q145" s="256"/>
      <c r="R145" s="81"/>
      <c r="S145" s="89"/>
      <c r="T145" s="75"/>
      <c r="U145" s="75"/>
      <c r="V145" s="86" t="e">
        <f>IF(BillDetail_List[Entry Alloc%]=0,(BillDetail_List[Time]*BillDetail_List[LTM Rate])*BillDetail_List[[#This Row],[Funding PerCent Allowed]],(BillDetail_List[Time]*BillDetail_List[LTM Rate])*BillDetail_List[[#This Row],[Funding PerCent Allowed]]*BillDetail_List[Entry Alloc%])</f>
        <v>#N/A</v>
      </c>
      <c r="W145" s="86">
        <f>BillDetail_List[Counsel''s Base Fees]+BillDetail_List[Other Disbursements]+BillDetail_List[ATEI Premium]</f>
        <v>0</v>
      </c>
      <c r="X145" s="91" t="e">
        <f>VLOOKUP(BillDetail_List[Part ID],FundingList,2,FALSE)</f>
        <v>#N/A</v>
      </c>
      <c r="Y145" s="272" t="e">
        <f>VLOOKUP(BillDetail_List[[#This Row],[Phase Code ]],phasetasklist,3,FALSE)</f>
        <v>#N/A</v>
      </c>
      <c r="Z145" s="255" t="e">
        <f>VLOOKUP(BillDetail_List[[#This Row],[Task Code]],tasklist,4,FALSE)</f>
        <v>#N/A</v>
      </c>
      <c r="AA145" s="240" t="str">
        <f>IFERROR(VLOOKUP(BillDetail_List[[#This Row],[Activity Code]],ActivityCodeList,2,FALSE), " ")</f>
        <v xml:space="preserve"> </v>
      </c>
      <c r="AB145" s="240" t="str">
        <f>IFERROR(VLOOKUP(BillDetail_List[[#This Row],[Expense Code]],expensenumbers,2,FALSE), " ")</f>
        <v xml:space="preserve"> </v>
      </c>
      <c r="AC145" s="92" t="str">
        <f>IFERROR(VLOOKUP(BillDetail_List[LTM],LTMList,3,FALSE),"")</f>
        <v/>
      </c>
      <c r="AD145" s="92" t="str">
        <f>IFERROR(VLOOKUP(BillDetail_List[LTM],LTMList,4,FALSE),"")</f>
        <v/>
      </c>
      <c r="AE145" s="86">
        <f>IFERROR(VLOOKUP(BillDetail_List[LTM],LTM_List[],6,FALSE),0)</f>
        <v>0</v>
      </c>
      <c r="AF145" s="83" t="e">
        <f>VLOOKUP(BillDetail_List[Part ID],FundingList,7,FALSE)</f>
        <v>#N/A</v>
      </c>
      <c r="AG145" s="83" t="e">
        <f>IF(CounselBaseFees=0,VLOOKUP(BillDetail_List[Part ID],FundingList,3,FALSE),VLOOKUP(BillDetail_List[LTM],LTMList,8,FALSE))</f>
        <v>#N/A</v>
      </c>
      <c r="AH145" s="93" t="e">
        <f>VLOOKUP(BillDetail_List[Part ID],FundingList,4,FALSE)</f>
        <v>#N/A</v>
      </c>
      <c r="AI145" s="190">
        <f>IF(BillDetail_List[[#This Row],[Time]]="N/A",0, BillDetail_List[[#This Row],[Time]]*BillDetail_List[[#This Row],[LTM Rate]])</f>
        <v>0</v>
      </c>
      <c r="AJ145" s="86" t="e">
        <f>IF(BillDetail_List[Entry Alloc%]=0,(BillDetail_List[Time]*BillDetail_List[LTM Rate])*BillDetail_List[[#This Row],[Funding PerCent Allowed]],(BillDetail_List[Time]*BillDetail_List[LTM Rate])*BillDetail_List[[#This Row],[Funding PerCent Allowed]]*BillDetail_List[Entry Alloc%])</f>
        <v>#N/A</v>
      </c>
      <c r="AK145" s="86" t="e">
        <f>BillDetail_List[Base Profit Costs (including any indemnity cap)]*BillDetail_List[VAT Rate]</f>
        <v>#N/A</v>
      </c>
      <c r="AL145" s="86" t="e">
        <f>BillDetail_List[Base Profit Costs (including any indemnity cap)]*BillDetail_List[Success Fee %]</f>
        <v>#N/A</v>
      </c>
      <c r="AM145" s="86" t="e">
        <f>BillDetail_List[Success Fee on Base Profit costs]*BillDetail_List[VAT Rate]</f>
        <v>#N/A</v>
      </c>
      <c r="AN145" s="86" t="e">
        <f>SUM(BillDetail_List[[#This Row],[Base Profit Costs (including any indemnity cap)]:[VAT on Success Fee on Base Profit Costs]])</f>
        <v>#N/A</v>
      </c>
      <c r="AO145" s="86" t="e">
        <f>BillDetail_List[Counsel''s Base Fees]*BillDetail_List[VAT Rate]</f>
        <v>#N/A</v>
      </c>
      <c r="AP145" s="86" t="e">
        <f>BillDetail_List[Counsel''s Base Fees]*BillDetail_List[Success Fee %]</f>
        <v>#N/A</v>
      </c>
      <c r="AQ145" s="86" t="e">
        <f>BillDetail_List[Counsel''s Success Fee]*BillDetail_List[VAT Rate]</f>
        <v>#N/A</v>
      </c>
      <c r="AR145" s="86" t="e">
        <f>BillDetail_List[Counsel''s Base Fees]+BillDetail_List[VAT on Base Counsel Fees]+BillDetail_List[Counsel''s Success Fee]+BillDetail_List[VAT on Counsel''s Success Fee]</f>
        <v>#N/A</v>
      </c>
      <c r="AS145" s="86">
        <f>BillDetail_List[Other Disbursements]+BillDetail_List[VAT On Other Disbursements]</f>
        <v>0</v>
      </c>
      <c r="AT145" s="86">
        <f>BillDetail_List[Counsel''s Base Fees]+BillDetail_List[Other Disbursements]+BillDetail_List[ATEI Premium]</f>
        <v>0</v>
      </c>
      <c r="AU145" s="86" t="e">
        <f>BillDetail_List[Other Disbursements]+BillDetail_List[Counsel''s Base Fees]+BillDetail_List[Base Profit Costs (including any indemnity cap)]</f>
        <v>#N/A</v>
      </c>
      <c r="AV145" s="86" t="e">
        <f>BillDetail_List[Base Profit Costs (including any indemnity cap)]+BillDetail_List[Success Fee on Base Profit costs]</f>
        <v>#N/A</v>
      </c>
      <c r="AW145" s="86" t="e">
        <f>BillDetail_List[ATEI Premium]+BillDetail_List[Other Disbursements]+BillDetail_List[Counsel''s Success Fee]+BillDetail_List[Counsel''s Base Fees]</f>
        <v>#N/A</v>
      </c>
      <c r="AX145" s="86" t="e">
        <f>BillDetail_List[VAT On Other Disbursements]+BillDetail_List[VAT on Counsel''s Success Fee]+BillDetail_List[VAT on Base Counsel Fees]+BillDetail_List[VAT on Success Fee on Base Profit Costs]+BillDetail_List[VAT on Base Profit Costs]</f>
        <v>#N/A</v>
      </c>
      <c r="AY145" s="86" t="e">
        <f>SUM(BillDetail_List[[#This Row],[Total Profit Costs]:[Total VAT]])</f>
        <v>#N/A</v>
      </c>
      <c r="AZ145" s="280" t="e">
        <f>VLOOKUP(BillDetail_List[[#This Row],[Phase Code ]],phasetasklist,7,FALSE)</f>
        <v>#N/A</v>
      </c>
      <c r="BA145" s="280" t="e">
        <f>VLOOKUP(BillDetail_List[[#This Row],[Task Code]],tasklist,7,FALSE)</f>
        <v>#N/A</v>
      </c>
      <c r="BB145" s="280" t="str">
        <f>IFERROR(VLOOKUP(BillDetail_List[[#This Row],[Activity Code]],ActivityCodeList,4,FALSE),"")</f>
        <v/>
      </c>
      <c r="BC145" s="280" t="str">
        <f>IFERROR(VLOOKUP(BillDetail_List[[#This Row],[Expense Code]],expensenumbers,4,FALSE),"")</f>
        <v/>
      </c>
      <c r="BD145" s="218"/>
      <c r="BE145" s="94"/>
      <c r="BF145" s="94"/>
      <c r="BG145" s="218"/>
      <c r="BH145" s="94"/>
      <c r="BI145" s="218"/>
      <c r="BJ145" s="218"/>
      <c r="BK145" s="96"/>
      <c r="BL145" s="96"/>
      <c r="BQ145" s="96"/>
      <c r="BR145" s="96"/>
      <c r="BS145" s="96"/>
      <c r="BT145" s="96"/>
      <c r="BV145" s="96"/>
      <c r="BW145" s="72"/>
      <c r="BX145" s="72"/>
      <c r="CB145" s="98"/>
      <c r="CC145" s="99"/>
      <c r="CD145" s="99"/>
      <c r="CE145" s="84"/>
      <c r="CF145" s="84"/>
    </row>
    <row r="146" spans="1:84" x14ac:dyDescent="0.2">
      <c r="A146" s="74"/>
      <c r="B146" s="74"/>
      <c r="C146" s="49"/>
      <c r="D146" s="172"/>
      <c r="E146" s="76"/>
      <c r="F146" s="76"/>
      <c r="G146" s="119"/>
      <c r="H146" s="87"/>
      <c r="I146" s="77"/>
      <c r="J146" s="77"/>
      <c r="K146" s="88"/>
      <c r="L146" s="79"/>
      <c r="M146" s="76"/>
      <c r="N146" s="256"/>
      <c r="O146" s="256"/>
      <c r="P146" s="256"/>
      <c r="Q146" s="256"/>
      <c r="R146" s="81"/>
      <c r="S146" s="89"/>
      <c r="T146" s="75"/>
      <c r="U146" s="75"/>
      <c r="V146" s="86" t="e">
        <f>IF(BillDetail_List[Entry Alloc%]=0,(BillDetail_List[Time]*BillDetail_List[LTM Rate])*BillDetail_List[[#This Row],[Funding PerCent Allowed]],(BillDetail_List[Time]*BillDetail_List[LTM Rate])*BillDetail_List[[#This Row],[Funding PerCent Allowed]]*BillDetail_List[Entry Alloc%])</f>
        <v>#N/A</v>
      </c>
      <c r="W146" s="86">
        <f>BillDetail_List[Counsel''s Base Fees]+BillDetail_List[Other Disbursements]+BillDetail_List[ATEI Premium]</f>
        <v>0</v>
      </c>
      <c r="X146" s="91" t="e">
        <f>VLOOKUP(BillDetail_List[Part ID],FundingList,2,FALSE)</f>
        <v>#N/A</v>
      </c>
      <c r="Y146" s="272" t="e">
        <f>VLOOKUP(BillDetail_List[[#This Row],[Phase Code ]],phasetasklist,3,FALSE)</f>
        <v>#N/A</v>
      </c>
      <c r="Z146" s="255" t="e">
        <f>VLOOKUP(BillDetail_List[[#This Row],[Task Code]],tasklist,4,FALSE)</f>
        <v>#N/A</v>
      </c>
      <c r="AA146" s="240" t="str">
        <f>IFERROR(VLOOKUP(BillDetail_List[[#This Row],[Activity Code]],ActivityCodeList,2,FALSE), " ")</f>
        <v xml:space="preserve"> </v>
      </c>
      <c r="AB146" s="240" t="str">
        <f>IFERROR(VLOOKUP(BillDetail_List[[#This Row],[Expense Code]],expensenumbers,2,FALSE), " ")</f>
        <v xml:space="preserve"> </v>
      </c>
      <c r="AC146" s="92" t="str">
        <f>IFERROR(VLOOKUP(BillDetail_List[LTM],LTMList,3,FALSE),"")</f>
        <v/>
      </c>
      <c r="AD146" s="92" t="str">
        <f>IFERROR(VLOOKUP(BillDetail_List[LTM],LTMList,4,FALSE),"")</f>
        <v/>
      </c>
      <c r="AE146" s="86">
        <f>IFERROR(VLOOKUP(BillDetail_List[LTM],LTM_List[],6,FALSE),0)</f>
        <v>0</v>
      </c>
      <c r="AF146" s="83" t="e">
        <f>VLOOKUP(BillDetail_List[Part ID],FundingList,7,FALSE)</f>
        <v>#N/A</v>
      </c>
      <c r="AG146" s="83" t="e">
        <f>IF(CounselBaseFees=0,VLOOKUP(BillDetail_List[Part ID],FundingList,3,FALSE),VLOOKUP(BillDetail_List[LTM],LTMList,8,FALSE))</f>
        <v>#N/A</v>
      </c>
      <c r="AH146" s="93" t="e">
        <f>VLOOKUP(BillDetail_List[Part ID],FundingList,4,FALSE)</f>
        <v>#N/A</v>
      </c>
      <c r="AI146" s="190">
        <f>IF(BillDetail_List[[#This Row],[Time]]="N/A",0, BillDetail_List[[#This Row],[Time]]*BillDetail_List[[#This Row],[LTM Rate]])</f>
        <v>0</v>
      </c>
      <c r="AJ146" s="86" t="e">
        <f>IF(BillDetail_List[Entry Alloc%]=0,(BillDetail_List[Time]*BillDetail_List[LTM Rate])*BillDetail_List[[#This Row],[Funding PerCent Allowed]],(BillDetail_List[Time]*BillDetail_List[LTM Rate])*BillDetail_List[[#This Row],[Funding PerCent Allowed]]*BillDetail_List[Entry Alloc%])</f>
        <v>#N/A</v>
      </c>
      <c r="AK146" s="86" t="e">
        <f>BillDetail_List[Base Profit Costs (including any indemnity cap)]*BillDetail_List[VAT Rate]</f>
        <v>#N/A</v>
      </c>
      <c r="AL146" s="86" t="e">
        <f>BillDetail_List[Base Profit Costs (including any indemnity cap)]*BillDetail_List[Success Fee %]</f>
        <v>#N/A</v>
      </c>
      <c r="AM146" s="86" t="e">
        <f>BillDetail_List[Success Fee on Base Profit costs]*BillDetail_List[VAT Rate]</f>
        <v>#N/A</v>
      </c>
      <c r="AN146" s="86" t="e">
        <f>SUM(BillDetail_List[[#This Row],[Base Profit Costs (including any indemnity cap)]:[VAT on Success Fee on Base Profit Costs]])</f>
        <v>#N/A</v>
      </c>
      <c r="AO146" s="86" t="e">
        <f>BillDetail_List[Counsel''s Base Fees]*BillDetail_List[VAT Rate]</f>
        <v>#N/A</v>
      </c>
      <c r="AP146" s="86" t="e">
        <f>BillDetail_List[Counsel''s Base Fees]*BillDetail_List[Success Fee %]</f>
        <v>#N/A</v>
      </c>
      <c r="AQ146" s="86" t="e">
        <f>BillDetail_List[Counsel''s Success Fee]*BillDetail_List[VAT Rate]</f>
        <v>#N/A</v>
      </c>
      <c r="AR146" s="86" t="e">
        <f>BillDetail_List[Counsel''s Base Fees]+BillDetail_List[VAT on Base Counsel Fees]+BillDetail_List[Counsel''s Success Fee]+BillDetail_List[VAT on Counsel''s Success Fee]</f>
        <v>#N/A</v>
      </c>
      <c r="AS146" s="86">
        <f>BillDetail_List[Other Disbursements]+BillDetail_List[VAT On Other Disbursements]</f>
        <v>0</v>
      </c>
      <c r="AT146" s="86">
        <f>BillDetail_List[Counsel''s Base Fees]+BillDetail_List[Other Disbursements]+BillDetail_List[ATEI Premium]</f>
        <v>0</v>
      </c>
      <c r="AU146" s="86" t="e">
        <f>BillDetail_List[Other Disbursements]+BillDetail_List[Counsel''s Base Fees]+BillDetail_List[Base Profit Costs (including any indemnity cap)]</f>
        <v>#N/A</v>
      </c>
      <c r="AV146" s="86" t="e">
        <f>BillDetail_List[Base Profit Costs (including any indemnity cap)]+BillDetail_List[Success Fee on Base Profit costs]</f>
        <v>#N/A</v>
      </c>
      <c r="AW146" s="86" t="e">
        <f>BillDetail_List[ATEI Premium]+BillDetail_List[Other Disbursements]+BillDetail_List[Counsel''s Success Fee]+BillDetail_List[Counsel''s Base Fees]</f>
        <v>#N/A</v>
      </c>
      <c r="AX146" s="86" t="e">
        <f>BillDetail_List[VAT On Other Disbursements]+BillDetail_List[VAT on Counsel''s Success Fee]+BillDetail_List[VAT on Base Counsel Fees]+BillDetail_List[VAT on Success Fee on Base Profit Costs]+BillDetail_List[VAT on Base Profit Costs]</f>
        <v>#N/A</v>
      </c>
      <c r="AY146" s="86" t="e">
        <f>SUM(BillDetail_List[[#This Row],[Total Profit Costs]:[Total VAT]])</f>
        <v>#N/A</v>
      </c>
      <c r="AZ146" s="280" t="e">
        <f>VLOOKUP(BillDetail_List[[#This Row],[Phase Code ]],phasetasklist,7,FALSE)</f>
        <v>#N/A</v>
      </c>
      <c r="BA146" s="280" t="e">
        <f>VLOOKUP(BillDetail_List[[#This Row],[Task Code]],tasklist,7,FALSE)</f>
        <v>#N/A</v>
      </c>
      <c r="BB146" s="280" t="str">
        <f>IFERROR(VLOOKUP(BillDetail_List[[#This Row],[Activity Code]],ActivityCodeList,4,FALSE),"")</f>
        <v/>
      </c>
      <c r="BC146" s="280" t="str">
        <f>IFERROR(VLOOKUP(BillDetail_List[[#This Row],[Expense Code]],expensenumbers,4,FALSE),"")</f>
        <v/>
      </c>
      <c r="BD146" s="218"/>
      <c r="BE146" s="94"/>
      <c r="BF146" s="94"/>
      <c r="BG146" s="218"/>
      <c r="BH146" s="94"/>
      <c r="BI146" s="218"/>
      <c r="BJ146" s="218"/>
      <c r="BK146" s="96"/>
      <c r="BL146" s="96"/>
      <c r="BQ146" s="96"/>
      <c r="BR146" s="96"/>
      <c r="BS146" s="96"/>
      <c r="BT146" s="96"/>
      <c r="BV146" s="96"/>
      <c r="BW146" s="72"/>
      <c r="BX146" s="72"/>
      <c r="CB146" s="98"/>
      <c r="CC146" s="99"/>
      <c r="CD146" s="99"/>
      <c r="CE146" s="84"/>
      <c r="CF146" s="84"/>
    </row>
    <row r="147" spans="1:84" x14ac:dyDescent="0.2">
      <c r="A147" s="74"/>
      <c r="B147" s="74"/>
      <c r="C147" s="49"/>
      <c r="D147" s="172"/>
      <c r="E147" s="76"/>
      <c r="F147" s="76"/>
      <c r="G147" s="119"/>
      <c r="H147" s="87"/>
      <c r="I147" s="77"/>
      <c r="J147" s="77"/>
      <c r="K147" s="88"/>
      <c r="L147" s="79"/>
      <c r="M147" s="76"/>
      <c r="N147" s="256"/>
      <c r="O147" s="256"/>
      <c r="P147" s="256"/>
      <c r="Q147" s="256"/>
      <c r="R147" s="81"/>
      <c r="S147" s="89"/>
      <c r="T147" s="76"/>
      <c r="U147" s="76"/>
      <c r="V147" s="86" t="e">
        <f>IF(BillDetail_List[Entry Alloc%]=0,(BillDetail_List[Time]*BillDetail_List[LTM Rate])*BillDetail_List[[#This Row],[Funding PerCent Allowed]],(BillDetail_List[Time]*BillDetail_List[LTM Rate])*BillDetail_List[[#This Row],[Funding PerCent Allowed]]*BillDetail_List[Entry Alloc%])</f>
        <v>#N/A</v>
      </c>
      <c r="W147" s="86">
        <f>BillDetail_List[Counsel''s Base Fees]+BillDetail_List[Other Disbursements]+BillDetail_List[ATEI Premium]</f>
        <v>0</v>
      </c>
      <c r="X147" s="91" t="e">
        <f>VLOOKUP(BillDetail_List[Part ID],FundingList,2,FALSE)</f>
        <v>#N/A</v>
      </c>
      <c r="Y147" s="272" t="e">
        <f>VLOOKUP(BillDetail_List[[#This Row],[Phase Code ]],phasetasklist,3,FALSE)</f>
        <v>#N/A</v>
      </c>
      <c r="Z147" s="255" t="e">
        <f>VLOOKUP(BillDetail_List[[#This Row],[Task Code]],tasklist,4,FALSE)</f>
        <v>#N/A</v>
      </c>
      <c r="AA147" s="240" t="str">
        <f>IFERROR(VLOOKUP(BillDetail_List[[#This Row],[Activity Code]],ActivityCodeList,2,FALSE), " ")</f>
        <v xml:space="preserve"> </v>
      </c>
      <c r="AB147" s="240" t="str">
        <f>IFERROR(VLOOKUP(BillDetail_List[[#This Row],[Expense Code]],expensenumbers,2,FALSE), " ")</f>
        <v xml:space="preserve"> </v>
      </c>
      <c r="AC147" s="92" t="str">
        <f>IFERROR(VLOOKUP(BillDetail_List[LTM],LTMList,3,FALSE),"")</f>
        <v/>
      </c>
      <c r="AD147" s="92" t="str">
        <f>IFERROR(VLOOKUP(BillDetail_List[LTM],LTMList,4,FALSE),"")</f>
        <v/>
      </c>
      <c r="AE147" s="86">
        <f>IFERROR(VLOOKUP(BillDetail_List[LTM],LTM_List[],6,FALSE),0)</f>
        <v>0</v>
      </c>
      <c r="AF147" s="83" t="e">
        <f>VLOOKUP(BillDetail_List[Part ID],FundingList,7,FALSE)</f>
        <v>#N/A</v>
      </c>
      <c r="AG147" s="83" t="e">
        <f>IF(CounselBaseFees=0,VLOOKUP(BillDetail_List[Part ID],FundingList,3,FALSE),VLOOKUP(BillDetail_List[LTM],LTMList,8,FALSE))</f>
        <v>#N/A</v>
      </c>
      <c r="AH147" s="93" t="e">
        <f>VLOOKUP(BillDetail_List[Part ID],FundingList,4,FALSE)</f>
        <v>#N/A</v>
      </c>
      <c r="AI147" s="190">
        <f>IF(BillDetail_List[[#This Row],[Time]]="N/A",0, BillDetail_List[[#This Row],[Time]]*BillDetail_List[[#This Row],[LTM Rate]])</f>
        <v>0</v>
      </c>
      <c r="AJ147" s="86" t="e">
        <f>IF(BillDetail_List[Entry Alloc%]=0,(BillDetail_List[Time]*BillDetail_List[LTM Rate])*BillDetail_List[[#This Row],[Funding PerCent Allowed]],(BillDetail_List[Time]*BillDetail_List[LTM Rate])*BillDetail_List[[#This Row],[Funding PerCent Allowed]]*BillDetail_List[Entry Alloc%])</f>
        <v>#N/A</v>
      </c>
      <c r="AK147" s="86" t="e">
        <f>BillDetail_List[Base Profit Costs (including any indemnity cap)]*BillDetail_List[VAT Rate]</f>
        <v>#N/A</v>
      </c>
      <c r="AL147" s="86" t="e">
        <f>BillDetail_List[Base Profit Costs (including any indemnity cap)]*BillDetail_List[Success Fee %]</f>
        <v>#N/A</v>
      </c>
      <c r="AM147" s="86" t="e">
        <f>BillDetail_List[Success Fee on Base Profit costs]*BillDetail_List[VAT Rate]</f>
        <v>#N/A</v>
      </c>
      <c r="AN147" s="86" t="e">
        <f>SUM(BillDetail_List[[#This Row],[Base Profit Costs (including any indemnity cap)]:[VAT on Success Fee on Base Profit Costs]])</f>
        <v>#N/A</v>
      </c>
      <c r="AO147" s="86" t="e">
        <f>BillDetail_List[Counsel''s Base Fees]*BillDetail_List[VAT Rate]</f>
        <v>#N/A</v>
      </c>
      <c r="AP147" s="86" t="e">
        <f>BillDetail_List[Counsel''s Base Fees]*BillDetail_List[Success Fee %]</f>
        <v>#N/A</v>
      </c>
      <c r="AQ147" s="86" t="e">
        <f>BillDetail_List[Counsel''s Success Fee]*BillDetail_List[VAT Rate]</f>
        <v>#N/A</v>
      </c>
      <c r="AR147" s="86" t="e">
        <f>BillDetail_List[Counsel''s Base Fees]+BillDetail_List[VAT on Base Counsel Fees]+BillDetail_List[Counsel''s Success Fee]+BillDetail_List[VAT on Counsel''s Success Fee]</f>
        <v>#N/A</v>
      </c>
      <c r="AS147" s="86">
        <f>BillDetail_List[Other Disbursements]+BillDetail_List[VAT On Other Disbursements]</f>
        <v>0</v>
      </c>
      <c r="AT147" s="86">
        <f>BillDetail_List[Counsel''s Base Fees]+BillDetail_List[Other Disbursements]+BillDetail_List[ATEI Premium]</f>
        <v>0</v>
      </c>
      <c r="AU147" s="86" t="e">
        <f>BillDetail_List[Other Disbursements]+BillDetail_List[Counsel''s Base Fees]+BillDetail_List[Base Profit Costs (including any indemnity cap)]</f>
        <v>#N/A</v>
      </c>
      <c r="AV147" s="86" t="e">
        <f>BillDetail_List[Base Profit Costs (including any indemnity cap)]+BillDetail_List[Success Fee on Base Profit costs]</f>
        <v>#N/A</v>
      </c>
      <c r="AW147" s="86" t="e">
        <f>BillDetail_List[ATEI Premium]+BillDetail_List[Other Disbursements]+BillDetail_List[Counsel''s Success Fee]+BillDetail_List[Counsel''s Base Fees]</f>
        <v>#N/A</v>
      </c>
      <c r="AX147" s="86" t="e">
        <f>BillDetail_List[VAT On Other Disbursements]+BillDetail_List[VAT on Counsel''s Success Fee]+BillDetail_List[VAT on Base Counsel Fees]+BillDetail_List[VAT on Success Fee on Base Profit Costs]+BillDetail_List[VAT on Base Profit Costs]</f>
        <v>#N/A</v>
      </c>
      <c r="AY147" s="86" t="e">
        <f>SUM(BillDetail_List[[#This Row],[Total Profit Costs]:[Total VAT]])</f>
        <v>#N/A</v>
      </c>
      <c r="AZ147" s="280" t="e">
        <f>VLOOKUP(BillDetail_List[[#This Row],[Phase Code ]],phasetasklist,7,FALSE)</f>
        <v>#N/A</v>
      </c>
      <c r="BA147" s="280" t="e">
        <f>VLOOKUP(BillDetail_List[[#This Row],[Task Code]],tasklist,7,FALSE)</f>
        <v>#N/A</v>
      </c>
      <c r="BB147" s="280" t="str">
        <f>IFERROR(VLOOKUP(BillDetail_List[[#This Row],[Activity Code]],ActivityCodeList,4,FALSE),"")</f>
        <v/>
      </c>
      <c r="BC147" s="280" t="str">
        <f>IFERROR(VLOOKUP(BillDetail_List[[#This Row],[Expense Code]],expensenumbers,4,FALSE),"")</f>
        <v/>
      </c>
      <c r="BD147" s="218"/>
      <c r="BE147" s="94"/>
      <c r="BF147" s="94"/>
      <c r="BG147" s="218"/>
      <c r="BH147" s="94"/>
      <c r="BI147" s="218"/>
      <c r="BJ147" s="218"/>
      <c r="BK147" s="96"/>
      <c r="BL147" s="96"/>
      <c r="BQ147" s="96"/>
      <c r="BR147" s="96"/>
      <c r="BS147" s="96"/>
      <c r="BT147" s="96"/>
      <c r="BV147" s="96"/>
      <c r="BW147" s="72"/>
      <c r="BX147" s="72"/>
      <c r="CB147" s="98"/>
      <c r="CC147" s="99"/>
      <c r="CD147" s="99"/>
      <c r="CE147" s="84"/>
      <c r="CF147" s="84"/>
    </row>
    <row r="148" spans="1:84" x14ac:dyDescent="0.2">
      <c r="A148" s="74"/>
      <c r="B148" s="74"/>
      <c r="C148" s="49"/>
      <c r="D148" s="172"/>
      <c r="E148" s="76"/>
      <c r="F148" s="76"/>
      <c r="G148" s="119"/>
      <c r="H148" s="87"/>
      <c r="I148" s="77"/>
      <c r="J148" s="77"/>
      <c r="K148" s="88"/>
      <c r="L148" s="79"/>
      <c r="M148" s="76"/>
      <c r="N148" s="256"/>
      <c r="O148" s="256"/>
      <c r="P148" s="256"/>
      <c r="Q148" s="256"/>
      <c r="R148" s="81"/>
      <c r="S148" s="89"/>
      <c r="T148" s="76"/>
      <c r="U148" s="76"/>
      <c r="V148" s="86" t="e">
        <f>IF(BillDetail_List[Entry Alloc%]=0,(BillDetail_List[Time]*BillDetail_List[LTM Rate])*BillDetail_List[[#This Row],[Funding PerCent Allowed]],(BillDetail_List[Time]*BillDetail_List[LTM Rate])*BillDetail_List[[#This Row],[Funding PerCent Allowed]]*BillDetail_List[Entry Alloc%])</f>
        <v>#N/A</v>
      </c>
      <c r="W148" s="86">
        <f>BillDetail_List[Counsel''s Base Fees]+BillDetail_List[Other Disbursements]+BillDetail_List[ATEI Premium]</f>
        <v>0</v>
      </c>
      <c r="X148" s="91" t="e">
        <f>VLOOKUP(BillDetail_List[Part ID],FundingList,2,FALSE)</f>
        <v>#N/A</v>
      </c>
      <c r="Y148" s="272" t="e">
        <f>VLOOKUP(BillDetail_List[[#This Row],[Phase Code ]],phasetasklist,3,FALSE)</f>
        <v>#N/A</v>
      </c>
      <c r="Z148" s="255" t="e">
        <f>VLOOKUP(BillDetail_List[[#This Row],[Task Code]],tasklist,4,FALSE)</f>
        <v>#N/A</v>
      </c>
      <c r="AA148" s="240" t="str">
        <f>IFERROR(VLOOKUP(BillDetail_List[[#This Row],[Activity Code]],ActivityCodeList,2,FALSE), " ")</f>
        <v xml:space="preserve"> </v>
      </c>
      <c r="AB148" s="240" t="str">
        <f>IFERROR(VLOOKUP(BillDetail_List[[#This Row],[Expense Code]],expensenumbers,2,FALSE), " ")</f>
        <v xml:space="preserve"> </v>
      </c>
      <c r="AC148" s="92" t="str">
        <f>IFERROR(VLOOKUP(BillDetail_List[LTM],LTMList,3,FALSE),"")</f>
        <v/>
      </c>
      <c r="AD148" s="92" t="str">
        <f>IFERROR(VLOOKUP(BillDetail_List[LTM],LTMList,4,FALSE),"")</f>
        <v/>
      </c>
      <c r="AE148" s="86">
        <f>IFERROR(VLOOKUP(BillDetail_List[LTM],LTM_List[],6,FALSE),0)</f>
        <v>0</v>
      </c>
      <c r="AF148" s="83" t="e">
        <f>VLOOKUP(BillDetail_List[Part ID],FundingList,7,FALSE)</f>
        <v>#N/A</v>
      </c>
      <c r="AG148" s="83" t="e">
        <f>IF(CounselBaseFees=0,VLOOKUP(BillDetail_List[Part ID],FundingList,3,FALSE),VLOOKUP(BillDetail_List[LTM],LTMList,8,FALSE))</f>
        <v>#N/A</v>
      </c>
      <c r="AH148" s="93" t="e">
        <f>VLOOKUP(BillDetail_List[Part ID],FundingList,4,FALSE)</f>
        <v>#N/A</v>
      </c>
      <c r="AI148" s="190">
        <f>IF(BillDetail_List[[#This Row],[Time]]="N/A",0, BillDetail_List[[#This Row],[Time]]*BillDetail_List[[#This Row],[LTM Rate]])</f>
        <v>0</v>
      </c>
      <c r="AJ148" s="86" t="e">
        <f>IF(BillDetail_List[Entry Alloc%]=0,(BillDetail_List[Time]*BillDetail_List[LTM Rate])*BillDetail_List[[#This Row],[Funding PerCent Allowed]],(BillDetail_List[Time]*BillDetail_List[LTM Rate])*BillDetail_List[[#This Row],[Funding PerCent Allowed]]*BillDetail_List[Entry Alloc%])</f>
        <v>#N/A</v>
      </c>
      <c r="AK148" s="86" t="e">
        <f>BillDetail_List[Base Profit Costs (including any indemnity cap)]*BillDetail_List[VAT Rate]</f>
        <v>#N/A</v>
      </c>
      <c r="AL148" s="86" t="e">
        <f>BillDetail_List[Base Profit Costs (including any indemnity cap)]*BillDetail_List[Success Fee %]</f>
        <v>#N/A</v>
      </c>
      <c r="AM148" s="86" t="e">
        <f>BillDetail_List[Success Fee on Base Profit costs]*BillDetail_List[VAT Rate]</f>
        <v>#N/A</v>
      </c>
      <c r="AN148" s="86" t="e">
        <f>SUM(BillDetail_List[[#This Row],[Base Profit Costs (including any indemnity cap)]:[VAT on Success Fee on Base Profit Costs]])</f>
        <v>#N/A</v>
      </c>
      <c r="AO148" s="86" t="e">
        <f>BillDetail_List[Counsel''s Base Fees]*BillDetail_List[VAT Rate]</f>
        <v>#N/A</v>
      </c>
      <c r="AP148" s="86" t="e">
        <f>BillDetail_List[Counsel''s Base Fees]*BillDetail_List[Success Fee %]</f>
        <v>#N/A</v>
      </c>
      <c r="AQ148" s="86" t="e">
        <f>BillDetail_List[Counsel''s Success Fee]*BillDetail_List[VAT Rate]</f>
        <v>#N/A</v>
      </c>
      <c r="AR148" s="86" t="e">
        <f>BillDetail_List[Counsel''s Base Fees]+BillDetail_List[VAT on Base Counsel Fees]+BillDetail_List[Counsel''s Success Fee]+BillDetail_List[VAT on Counsel''s Success Fee]</f>
        <v>#N/A</v>
      </c>
      <c r="AS148" s="86">
        <f>BillDetail_List[Other Disbursements]+BillDetail_List[VAT On Other Disbursements]</f>
        <v>0</v>
      </c>
      <c r="AT148" s="86">
        <f>BillDetail_List[Counsel''s Base Fees]+BillDetail_List[Other Disbursements]+BillDetail_List[ATEI Premium]</f>
        <v>0</v>
      </c>
      <c r="AU148" s="86" t="e">
        <f>BillDetail_List[Other Disbursements]+BillDetail_List[Counsel''s Base Fees]+BillDetail_List[Base Profit Costs (including any indemnity cap)]</f>
        <v>#N/A</v>
      </c>
      <c r="AV148" s="86" t="e">
        <f>BillDetail_List[Base Profit Costs (including any indemnity cap)]+BillDetail_List[Success Fee on Base Profit costs]</f>
        <v>#N/A</v>
      </c>
      <c r="AW148" s="86" t="e">
        <f>BillDetail_List[ATEI Premium]+BillDetail_List[Other Disbursements]+BillDetail_List[Counsel''s Success Fee]+BillDetail_List[Counsel''s Base Fees]</f>
        <v>#N/A</v>
      </c>
      <c r="AX148" s="86" t="e">
        <f>BillDetail_List[VAT On Other Disbursements]+BillDetail_List[VAT on Counsel''s Success Fee]+BillDetail_List[VAT on Base Counsel Fees]+BillDetail_List[VAT on Success Fee on Base Profit Costs]+BillDetail_List[VAT on Base Profit Costs]</f>
        <v>#N/A</v>
      </c>
      <c r="AY148" s="86" t="e">
        <f>SUM(BillDetail_List[[#This Row],[Total Profit Costs]:[Total VAT]])</f>
        <v>#N/A</v>
      </c>
      <c r="AZ148" s="280" t="e">
        <f>VLOOKUP(BillDetail_List[[#This Row],[Phase Code ]],phasetasklist,7,FALSE)</f>
        <v>#N/A</v>
      </c>
      <c r="BA148" s="280" t="e">
        <f>VLOOKUP(BillDetail_List[[#This Row],[Task Code]],tasklist,7,FALSE)</f>
        <v>#N/A</v>
      </c>
      <c r="BB148" s="280" t="str">
        <f>IFERROR(VLOOKUP(BillDetail_List[[#This Row],[Activity Code]],ActivityCodeList,4,FALSE),"")</f>
        <v/>
      </c>
      <c r="BC148" s="280" t="str">
        <f>IFERROR(VLOOKUP(BillDetail_List[[#This Row],[Expense Code]],expensenumbers,4,FALSE),"")</f>
        <v/>
      </c>
      <c r="BD148" s="218"/>
      <c r="BE148" s="94"/>
      <c r="BF148" s="94"/>
      <c r="BG148" s="218"/>
      <c r="BH148" s="94"/>
      <c r="BI148" s="218"/>
      <c r="BJ148" s="218"/>
      <c r="BK148" s="96"/>
      <c r="BL148" s="96"/>
      <c r="BQ148" s="96"/>
      <c r="BR148" s="96"/>
      <c r="BS148" s="96"/>
      <c r="BT148" s="96"/>
      <c r="BV148" s="96"/>
      <c r="BW148" s="72"/>
      <c r="BX148" s="72"/>
      <c r="CB148" s="98"/>
      <c r="CC148" s="99"/>
      <c r="CD148" s="99"/>
      <c r="CE148" s="84"/>
      <c r="CF148" s="84"/>
    </row>
    <row r="149" spans="1:84" x14ac:dyDescent="0.2">
      <c r="A149" s="74"/>
      <c r="B149" s="74"/>
      <c r="C149" s="49"/>
      <c r="D149" s="172"/>
      <c r="E149" s="76"/>
      <c r="F149" s="76"/>
      <c r="G149" s="119"/>
      <c r="H149" s="87"/>
      <c r="I149" s="77"/>
      <c r="J149" s="77"/>
      <c r="K149" s="88"/>
      <c r="L149" s="79"/>
      <c r="M149" s="76"/>
      <c r="N149" s="256"/>
      <c r="O149" s="256"/>
      <c r="P149" s="256"/>
      <c r="Q149" s="256"/>
      <c r="R149" s="81"/>
      <c r="S149" s="89"/>
      <c r="T149" s="76"/>
      <c r="U149" s="76"/>
      <c r="V149" s="86" t="e">
        <f>IF(BillDetail_List[Entry Alloc%]=0,(BillDetail_List[Time]*BillDetail_List[LTM Rate])*BillDetail_List[[#This Row],[Funding PerCent Allowed]],(BillDetail_List[Time]*BillDetail_List[LTM Rate])*BillDetail_List[[#This Row],[Funding PerCent Allowed]]*BillDetail_List[Entry Alloc%])</f>
        <v>#N/A</v>
      </c>
      <c r="W149" s="86">
        <f>BillDetail_List[Counsel''s Base Fees]+BillDetail_List[Other Disbursements]+BillDetail_List[ATEI Premium]</f>
        <v>0</v>
      </c>
      <c r="X149" s="91" t="e">
        <f>VLOOKUP(BillDetail_List[Part ID],FundingList,2,FALSE)</f>
        <v>#N/A</v>
      </c>
      <c r="Y149" s="272" t="e">
        <f>VLOOKUP(BillDetail_List[[#This Row],[Phase Code ]],phasetasklist,3,FALSE)</f>
        <v>#N/A</v>
      </c>
      <c r="Z149" s="255" t="e">
        <f>VLOOKUP(BillDetail_List[[#This Row],[Task Code]],tasklist,4,FALSE)</f>
        <v>#N/A</v>
      </c>
      <c r="AA149" s="240" t="str">
        <f>IFERROR(VLOOKUP(BillDetail_List[[#This Row],[Activity Code]],ActivityCodeList,2,FALSE), " ")</f>
        <v xml:space="preserve"> </v>
      </c>
      <c r="AB149" s="240" t="str">
        <f>IFERROR(VLOOKUP(BillDetail_List[[#This Row],[Expense Code]],expensenumbers,2,FALSE), " ")</f>
        <v xml:space="preserve"> </v>
      </c>
      <c r="AC149" s="92" t="str">
        <f>IFERROR(VLOOKUP(BillDetail_List[LTM],LTMList,3,FALSE),"")</f>
        <v/>
      </c>
      <c r="AD149" s="92" t="str">
        <f>IFERROR(VLOOKUP(BillDetail_List[LTM],LTMList,4,FALSE),"")</f>
        <v/>
      </c>
      <c r="AE149" s="86">
        <f>IFERROR(VLOOKUP(BillDetail_List[LTM],LTM_List[],6,FALSE),0)</f>
        <v>0</v>
      </c>
      <c r="AF149" s="83" t="e">
        <f>VLOOKUP(BillDetail_List[Part ID],FundingList,7,FALSE)</f>
        <v>#N/A</v>
      </c>
      <c r="AG149" s="83" t="e">
        <f>IF(CounselBaseFees=0,VLOOKUP(BillDetail_List[Part ID],FundingList,3,FALSE),VLOOKUP(BillDetail_List[LTM],LTMList,8,FALSE))</f>
        <v>#N/A</v>
      </c>
      <c r="AH149" s="93" t="e">
        <f>VLOOKUP(BillDetail_List[Part ID],FundingList,4,FALSE)</f>
        <v>#N/A</v>
      </c>
      <c r="AI149" s="190">
        <f>IF(BillDetail_List[[#This Row],[Time]]="N/A",0, BillDetail_List[[#This Row],[Time]]*BillDetail_List[[#This Row],[LTM Rate]])</f>
        <v>0</v>
      </c>
      <c r="AJ149" s="86" t="e">
        <f>IF(BillDetail_List[Entry Alloc%]=0,(BillDetail_List[Time]*BillDetail_List[LTM Rate])*BillDetail_List[[#This Row],[Funding PerCent Allowed]],(BillDetail_List[Time]*BillDetail_List[LTM Rate])*BillDetail_List[[#This Row],[Funding PerCent Allowed]]*BillDetail_List[Entry Alloc%])</f>
        <v>#N/A</v>
      </c>
      <c r="AK149" s="86" t="e">
        <f>BillDetail_List[Base Profit Costs (including any indemnity cap)]*BillDetail_List[VAT Rate]</f>
        <v>#N/A</v>
      </c>
      <c r="AL149" s="86" t="e">
        <f>BillDetail_List[Base Profit Costs (including any indemnity cap)]*BillDetail_List[Success Fee %]</f>
        <v>#N/A</v>
      </c>
      <c r="AM149" s="86" t="e">
        <f>BillDetail_List[Success Fee on Base Profit costs]*BillDetail_List[VAT Rate]</f>
        <v>#N/A</v>
      </c>
      <c r="AN149" s="86" t="e">
        <f>SUM(BillDetail_List[[#This Row],[Base Profit Costs (including any indemnity cap)]:[VAT on Success Fee on Base Profit Costs]])</f>
        <v>#N/A</v>
      </c>
      <c r="AO149" s="86" t="e">
        <f>BillDetail_List[Counsel''s Base Fees]*BillDetail_List[VAT Rate]</f>
        <v>#N/A</v>
      </c>
      <c r="AP149" s="86" t="e">
        <f>BillDetail_List[Counsel''s Base Fees]*BillDetail_List[Success Fee %]</f>
        <v>#N/A</v>
      </c>
      <c r="AQ149" s="86" t="e">
        <f>BillDetail_List[Counsel''s Success Fee]*BillDetail_List[VAT Rate]</f>
        <v>#N/A</v>
      </c>
      <c r="AR149" s="86" t="e">
        <f>BillDetail_List[Counsel''s Base Fees]+BillDetail_List[VAT on Base Counsel Fees]+BillDetail_List[Counsel''s Success Fee]+BillDetail_List[VAT on Counsel''s Success Fee]</f>
        <v>#N/A</v>
      </c>
      <c r="AS149" s="86">
        <f>BillDetail_List[Other Disbursements]+BillDetail_List[VAT On Other Disbursements]</f>
        <v>0</v>
      </c>
      <c r="AT149" s="86">
        <f>BillDetail_List[Counsel''s Base Fees]+BillDetail_List[Other Disbursements]+BillDetail_List[ATEI Premium]</f>
        <v>0</v>
      </c>
      <c r="AU149" s="86" t="e">
        <f>BillDetail_List[Other Disbursements]+BillDetail_List[Counsel''s Base Fees]+BillDetail_List[Base Profit Costs (including any indemnity cap)]</f>
        <v>#N/A</v>
      </c>
      <c r="AV149" s="86" t="e">
        <f>BillDetail_List[Base Profit Costs (including any indemnity cap)]+BillDetail_List[Success Fee on Base Profit costs]</f>
        <v>#N/A</v>
      </c>
      <c r="AW149" s="86" t="e">
        <f>BillDetail_List[ATEI Premium]+BillDetail_List[Other Disbursements]+BillDetail_List[Counsel''s Success Fee]+BillDetail_List[Counsel''s Base Fees]</f>
        <v>#N/A</v>
      </c>
      <c r="AX149" s="86" t="e">
        <f>BillDetail_List[VAT On Other Disbursements]+BillDetail_List[VAT on Counsel''s Success Fee]+BillDetail_List[VAT on Base Counsel Fees]+BillDetail_List[VAT on Success Fee on Base Profit Costs]+BillDetail_List[VAT on Base Profit Costs]</f>
        <v>#N/A</v>
      </c>
      <c r="AY149" s="86" t="e">
        <f>SUM(BillDetail_List[[#This Row],[Total Profit Costs]:[Total VAT]])</f>
        <v>#N/A</v>
      </c>
      <c r="AZ149" s="280" t="e">
        <f>VLOOKUP(BillDetail_List[[#This Row],[Phase Code ]],phasetasklist,7,FALSE)</f>
        <v>#N/A</v>
      </c>
      <c r="BA149" s="280" t="e">
        <f>VLOOKUP(BillDetail_List[[#This Row],[Task Code]],tasklist,7,FALSE)</f>
        <v>#N/A</v>
      </c>
      <c r="BB149" s="280" t="str">
        <f>IFERROR(VLOOKUP(BillDetail_List[[#This Row],[Activity Code]],ActivityCodeList,4,FALSE),"")</f>
        <v/>
      </c>
      <c r="BC149" s="280" t="str">
        <f>IFERROR(VLOOKUP(BillDetail_List[[#This Row],[Expense Code]],expensenumbers,4,FALSE),"")</f>
        <v/>
      </c>
      <c r="BD149" s="218"/>
      <c r="BE149" s="94"/>
      <c r="BF149" s="94"/>
      <c r="BG149" s="218"/>
      <c r="BH149" s="94"/>
      <c r="BI149" s="218"/>
      <c r="BJ149" s="218"/>
      <c r="BK149" s="96"/>
      <c r="BL149" s="96"/>
      <c r="BQ149" s="96"/>
      <c r="BR149" s="96"/>
      <c r="BS149" s="96"/>
      <c r="BT149" s="96"/>
      <c r="BV149" s="96"/>
      <c r="BW149" s="72"/>
      <c r="BX149" s="72"/>
      <c r="CB149" s="98"/>
      <c r="CC149" s="99"/>
      <c r="CD149" s="99"/>
      <c r="CE149" s="84"/>
      <c r="CF149" s="84"/>
    </row>
    <row r="150" spans="1:84" x14ac:dyDescent="0.2">
      <c r="A150" s="74"/>
      <c r="B150" s="74"/>
      <c r="C150" s="49"/>
      <c r="D150" s="172"/>
      <c r="E150" s="76"/>
      <c r="F150" s="76"/>
      <c r="G150" s="119"/>
      <c r="H150" s="87"/>
      <c r="I150" s="77"/>
      <c r="J150" s="77"/>
      <c r="K150" s="88"/>
      <c r="L150" s="79"/>
      <c r="M150" s="76"/>
      <c r="N150" s="256"/>
      <c r="O150" s="256"/>
      <c r="P150" s="256"/>
      <c r="Q150" s="256"/>
      <c r="R150" s="81"/>
      <c r="S150" s="89"/>
      <c r="T150" s="76"/>
      <c r="U150" s="76"/>
      <c r="V150" s="86" t="e">
        <f>IF(BillDetail_List[Entry Alloc%]=0,(BillDetail_List[Time]*BillDetail_List[LTM Rate])*BillDetail_List[[#This Row],[Funding PerCent Allowed]],(BillDetail_List[Time]*BillDetail_List[LTM Rate])*BillDetail_List[[#This Row],[Funding PerCent Allowed]]*BillDetail_List[Entry Alloc%])</f>
        <v>#N/A</v>
      </c>
      <c r="W150" s="86">
        <f>BillDetail_List[Counsel''s Base Fees]+BillDetail_List[Other Disbursements]+BillDetail_List[ATEI Premium]</f>
        <v>0</v>
      </c>
      <c r="X150" s="91" t="e">
        <f>VLOOKUP(BillDetail_List[Part ID],FundingList,2,FALSE)</f>
        <v>#N/A</v>
      </c>
      <c r="Y150" s="272" t="e">
        <f>VLOOKUP(BillDetail_List[[#This Row],[Phase Code ]],phasetasklist,3,FALSE)</f>
        <v>#N/A</v>
      </c>
      <c r="Z150" s="255" t="e">
        <f>VLOOKUP(BillDetail_List[[#This Row],[Task Code]],tasklist,4,FALSE)</f>
        <v>#N/A</v>
      </c>
      <c r="AA150" s="240" t="str">
        <f>IFERROR(VLOOKUP(BillDetail_List[[#This Row],[Activity Code]],ActivityCodeList,2,FALSE), " ")</f>
        <v xml:space="preserve"> </v>
      </c>
      <c r="AB150" s="240" t="str">
        <f>IFERROR(VLOOKUP(BillDetail_List[[#This Row],[Expense Code]],expensenumbers,2,FALSE), " ")</f>
        <v xml:space="preserve"> </v>
      </c>
      <c r="AC150" s="92" t="str">
        <f>IFERROR(VLOOKUP(BillDetail_List[LTM],LTMList,3,FALSE),"")</f>
        <v/>
      </c>
      <c r="AD150" s="92" t="str">
        <f>IFERROR(VLOOKUP(BillDetail_List[LTM],LTMList,4,FALSE),"")</f>
        <v/>
      </c>
      <c r="AE150" s="86">
        <f>IFERROR(VLOOKUP(BillDetail_List[LTM],LTM_List[],6,FALSE),0)</f>
        <v>0</v>
      </c>
      <c r="AF150" s="83" t="e">
        <f>VLOOKUP(BillDetail_List[Part ID],FundingList,7,FALSE)</f>
        <v>#N/A</v>
      </c>
      <c r="AG150" s="83" t="e">
        <f>IF(CounselBaseFees=0,VLOOKUP(BillDetail_List[Part ID],FundingList,3,FALSE),VLOOKUP(BillDetail_List[LTM],LTMList,8,FALSE))</f>
        <v>#N/A</v>
      </c>
      <c r="AH150" s="93" t="e">
        <f>VLOOKUP(BillDetail_List[Part ID],FundingList,4,FALSE)</f>
        <v>#N/A</v>
      </c>
      <c r="AI150" s="190">
        <f>IF(BillDetail_List[[#This Row],[Time]]="N/A",0, BillDetail_List[[#This Row],[Time]]*BillDetail_List[[#This Row],[LTM Rate]])</f>
        <v>0</v>
      </c>
      <c r="AJ150" s="86" t="e">
        <f>IF(BillDetail_List[Entry Alloc%]=0,(BillDetail_List[Time]*BillDetail_List[LTM Rate])*BillDetail_List[[#This Row],[Funding PerCent Allowed]],(BillDetail_List[Time]*BillDetail_List[LTM Rate])*BillDetail_List[[#This Row],[Funding PerCent Allowed]]*BillDetail_List[Entry Alloc%])</f>
        <v>#N/A</v>
      </c>
      <c r="AK150" s="86" t="e">
        <f>BillDetail_List[Base Profit Costs (including any indemnity cap)]*BillDetail_List[VAT Rate]</f>
        <v>#N/A</v>
      </c>
      <c r="AL150" s="86" t="e">
        <f>BillDetail_List[Base Profit Costs (including any indemnity cap)]*BillDetail_List[Success Fee %]</f>
        <v>#N/A</v>
      </c>
      <c r="AM150" s="86" t="e">
        <f>BillDetail_List[Success Fee on Base Profit costs]*BillDetail_List[VAT Rate]</f>
        <v>#N/A</v>
      </c>
      <c r="AN150" s="86" t="e">
        <f>SUM(BillDetail_List[[#This Row],[Base Profit Costs (including any indemnity cap)]:[VAT on Success Fee on Base Profit Costs]])</f>
        <v>#N/A</v>
      </c>
      <c r="AO150" s="86" t="e">
        <f>BillDetail_List[Counsel''s Base Fees]*BillDetail_List[VAT Rate]</f>
        <v>#N/A</v>
      </c>
      <c r="AP150" s="86" t="e">
        <f>BillDetail_List[Counsel''s Base Fees]*BillDetail_List[Success Fee %]</f>
        <v>#N/A</v>
      </c>
      <c r="AQ150" s="86" t="e">
        <f>BillDetail_List[Counsel''s Success Fee]*BillDetail_List[VAT Rate]</f>
        <v>#N/A</v>
      </c>
      <c r="AR150" s="86" t="e">
        <f>BillDetail_List[Counsel''s Base Fees]+BillDetail_List[VAT on Base Counsel Fees]+BillDetail_List[Counsel''s Success Fee]+BillDetail_List[VAT on Counsel''s Success Fee]</f>
        <v>#N/A</v>
      </c>
      <c r="AS150" s="86">
        <f>BillDetail_List[Other Disbursements]+BillDetail_List[VAT On Other Disbursements]</f>
        <v>0</v>
      </c>
      <c r="AT150" s="86">
        <f>BillDetail_List[Counsel''s Base Fees]+BillDetail_List[Other Disbursements]+BillDetail_List[ATEI Premium]</f>
        <v>0</v>
      </c>
      <c r="AU150" s="86" t="e">
        <f>BillDetail_List[Other Disbursements]+BillDetail_List[Counsel''s Base Fees]+BillDetail_List[Base Profit Costs (including any indemnity cap)]</f>
        <v>#N/A</v>
      </c>
      <c r="AV150" s="86" t="e">
        <f>BillDetail_List[Base Profit Costs (including any indemnity cap)]+BillDetail_List[Success Fee on Base Profit costs]</f>
        <v>#N/A</v>
      </c>
      <c r="AW150" s="86" t="e">
        <f>BillDetail_List[ATEI Premium]+BillDetail_List[Other Disbursements]+BillDetail_List[Counsel''s Success Fee]+BillDetail_List[Counsel''s Base Fees]</f>
        <v>#N/A</v>
      </c>
      <c r="AX150" s="86" t="e">
        <f>BillDetail_List[VAT On Other Disbursements]+BillDetail_List[VAT on Counsel''s Success Fee]+BillDetail_List[VAT on Base Counsel Fees]+BillDetail_List[VAT on Success Fee on Base Profit Costs]+BillDetail_List[VAT on Base Profit Costs]</f>
        <v>#N/A</v>
      </c>
      <c r="AY150" s="86" t="e">
        <f>SUM(BillDetail_List[[#This Row],[Total Profit Costs]:[Total VAT]])</f>
        <v>#N/A</v>
      </c>
      <c r="AZ150" s="280" t="e">
        <f>VLOOKUP(BillDetail_List[[#This Row],[Phase Code ]],phasetasklist,7,FALSE)</f>
        <v>#N/A</v>
      </c>
      <c r="BA150" s="280" t="e">
        <f>VLOOKUP(BillDetail_List[[#This Row],[Task Code]],tasklist,7,FALSE)</f>
        <v>#N/A</v>
      </c>
      <c r="BB150" s="280" t="str">
        <f>IFERROR(VLOOKUP(BillDetail_List[[#This Row],[Activity Code]],ActivityCodeList,4,FALSE),"")</f>
        <v/>
      </c>
      <c r="BC150" s="280" t="str">
        <f>IFERROR(VLOOKUP(BillDetail_List[[#This Row],[Expense Code]],expensenumbers,4,FALSE),"")</f>
        <v/>
      </c>
      <c r="BD150" s="218"/>
      <c r="BE150" s="94"/>
      <c r="BF150" s="94"/>
      <c r="BG150" s="218"/>
      <c r="BH150" s="94"/>
      <c r="BI150" s="218"/>
      <c r="BJ150" s="218"/>
      <c r="BK150" s="96"/>
      <c r="BL150" s="96"/>
      <c r="BQ150" s="96"/>
      <c r="BR150" s="96"/>
      <c r="BS150" s="96"/>
      <c r="BT150" s="96"/>
      <c r="BV150" s="96"/>
      <c r="BW150" s="72"/>
      <c r="BX150" s="72"/>
      <c r="CB150" s="98"/>
      <c r="CC150" s="99"/>
      <c r="CD150" s="99"/>
      <c r="CE150" s="84"/>
      <c r="CF150" s="84"/>
    </row>
    <row r="151" spans="1:84" x14ac:dyDescent="0.2">
      <c r="A151" s="74"/>
      <c r="B151" s="74"/>
      <c r="C151" s="49"/>
      <c r="D151" s="172"/>
      <c r="E151" s="76"/>
      <c r="F151" s="76"/>
      <c r="G151" s="119"/>
      <c r="H151" s="87"/>
      <c r="I151" s="77"/>
      <c r="J151" s="77"/>
      <c r="K151" s="88"/>
      <c r="L151" s="79"/>
      <c r="M151" s="76"/>
      <c r="N151" s="256"/>
      <c r="O151" s="256"/>
      <c r="P151" s="256"/>
      <c r="Q151" s="256"/>
      <c r="R151" s="81"/>
      <c r="S151" s="89"/>
      <c r="T151" s="76"/>
      <c r="U151" s="76"/>
      <c r="V151" s="86" t="e">
        <f>IF(BillDetail_List[Entry Alloc%]=0,(BillDetail_List[Time]*BillDetail_List[LTM Rate])*BillDetail_List[[#This Row],[Funding PerCent Allowed]],(BillDetail_List[Time]*BillDetail_List[LTM Rate])*BillDetail_List[[#This Row],[Funding PerCent Allowed]]*BillDetail_List[Entry Alloc%])</f>
        <v>#N/A</v>
      </c>
      <c r="W151" s="86">
        <f>BillDetail_List[Counsel''s Base Fees]+BillDetail_List[Other Disbursements]+BillDetail_List[ATEI Premium]</f>
        <v>0</v>
      </c>
      <c r="X151" s="91" t="e">
        <f>VLOOKUP(BillDetail_List[Part ID],FundingList,2,FALSE)</f>
        <v>#N/A</v>
      </c>
      <c r="Y151" s="272" t="e">
        <f>VLOOKUP(BillDetail_List[[#This Row],[Phase Code ]],phasetasklist,3,FALSE)</f>
        <v>#N/A</v>
      </c>
      <c r="Z151" s="255" t="e">
        <f>VLOOKUP(BillDetail_List[[#This Row],[Task Code]],tasklist,4,FALSE)</f>
        <v>#N/A</v>
      </c>
      <c r="AA151" s="240" t="str">
        <f>IFERROR(VLOOKUP(BillDetail_List[[#This Row],[Activity Code]],ActivityCodeList,2,FALSE), " ")</f>
        <v xml:space="preserve"> </v>
      </c>
      <c r="AB151" s="240" t="str">
        <f>IFERROR(VLOOKUP(BillDetail_List[[#This Row],[Expense Code]],expensenumbers,2,FALSE), " ")</f>
        <v xml:space="preserve"> </v>
      </c>
      <c r="AC151" s="92" t="str">
        <f>IFERROR(VLOOKUP(BillDetail_List[LTM],LTMList,3,FALSE),"")</f>
        <v/>
      </c>
      <c r="AD151" s="92" t="str">
        <f>IFERROR(VLOOKUP(BillDetail_List[LTM],LTMList,4,FALSE),"")</f>
        <v/>
      </c>
      <c r="AE151" s="86">
        <f>IFERROR(VLOOKUP(BillDetail_List[LTM],LTM_List[],6,FALSE),0)</f>
        <v>0</v>
      </c>
      <c r="AF151" s="83" t="e">
        <f>VLOOKUP(BillDetail_List[Part ID],FundingList,7,FALSE)</f>
        <v>#N/A</v>
      </c>
      <c r="AG151" s="83" t="e">
        <f>IF(CounselBaseFees=0,VLOOKUP(BillDetail_List[Part ID],FundingList,3,FALSE),VLOOKUP(BillDetail_List[LTM],LTMList,8,FALSE))</f>
        <v>#N/A</v>
      </c>
      <c r="AH151" s="93" t="e">
        <f>VLOOKUP(BillDetail_List[Part ID],FundingList,4,FALSE)</f>
        <v>#N/A</v>
      </c>
      <c r="AI151" s="190">
        <f>IF(BillDetail_List[[#This Row],[Time]]="N/A",0, BillDetail_List[[#This Row],[Time]]*BillDetail_List[[#This Row],[LTM Rate]])</f>
        <v>0</v>
      </c>
      <c r="AJ151" s="86" t="e">
        <f>IF(BillDetail_List[Entry Alloc%]=0,(BillDetail_List[Time]*BillDetail_List[LTM Rate])*BillDetail_List[[#This Row],[Funding PerCent Allowed]],(BillDetail_List[Time]*BillDetail_List[LTM Rate])*BillDetail_List[[#This Row],[Funding PerCent Allowed]]*BillDetail_List[Entry Alloc%])</f>
        <v>#N/A</v>
      </c>
      <c r="AK151" s="86" t="e">
        <f>BillDetail_List[Base Profit Costs (including any indemnity cap)]*BillDetail_List[VAT Rate]</f>
        <v>#N/A</v>
      </c>
      <c r="AL151" s="86" t="e">
        <f>BillDetail_List[Base Profit Costs (including any indemnity cap)]*BillDetail_List[Success Fee %]</f>
        <v>#N/A</v>
      </c>
      <c r="AM151" s="86" t="e">
        <f>BillDetail_List[Success Fee on Base Profit costs]*BillDetail_List[VAT Rate]</f>
        <v>#N/A</v>
      </c>
      <c r="AN151" s="86" t="e">
        <f>SUM(BillDetail_List[[#This Row],[Base Profit Costs (including any indemnity cap)]:[VAT on Success Fee on Base Profit Costs]])</f>
        <v>#N/A</v>
      </c>
      <c r="AO151" s="86" t="e">
        <f>BillDetail_List[Counsel''s Base Fees]*BillDetail_List[VAT Rate]</f>
        <v>#N/A</v>
      </c>
      <c r="AP151" s="86" t="e">
        <f>BillDetail_List[Counsel''s Base Fees]*BillDetail_List[Success Fee %]</f>
        <v>#N/A</v>
      </c>
      <c r="AQ151" s="86" t="e">
        <f>BillDetail_List[Counsel''s Success Fee]*BillDetail_List[VAT Rate]</f>
        <v>#N/A</v>
      </c>
      <c r="AR151" s="86" t="e">
        <f>BillDetail_List[Counsel''s Base Fees]+BillDetail_List[VAT on Base Counsel Fees]+BillDetail_List[Counsel''s Success Fee]+BillDetail_List[VAT on Counsel''s Success Fee]</f>
        <v>#N/A</v>
      </c>
      <c r="AS151" s="86">
        <f>BillDetail_List[Other Disbursements]+BillDetail_List[VAT On Other Disbursements]</f>
        <v>0</v>
      </c>
      <c r="AT151" s="86">
        <f>BillDetail_List[Counsel''s Base Fees]+BillDetail_List[Other Disbursements]+BillDetail_List[ATEI Premium]</f>
        <v>0</v>
      </c>
      <c r="AU151" s="86" t="e">
        <f>BillDetail_List[Other Disbursements]+BillDetail_List[Counsel''s Base Fees]+BillDetail_List[Base Profit Costs (including any indemnity cap)]</f>
        <v>#N/A</v>
      </c>
      <c r="AV151" s="86" t="e">
        <f>BillDetail_List[Base Profit Costs (including any indemnity cap)]+BillDetail_List[Success Fee on Base Profit costs]</f>
        <v>#N/A</v>
      </c>
      <c r="AW151" s="86" t="e">
        <f>BillDetail_List[ATEI Premium]+BillDetail_List[Other Disbursements]+BillDetail_List[Counsel''s Success Fee]+BillDetail_List[Counsel''s Base Fees]</f>
        <v>#N/A</v>
      </c>
      <c r="AX151" s="86" t="e">
        <f>BillDetail_List[VAT On Other Disbursements]+BillDetail_List[VAT on Counsel''s Success Fee]+BillDetail_List[VAT on Base Counsel Fees]+BillDetail_List[VAT on Success Fee on Base Profit Costs]+BillDetail_List[VAT on Base Profit Costs]</f>
        <v>#N/A</v>
      </c>
      <c r="AY151" s="86" t="e">
        <f>SUM(BillDetail_List[[#This Row],[Total Profit Costs]:[Total VAT]])</f>
        <v>#N/A</v>
      </c>
      <c r="AZ151" s="280" t="e">
        <f>VLOOKUP(BillDetail_List[[#This Row],[Phase Code ]],phasetasklist,7,FALSE)</f>
        <v>#N/A</v>
      </c>
      <c r="BA151" s="280" t="e">
        <f>VLOOKUP(BillDetail_List[[#This Row],[Task Code]],tasklist,7,FALSE)</f>
        <v>#N/A</v>
      </c>
      <c r="BB151" s="280" t="str">
        <f>IFERROR(VLOOKUP(BillDetail_List[[#This Row],[Activity Code]],ActivityCodeList,4,FALSE),"")</f>
        <v/>
      </c>
      <c r="BC151" s="280" t="str">
        <f>IFERROR(VLOOKUP(BillDetail_List[[#This Row],[Expense Code]],expensenumbers,4,FALSE),"")</f>
        <v/>
      </c>
      <c r="BD151" s="218"/>
      <c r="BE151" s="94"/>
      <c r="BF151" s="94"/>
      <c r="BG151" s="218"/>
      <c r="BH151" s="94"/>
      <c r="BI151" s="218"/>
      <c r="BJ151" s="218"/>
      <c r="BK151" s="96"/>
      <c r="BL151" s="96"/>
      <c r="BQ151" s="96"/>
      <c r="BR151" s="96"/>
      <c r="BS151" s="96"/>
      <c r="BT151" s="96"/>
      <c r="BV151" s="96"/>
      <c r="BW151" s="72"/>
      <c r="BX151" s="72"/>
      <c r="CB151" s="98"/>
      <c r="CC151" s="99"/>
      <c r="CD151" s="99"/>
      <c r="CE151" s="84"/>
      <c r="CF151" s="84"/>
    </row>
    <row r="152" spans="1:84" x14ac:dyDescent="0.2">
      <c r="A152" s="74"/>
      <c r="B152" s="74"/>
      <c r="C152" s="49"/>
      <c r="D152" s="172"/>
      <c r="E152" s="76"/>
      <c r="F152" s="76"/>
      <c r="G152" s="119"/>
      <c r="H152" s="87"/>
      <c r="I152" s="77"/>
      <c r="J152" s="77"/>
      <c r="K152" s="88"/>
      <c r="L152" s="79"/>
      <c r="M152" s="76"/>
      <c r="N152" s="256"/>
      <c r="O152" s="256"/>
      <c r="P152" s="256"/>
      <c r="Q152" s="256"/>
      <c r="R152" s="81"/>
      <c r="S152" s="89"/>
      <c r="T152" s="76"/>
      <c r="U152" s="76"/>
      <c r="V152" s="86" t="e">
        <f>IF(BillDetail_List[Entry Alloc%]=0,(BillDetail_List[Time]*BillDetail_List[LTM Rate])*BillDetail_List[[#This Row],[Funding PerCent Allowed]],(BillDetail_List[Time]*BillDetail_List[LTM Rate])*BillDetail_List[[#This Row],[Funding PerCent Allowed]]*BillDetail_List[Entry Alloc%])</f>
        <v>#N/A</v>
      </c>
      <c r="W152" s="86">
        <f>BillDetail_List[Counsel''s Base Fees]+BillDetail_List[Other Disbursements]+BillDetail_List[ATEI Premium]</f>
        <v>0</v>
      </c>
      <c r="X152" s="91" t="e">
        <f>VLOOKUP(BillDetail_List[Part ID],FundingList,2,FALSE)</f>
        <v>#N/A</v>
      </c>
      <c r="Y152" s="272" t="e">
        <f>VLOOKUP(BillDetail_List[[#This Row],[Phase Code ]],phasetasklist,3,FALSE)</f>
        <v>#N/A</v>
      </c>
      <c r="Z152" s="255" t="e">
        <f>VLOOKUP(BillDetail_List[[#This Row],[Task Code]],tasklist,4,FALSE)</f>
        <v>#N/A</v>
      </c>
      <c r="AA152" s="240" t="str">
        <f>IFERROR(VLOOKUP(BillDetail_List[[#This Row],[Activity Code]],ActivityCodeList,2,FALSE), " ")</f>
        <v xml:space="preserve"> </v>
      </c>
      <c r="AB152" s="240" t="str">
        <f>IFERROR(VLOOKUP(BillDetail_List[[#This Row],[Expense Code]],expensenumbers,2,FALSE), " ")</f>
        <v xml:space="preserve"> </v>
      </c>
      <c r="AC152" s="92" t="str">
        <f>IFERROR(VLOOKUP(BillDetail_List[LTM],LTMList,3,FALSE),"")</f>
        <v/>
      </c>
      <c r="AD152" s="92" t="str">
        <f>IFERROR(VLOOKUP(BillDetail_List[LTM],LTMList,4,FALSE),"")</f>
        <v/>
      </c>
      <c r="AE152" s="86">
        <f>IFERROR(VLOOKUP(BillDetail_List[LTM],LTM_List[],6,FALSE),0)</f>
        <v>0</v>
      </c>
      <c r="AF152" s="83" t="e">
        <f>VLOOKUP(BillDetail_List[Part ID],FundingList,7,FALSE)</f>
        <v>#N/A</v>
      </c>
      <c r="AG152" s="83" t="e">
        <f>IF(CounselBaseFees=0,VLOOKUP(BillDetail_List[Part ID],FundingList,3,FALSE),VLOOKUP(BillDetail_List[LTM],LTMList,8,FALSE))</f>
        <v>#N/A</v>
      </c>
      <c r="AH152" s="93" t="e">
        <f>VLOOKUP(BillDetail_List[Part ID],FundingList,4,FALSE)</f>
        <v>#N/A</v>
      </c>
      <c r="AI152" s="190">
        <f>IF(BillDetail_List[[#This Row],[Time]]="N/A",0, BillDetail_List[[#This Row],[Time]]*BillDetail_List[[#This Row],[LTM Rate]])</f>
        <v>0</v>
      </c>
      <c r="AJ152" s="86" t="e">
        <f>IF(BillDetail_List[Entry Alloc%]=0,(BillDetail_List[Time]*BillDetail_List[LTM Rate])*BillDetail_List[[#This Row],[Funding PerCent Allowed]],(BillDetail_List[Time]*BillDetail_List[LTM Rate])*BillDetail_List[[#This Row],[Funding PerCent Allowed]]*BillDetail_List[Entry Alloc%])</f>
        <v>#N/A</v>
      </c>
      <c r="AK152" s="86" t="e">
        <f>BillDetail_List[Base Profit Costs (including any indemnity cap)]*BillDetail_List[VAT Rate]</f>
        <v>#N/A</v>
      </c>
      <c r="AL152" s="86" t="e">
        <f>BillDetail_List[Base Profit Costs (including any indemnity cap)]*BillDetail_List[Success Fee %]</f>
        <v>#N/A</v>
      </c>
      <c r="AM152" s="86" t="e">
        <f>BillDetail_List[Success Fee on Base Profit costs]*BillDetail_List[VAT Rate]</f>
        <v>#N/A</v>
      </c>
      <c r="AN152" s="86" t="e">
        <f>SUM(BillDetail_List[[#This Row],[Base Profit Costs (including any indemnity cap)]:[VAT on Success Fee on Base Profit Costs]])</f>
        <v>#N/A</v>
      </c>
      <c r="AO152" s="86" t="e">
        <f>BillDetail_List[Counsel''s Base Fees]*BillDetail_List[VAT Rate]</f>
        <v>#N/A</v>
      </c>
      <c r="AP152" s="86" t="e">
        <f>BillDetail_List[Counsel''s Base Fees]*BillDetail_List[Success Fee %]</f>
        <v>#N/A</v>
      </c>
      <c r="AQ152" s="86" t="e">
        <f>BillDetail_List[Counsel''s Success Fee]*BillDetail_List[VAT Rate]</f>
        <v>#N/A</v>
      </c>
      <c r="AR152" s="86" t="e">
        <f>BillDetail_List[Counsel''s Base Fees]+BillDetail_List[VAT on Base Counsel Fees]+BillDetail_List[Counsel''s Success Fee]+BillDetail_List[VAT on Counsel''s Success Fee]</f>
        <v>#N/A</v>
      </c>
      <c r="AS152" s="86">
        <f>BillDetail_List[Other Disbursements]+BillDetail_List[VAT On Other Disbursements]</f>
        <v>0</v>
      </c>
      <c r="AT152" s="86">
        <f>BillDetail_List[Counsel''s Base Fees]+BillDetail_List[Other Disbursements]+BillDetail_List[ATEI Premium]</f>
        <v>0</v>
      </c>
      <c r="AU152" s="86" t="e">
        <f>BillDetail_List[Other Disbursements]+BillDetail_List[Counsel''s Base Fees]+BillDetail_List[Base Profit Costs (including any indemnity cap)]</f>
        <v>#N/A</v>
      </c>
      <c r="AV152" s="86" t="e">
        <f>BillDetail_List[Base Profit Costs (including any indemnity cap)]+BillDetail_List[Success Fee on Base Profit costs]</f>
        <v>#N/A</v>
      </c>
      <c r="AW152" s="86" t="e">
        <f>BillDetail_List[ATEI Premium]+BillDetail_List[Other Disbursements]+BillDetail_List[Counsel''s Success Fee]+BillDetail_List[Counsel''s Base Fees]</f>
        <v>#N/A</v>
      </c>
      <c r="AX152" s="86" t="e">
        <f>BillDetail_List[VAT On Other Disbursements]+BillDetail_List[VAT on Counsel''s Success Fee]+BillDetail_List[VAT on Base Counsel Fees]+BillDetail_List[VAT on Success Fee on Base Profit Costs]+BillDetail_List[VAT on Base Profit Costs]</f>
        <v>#N/A</v>
      </c>
      <c r="AY152" s="86" t="e">
        <f>SUM(BillDetail_List[[#This Row],[Total Profit Costs]:[Total VAT]])</f>
        <v>#N/A</v>
      </c>
      <c r="AZ152" s="280" t="e">
        <f>VLOOKUP(BillDetail_List[[#This Row],[Phase Code ]],phasetasklist,7,FALSE)</f>
        <v>#N/A</v>
      </c>
      <c r="BA152" s="280" t="e">
        <f>VLOOKUP(BillDetail_List[[#This Row],[Task Code]],tasklist,7,FALSE)</f>
        <v>#N/A</v>
      </c>
      <c r="BB152" s="280" t="str">
        <f>IFERROR(VLOOKUP(BillDetail_List[[#This Row],[Activity Code]],ActivityCodeList,4,FALSE),"")</f>
        <v/>
      </c>
      <c r="BC152" s="280" t="str">
        <f>IFERROR(VLOOKUP(BillDetail_List[[#This Row],[Expense Code]],expensenumbers,4,FALSE),"")</f>
        <v/>
      </c>
      <c r="BD152" s="218"/>
      <c r="BE152" s="94"/>
      <c r="BF152" s="94"/>
      <c r="BG152" s="218"/>
      <c r="BH152" s="94"/>
      <c r="BI152" s="218"/>
      <c r="BJ152" s="218"/>
      <c r="BK152" s="96"/>
      <c r="BL152" s="96"/>
      <c r="BQ152" s="96"/>
      <c r="BR152" s="96"/>
      <c r="BS152" s="96"/>
      <c r="BT152" s="96"/>
      <c r="BV152" s="96"/>
      <c r="BW152" s="72"/>
      <c r="BX152" s="72"/>
      <c r="CB152" s="98"/>
      <c r="CC152" s="99"/>
      <c r="CD152" s="99"/>
      <c r="CE152" s="84"/>
      <c r="CF152" s="84"/>
    </row>
    <row r="153" spans="1:84" x14ac:dyDescent="0.2">
      <c r="A153" s="74"/>
      <c r="B153" s="74"/>
      <c r="C153" s="49"/>
      <c r="D153" s="172"/>
      <c r="E153" s="76"/>
      <c r="F153" s="76"/>
      <c r="G153" s="119"/>
      <c r="H153" s="87"/>
      <c r="I153" s="77"/>
      <c r="J153" s="77"/>
      <c r="K153" s="88"/>
      <c r="L153" s="79"/>
      <c r="M153" s="76"/>
      <c r="N153" s="256"/>
      <c r="O153" s="256"/>
      <c r="P153" s="256"/>
      <c r="Q153" s="256"/>
      <c r="R153" s="81"/>
      <c r="S153" s="89"/>
      <c r="T153" s="76"/>
      <c r="U153" s="76"/>
      <c r="V153" s="86" t="e">
        <f>IF(BillDetail_List[Entry Alloc%]=0,(BillDetail_List[Time]*BillDetail_List[LTM Rate])*BillDetail_List[[#This Row],[Funding PerCent Allowed]],(BillDetail_List[Time]*BillDetail_List[LTM Rate])*BillDetail_List[[#This Row],[Funding PerCent Allowed]]*BillDetail_List[Entry Alloc%])</f>
        <v>#N/A</v>
      </c>
      <c r="W153" s="86">
        <f>BillDetail_List[Counsel''s Base Fees]+BillDetail_List[Other Disbursements]+BillDetail_List[ATEI Premium]</f>
        <v>0</v>
      </c>
      <c r="X153" s="91" t="e">
        <f>VLOOKUP(BillDetail_List[Part ID],FundingList,2,FALSE)</f>
        <v>#N/A</v>
      </c>
      <c r="Y153" s="272" t="e">
        <f>VLOOKUP(BillDetail_List[[#This Row],[Phase Code ]],phasetasklist,3,FALSE)</f>
        <v>#N/A</v>
      </c>
      <c r="Z153" s="255" t="e">
        <f>VLOOKUP(BillDetail_List[[#This Row],[Task Code]],tasklist,4,FALSE)</f>
        <v>#N/A</v>
      </c>
      <c r="AA153" s="240" t="str">
        <f>IFERROR(VLOOKUP(BillDetail_List[[#This Row],[Activity Code]],ActivityCodeList,2,FALSE), " ")</f>
        <v xml:space="preserve"> </v>
      </c>
      <c r="AB153" s="240" t="str">
        <f>IFERROR(VLOOKUP(BillDetail_List[[#This Row],[Expense Code]],expensenumbers,2,FALSE), " ")</f>
        <v xml:space="preserve"> </v>
      </c>
      <c r="AC153" s="92" t="str">
        <f>IFERROR(VLOOKUP(BillDetail_List[LTM],LTMList,3,FALSE),"")</f>
        <v/>
      </c>
      <c r="AD153" s="92" t="str">
        <f>IFERROR(VLOOKUP(BillDetail_List[LTM],LTMList,4,FALSE),"")</f>
        <v/>
      </c>
      <c r="AE153" s="86">
        <f>IFERROR(VLOOKUP(BillDetail_List[LTM],LTM_List[],6,FALSE),0)</f>
        <v>0</v>
      </c>
      <c r="AF153" s="83" t="e">
        <f>VLOOKUP(BillDetail_List[Part ID],FundingList,7,FALSE)</f>
        <v>#N/A</v>
      </c>
      <c r="AG153" s="83" t="e">
        <f>IF(CounselBaseFees=0,VLOOKUP(BillDetail_List[Part ID],FundingList,3,FALSE),VLOOKUP(BillDetail_List[LTM],LTMList,8,FALSE))</f>
        <v>#N/A</v>
      </c>
      <c r="AH153" s="93" t="e">
        <f>VLOOKUP(BillDetail_List[Part ID],FundingList,4,FALSE)</f>
        <v>#N/A</v>
      </c>
      <c r="AI153" s="190">
        <f>IF(BillDetail_List[[#This Row],[Time]]="N/A",0, BillDetail_List[[#This Row],[Time]]*BillDetail_List[[#This Row],[LTM Rate]])</f>
        <v>0</v>
      </c>
      <c r="AJ153" s="86" t="e">
        <f>IF(BillDetail_List[Entry Alloc%]=0,(BillDetail_List[Time]*BillDetail_List[LTM Rate])*BillDetail_List[[#This Row],[Funding PerCent Allowed]],(BillDetail_List[Time]*BillDetail_List[LTM Rate])*BillDetail_List[[#This Row],[Funding PerCent Allowed]]*BillDetail_List[Entry Alloc%])</f>
        <v>#N/A</v>
      </c>
      <c r="AK153" s="86" t="e">
        <f>BillDetail_List[Base Profit Costs (including any indemnity cap)]*BillDetail_List[VAT Rate]</f>
        <v>#N/A</v>
      </c>
      <c r="AL153" s="86" t="e">
        <f>BillDetail_List[Base Profit Costs (including any indemnity cap)]*BillDetail_List[Success Fee %]</f>
        <v>#N/A</v>
      </c>
      <c r="AM153" s="86" t="e">
        <f>BillDetail_List[Success Fee on Base Profit costs]*BillDetail_List[VAT Rate]</f>
        <v>#N/A</v>
      </c>
      <c r="AN153" s="86" t="e">
        <f>SUM(BillDetail_List[[#This Row],[Base Profit Costs (including any indemnity cap)]:[VAT on Success Fee on Base Profit Costs]])</f>
        <v>#N/A</v>
      </c>
      <c r="AO153" s="86" t="e">
        <f>BillDetail_List[Counsel''s Base Fees]*BillDetail_List[VAT Rate]</f>
        <v>#N/A</v>
      </c>
      <c r="AP153" s="86" t="e">
        <f>BillDetail_List[Counsel''s Base Fees]*BillDetail_List[Success Fee %]</f>
        <v>#N/A</v>
      </c>
      <c r="AQ153" s="86" t="e">
        <f>BillDetail_List[Counsel''s Success Fee]*BillDetail_List[VAT Rate]</f>
        <v>#N/A</v>
      </c>
      <c r="AR153" s="86" t="e">
        <f>BillDetail_List[Counsel''s Base Fees]+BillDetail_List[VAT on Base Counsel Fees]+BillDetail_List[Counsel''s Success Fee]+BillDetail_List[VAT on Counsel''s Success Fee]</f>
        <v>#N/A</v>
      </c>
      <c r="AS153" s="86">
        <f>BillDetail_List[Other Disbursements]+BillDetail_List[VAT On Other Disbursements]</f>
        <v>0</v>
      </c>
      <c r="AT153" s="86">
        <f>BillDetail_List[Counsel''s Base Fees]+BillDetail_List[Other Disbursements]+BillDetail_List[ATEI Premium]</f>
        <v>0</v>
      </c>
      <c r="AU153" s="86" t="e">
        <f>BillDetail_List[Other Disbursements]+BillDetail_List[Counsel''s Base Fees]+BillDetail_List[Base Profit Costs (including any indemnity cap)]</f>
        <v>#N/A</v>
      </c>
      <c r="AV153" s="86" t="e">
        <f>BillDetail_List[Base Profit Costs (including any indemnity cap)]+BillDetail_List[Success Fee on Base Profit costs]</f>
        <v>#N/A</v>
      </c>
      <c r="AW153" s="86" t="e">
        <f>BillDetail_List[ATEI Premium]+BillDetail_List[Other Disbursements]+BillDetail_List[Counsel''s Success Fee]+BillDetail_List[Counsel''s Base Fees]</f>
        <v>#N/A</v>
      </c>
      <c r="AX153" s="86" t="e">
        <f>BillDetail_List[VAT On Other Disbursements]+BillDetail_List[VAT on Counsel''s Success Fee]+BillDetail_List[VAT on Base Counsel Fees]+BillDetail_List[VAT on Success Fee on Base Profit Costs]+BillDetail_List[VAT on Base Profit Costs]</f>
        <v>#N/A</v>
      </c>
      <c r="AY153" s="86" t="e">
        <f>SUM(BillDetail_List[[#This Row],[Total Profit Costs]:[Total VAT]])</f>
        <v>#N/A</v>
      </c>
      <c r="AZ153" s="280" t="e">
        <f>VLOOKUP(BillDetail_List[[#This Row],[Phase Code ]],phasetasklist,7,FALSE)</f>
        <v>#N/A</v>
      </c>
      <c r="BA153" s="280" t="e">
        <f>VLOOKUP(BillDetail_List[[#This Row],[Task Code]],tasklist,7,FALSE)</f>
        <v>#N/A</v>
      </c>
      <c r="BB153" s="280" t="str">
        <f>IFERROR(VLOOKUP(BillDetail_List[[#This Row],[Activity Code]],ActivityCodeList,4,FALSE),"")</f>
        <v/>
      </c>
      <c r="BC153" s="280" t="str">
        <f>IFERROR(VLOOKUP(BillDetail_List[[#This Row],[Expense Code]],expensenumbers,4,FALSE),"")</f>
        <v/>
      </c>
      <c r="BD153" s="218"/>
      <c r="BE153" s="94"/>
      <c r="BF153" s="94"/>
      <c r="BG153" s="218"/>
      <c r="BH153" s="94"/>
      <c r="BI153" s="218"/>
      <c r="BJ153" s="218"/>
      <c r="BK153" s="96"/>
      <c r="BL153" s="96"/>
      <c r="BQ153" s="96"/>
      <c r="BR153" s="96"/>
      <c r="BS153" s="96"/>
      <c r="BT153" s="96"/>
      <c r="BV153" s="96"/>
      <c r="BW153" s="72"/>
      <c r="BX153" s="72"/>
      <c r="CB153" s="98"/>
      <c r="CC153" s="99"/>
      <c r="CD153" s="99"/>
      <c r="CE153" s="84"/>
      <c r="CF153" s="84"/>
    </row>
    <row r="154" spans="1:84" x14ac:dyDescent="0.2">
      <c r="A154" s="74"/>
      <c r="B154" s="74"/>
      <c r="C154" s="49"/>
      <c r="D154" s="172"/>
      <c r="E154" s="76"/>
      <c r="F154" s="76"/>
      <c r="G154" s="119"/>
      <c r="H154" s="87"/>
      <c r="I154" s="77"/>
      <c r="J154" s="77"/>
      <c r="K154" s="88"/>
      <c r="L154" s="79"/>
      <c r="M154" s="76"/>
      <c r="N154" s="256"/>
      <c r="O154" s="256"/>
      <c r="P154" s="256"/>
      <c r="Q154" s="256"/>
      <c r="R154" s="81"/>
      <c r="S154" s="89"/>
      <c r="T154" s="76"/>
      <c r="U154" s="76"/>
      <c r="V154" s="86" t="e">
        <f>IF(BillDetail_List[Entry Alloc%]=0,(BillDetail_List[Time]*BillDetail_List[LTM Rate])*BillDetail_List[[#This Row],[Funding PerCent Allowed]],(BillDetail_List[Time]*BillDetail_List[LTM Rate])*BillDetail_List[[#This Row],[Funding PerCent Allowed]]*BillDetail_List[Entry Alloc%])</f>
        <v>#N/A</v>
      </c>
      <c r="W154" s="86">
        <f>BillDetail_List[Counsel''s Base Fees]+BillDetail_List[Other Disbursements]+BillDetail_List[ATEI Premium]</f>
        <v>0</v>
      </c>
      <c r="X154" s="91" t="e">
        <f>VLOOKUP(BillDetail_List[Part ID],FundingList,2,FALSE)</f>
        <v>#N/A</v>
      </c>
      <c r="Y154" s="272" t="e">
        <f>VLOOKUP(BillDetail_List[[#This Row],[Phase Code ]],phasetasklist,3,FALSE)</f>
        <v>#N/A</v>
      </c>
      <c r="Z154" s="255" t="e">
        <f>VLOOKUP(BillDetail_List[[#This Row],[Task Code]],tasklist,4,FALSE)</f>
        <v>#N/A</v>
      </c>
      <c r="AA154" s="240" t="str">
        <f>IFERROR(VLOOKUP(BillDetail_List[[#This Row],[Activity Code]],ActivityCodeList,2,FALSE), " ")</f>
        <v xml:space="preserve"> </v>
      </c>
      <c r="AB154" s="240" t="str">
        <f>IFERROR(VLOOKUP(BillDetail_List[[#This Row],[Expense Code]],expensenumbers,2,FALSE), " ")</f>
        <v xml:space="preserve"> </v>
      </c>
      <c r="AC154" s="92" t="str">
        <f>IFERROR(VLOOKUP(BillDetail_List[LTM],LTMList,3,FALSE),"")</f>
        <v/>
      </c>
      <c r="AD154" s="92" t="str">
        <f>IFERROR(VLOOKUP(BillDetail_List[LTM],LTMList,4,FALSE),"")</f>
        <v/>
      </c>
      <c r="AE154" s="86">
        <f>IFERROR(VLOOKUP(BillDetail_List[LTM],LTM_List[],6,FALSE),0)</f>
        <v>0</v>
      </c>
      <c r="AF154" s="83" t="e">
        <f>VLOOKUP(BillDetail_List[Part ID],FundingList,7,FALSE)</f>
        <v>#N/A</v>
      </c>
      <c r="AG154" s="83" t="e">
        <f>IF(CounselBaseFees=0,VLOOKUP(BillDetail_List[Part ID],FundingList,3,FALSE),VLOOKUP(BillDetail_List[LTM],LTMList,8,FALSE))</f>
        <v>#N/A</v>
      </c>
      <c r="AH154" s="93" t="e">
        <f>VLOOKUP(BillDetail_List[Part ID],FundingList,4,FALSE)</f>
        <v>#N/A</v>
      </c>
      <c r="AI154" s="190">
        <f>IF(BillDetail_List[[#This Row],[Time]]="N/A",0, BillDetail_List[[#This Row],[Time]]*BillDetail_List[[#This Row],[LTM Rate]])</f>
        <v>0</v>
      </c>
      <c r="AJ154" s="86" t="e">
        <f>IF(BillDetail_List[Entry Alloc%]=0,(BillDetail_List[Time]*BillDetail_List[LTM Rate])*BillDetail_List[[#This Row],[Funding PerCent Allowed]],(BillDetail_List[Time]*BillDetail_List[LTM Rate])*BillDetail_List[[#This Row],[Funding PerCent Allowed]]*BillDetail_List[Entry Alloc%])</f>
        <v>#N/A</v>
      </c>
      <c r="AK154" s="86" t="e">
        <f>BillDetail_List[Base Profit Costs (including any indemnity cap)]*BillDetail_List[VAT Rate]</f>
        <v>#N/A</v>
      </c>
      <c r="AL154" s="86" t="e">
        <f>BillDetail_List[Base Profit Costs (including any indemnity cap)]*BillDetail_List[Success Fee %]</f>
        <v>#N/A</v>
      </c>
      <c r="AM154" s="86" t="e">
        <f>BillDetail_List[Success Fee on Base Profit costs]*BillDetail_List[VAT Rate]</f>
        <v>#N/A</v>
      </c>
      <c r="AN154" s="86" t="e">
        <f>SUM(BillDetail_List[[#This Row],[Base Profit Costs (including any indemnity cap)]:[VAT on Success Fee on Base Profit Costs]])</f>
        <v>#N/A</v>
      </c>
      <c r="AO154" s="86" t="e">
        <f>BillDetail_List[Counsel''s Base Fees]*BillDetail_List[VAT Rate]</f>
        <v>#N/A</v>
      </c>
      <c r="AP154" s="86" t="e">
        <f>BillDetail_List[Counsel''s Base Fees]*BillDetail_List[Success Fee %]</f>
        <v>#N/A</v>
      </c>
      <c r="AQ154" s="86" t="e">
        <f>BillDetail_List[Counsel''s Success Fee]*BillDetail_List[VAT Rate]</f>
        <v>#N/A</v>
      </c>
      <c r="AR154" s="86" t="e">
        <f>BillDetail_List[Counsel''s Base Fees]+BillDetail_List[VAT on Base Counsel Fees]+BillDetail_List[Counsel''s Success Fee]+BillDetail_List[VAT on Counsel''s Success Fee]</f>
        <v>#N/A</v>
      </c>
      <c r="AS154" s="86">
        <f>BillDetail_List[Other Disbursements]+BillDetail_List[VAT On Other Disbursements]</f>
        <v>0</v>
      </c>
      <c r="AT154" s="86">
        <f>BillDetail_List[Counsel''s Base Fees]+BillDetail_List[Other Disbursements]+BillDetail_List[ATEI Premium]</f>
        <v>0</v>
      </c>
      <c r="AU154" s="86" t="e">
        <f>BillDetail_List[Other Disbursements]+BillDetail_List[Counsel''s Base Fees]+BillDetail_List[Base Profit Costs (including any indemnity cap)]</f>
        <v>#N/A</v>
      </c>
      <c r="AV154" s="86" t="e">
        <f>BillDetail_List[Base Profit Costs (including any indemnity cap)]+BillDetail_List[Success Fee on Base Profit costs]</f>
        <v>#N/A</v>
      </c>
      <c r="AW154" s="86" t="e">
        <f>BillDetail_List[ATEI Premium]+BillDetail_List[Other Disbursements]+BillDetail_List[Counsel''s Success Fee]+BillDetail_List[Counsel''s Base Fees]</f>
        <v>#N/A</v>
      </c>
      <c r="AX154" s="86" t="e">
        <f>BillDetail_List[VAT On Other Disbursements]+BillDetail_List[VAT on Counsel''s Success Fee]+BillDetail_List[VAT on Base Counsel Fees]+BillDetail_List[VAT on Success Fee on Base Profit Costs]+BillDetail_List[VAT on Base Profit Costs]</f>
        <v>#N/A</v>
      </c>
      <c r="AY154" s="86" t="e">
        <f>SUM(BillDetail_List[[#This Row],[Total Profit Costs]:[Total VAT]])</f>
        <v>#N/A</v>
      </c>
      <c r="AZ154" s="280" t="e">
        <f>VLOOKUP(BillDetail_List[[#This Row],[Phase Code ]],phasetasklist,7,FALSE)</f>
        <v>#N/A</v>
      </c>
      <c r="BA154" s="280" t="e">
        <f>VLOOKUP(BillDetail_List[[#This Row],[Task Code]],tasklist,7,FALSE)</f>
        <v>#N/A</v>
      </c>
      <c r="BB154" s="280" t="str">
        <f>IFERROR(VLOOKUP(BillDetail_List[[#This Row],[Activity Code]],ActivityCodeList,4,FALSE),"")</f>
        <v/>
      </c>
      <c r="BC154" s="280" t="str">
        <f>IFERROR(VLOOKUP(BillDetail_List[[#This Row],[Expense Code]],expensenumbers,4,FALSE),"")</f>
        <v/>
      </c>
      <c r="BD154" s="218"/>
      <c r="BE154" s="94"/>
      <c r="BF154" s="94"/>
      <c r="BG154" s="218"/>
      <c r="BH154" s="94"/>
      <c r="BI154" s="218"/>
      <c r="BJ154" s="218"/>
      <c r="BK154" s="96"/>
      <c r="BL154" s="96"/>
      <c r="BQ154" s="96"/>
      <c r="BR154" s="96"/>
      <c r="BS154" s="96"/>
      <c r="BT154" s="96"/>
      <c r="BV154" s="96"/>
      <c r="BW154" s="72"/>
      <c r="BX154" s="72"/>
      <c r="CB154" s="98"/>
      <c r="CC154" s="99"/>
      <c r="CD154" s="99"/>
      <c r="CE154" s="84"/>
      <c r="CF154" s="84"/>
    </row>
    <row r="155" spans="1:84" x14ac:dyDescent="0.2">
      <c r="A155" s="74"/>
      <c r="B155" s="74"/>
      <c r="C155" s="49"/>
      <c r="D155" s="172"/>
      <c r="E155" s="76"/>
      <c r="F155" s="76"/>
      <c r="G155" s="119"/>
      <c r="H155" s="87"/>
      <c r="I155" s="77"/>
      <c r="J155" s="77"/>
      <c r="K155" s="88"/>
      <c r="L155" s="79"/>
      <c r="M155" s="76"/>
      <c r="N155" s="256"/>
      <c r="O155" s="256"/>
      <c r="P155" s="256"/>
      <c r="Q155" s="256"/>
      <c r="R155" s="81"/>
      <c r="S155" s="89"/>
      <c r="T155" s="76"/>
      <c r="U155" s="76"/>
      <c r="V155" s="86" t="e">
        <f>IF(BillDetail_List[Entry Alloc%]=0,(BillDetail_List[Time]*BillDetail_List[LTM Rate])*BillDetail_List[[#This Row],[Funding PerCent Allowed]],(BillDetail_List[Time]*BillDetail_List[LTM Rate])*BillDetail_List[[#This Row],[Funding PerCent Allowed]]*BillDetail_List[Entry Alloc%])</f>
        <v>#N/A</v>
      </c>
      <c r="W155" s="86">
        <f>BillDetail_List[Counsel''s Base Fees]+BillDetail_List[Other Disbursements]+BillDetail_List[ATEI Premium]</f>
        <v>0</v>
      </c>
      <c r="X155" s="91" t="e">
        <f>VLOOKUP(BillDetail_List[Part ID],FundingList,2,FALSE)</f>
        <v>#N/A</v>
      </c>
      <c r="Y155" s="272" t="e">
        <f>VLOOKUP(BillDetail_List[[#This Row],[Phase Code ]],phasetasklist,3,FALSE)</f>
        <v>#N/A</v>
      </c>
      <c r="Z155" s="255" t="e">
        <f>VLOOKUP(BillDetail_List[[#This Row],[Task Code]],tasklist,4,FALSE)</f>
        <v>#N/A</v>
      </c>
      <c r="AA155" s="240" t="str">
        <f>IFERROR(VLOOKUP(BillDetail_List[[#This Row],[Activity Code]],ActivityCodeList,2,FALSE), " ")</f>
        <v xml:space="preserve"> </v>
      </c>
      <c r="AB155" s="240" t="str">
        <f>IFERROR(VLOOKUP(BillDetail_List[[#This Row],[Expense Code]],expensenumbers,2,FALSE), " ")</f>
        <v xml:space="preserve"> </v>
      </c>
      <c r="AC155" s="92" t="str">
        <f>IFERROR(VLOOKUP(BillDetail_List[LTM],LTMList,3,FALSE),"")</f>
        <v/>
      </c>
      <c r="AD155" s="92" t="str">
        <f>IFERROR(VLOOKUP(BillDetail_List[LTM],LTMList,4,FALSE),"")</f>
        <v/>
      </c>
      <c r="AE155" s="86">
        <f>IFERROR(VLOOKUP(BillDetail_List[LTM],LTM_List[],6,FALSE),0)</f>
        <v>0</v>
      </c>
      <c r="AF155" s="83" t="e">
        <f>VLOOKUP(BillDetail_List[Part ID],FundingList,7,FALSE)</f>
        <v>#N/A</v>
      </c>
      <c r="AG155" s="83" t="e">
        <f>IF(CounselBaseFees=0,VLOOKUP(BillDetail_List[Part ID],FundingList,3,FALSE),VLOOKUP(BillDetail_List[LTM],LTMList,8,FALSE))</f>
        <v>#N/A</v>
      </c>
      <c r="AH155" s="93" t="e">
        <f>VLOOKUP(BillDetail_List[Part ID],FundingList,4,FALSE)</f>
        <v>#N/A</v>
      </c>
      <c r="AI155" s="190">
        <f>IF(BillDetail_List[[#This Row],[Time]]="N/A",0, BillDetail_List[[#This Row],[Time]]*BillDetail_List[[#This Row],[LTM Rate]])</f>
        <v>0</v>
      </c>
      <c r="AJ155" s="86" t="e">
        <f>IF(BillDetail_List[Entry Alloc%]=0,(BillDetail_List[Time]*BillDetail_List[LTM Rate])*BillDetail_List[[#This Row],[Funding PerCent Allowed]],(BillDetail_List[Time]*BillDetail_List[LTM Rate])*BillDetail_List[[#This Row],[Funding PerCent Allowed]]*BillDetail_List[Entry Alloc%])</f>
        <v>#N/A</v>
      </c>
      <c r="AK155" s="86" t="e">
        <f>BillDetail_List[Base Profit Costs (including any indemnity cap)]*BillDetail_List[VAT Rate]</f>
        <v>#N/A</v>
      </c>
      <c r="AL155" s="86" t="e">
        <f>BillDetail_List[Base Profit Costs (including any indemnity cap)]*BillDetail_List[Success Fee %]</f>
        <v>#N/A</v>
      </c>
      <c r="AM155" s="86" t="e">
        <f>BillDetail_List[Success Fee on Base Profit costs]*BillDetail_List[VAT Rate]</f>
        <v>#N/A</v>
      </c>
      <c r="AN155" s="86" t="e">
        <f>SUM(BillDetail_List[[#This Row],[Base Profit Costs (including any indemnity cap)]:[VAT on Success Fee on Base Profit Costs]])</f>
        <v>#N/A</v>
      </c>
      <c r="AO155" s="86" t="e">
        <f>BillDetail_List[Counsel''s Base Fees]*BillDetail_List[VAT Rate]</f>
        <v>#N/A</v>
      </c>
      <c r="AP155" s="86" t="e">
        <f>BillDetail_List[Counsel''s Base Fees]*BillDetail_List[Success Fee %]</f>
        <v>#N/A</v>
      </c>
      <c r="AQ155" s="86" t="e">
        <f>BillDetail_List[Counsel''s Success Fee]*BillDetail_List[VAT Rate]</f>
        <v>#N/A</v>
      </c>
      <c r="AR155" s="86" t="e">
        <f>BillDetail_List[Counsel''s Base Fees]+BillDetail_List[VAT on Base Counsel Fees]+BillDetail_List[Counsel''s Success Fee]+BillDetail_List[VAT on Counsel''s Success Fee]</f>
        <v>#N/A</v>
      </c>
      <c r="AS155" s="86">
        <f>BillDetail_List[Other Disbursements]+BillDetail_List[VAT On Other Disbursements]</f>
        <v>0</v>
      </c>
      <c r="AT155" s="86">
        <f>BillDetail_List[Counsel''s Base Fees]+BillDetail_List[Other Disbursements]+BillDetail_List[ATEI Premium]</f>
        <v>0</v>
      </c>
      <c r="AU155" s="86" t="e">
        <f>BillDetail_List[Other Disbursements]+BillDetail_List[Counsel''s Base Fees]+BillDetail_List[Base Profit Costs (including any indemnity cap)]</f>
        <v>#N/A</v>
      </c>
      <c r="AV155" s="86" t="e">
        <f>BillDetail_List[Base Profit Costs (including any indemnity cap)]+BillDetail_List[Success Fee on Base Profit costs]</f>
        <v>#N/A</v>
      </c>
      <c r="AW155" s="86" t="e">
        <f>BillDetail_List[ATEI Premium]+BillDetail_List[Other Disbursements]+BillDetail_List[Counsel''s Success Fee]+BillDetail_List[Counsel''s Base Fees]</f>
        <v>#N/A</v>
      </c>
      <c r="AX155" s="86" t="e">
        <f>BillDetail_List[VAT On Other Disbursements]+BillDetail_List[VAT on Counsel''s Success Fee]+BillDetail_List[VAT on Base Counsel Fees]+BillDetail_List[VAT on Success Fee on Base Profit Costs]+BillDetail_List[VAT on Base Profit Costs]</f>
        <v>#N/A</v>
      </c>
      <c r="AY155" s="86" t="e">
        <f>SUM(BillDetail_List[[#This Row],[Total Profit Costs]:[Total VAT]])</f>
        <v>#N/A</v>
      </c>
      <c r="AZ155" s="280" t="e">
        <f>VLOOKUP(BillDetail_List[[#This Row],[Phase Code ]],phasetasklist,7,FALSE)</f>
        <v>#N/A</v>
      </c>
      <c r="BA155" s="280" t="e">
        <f>VLOOKUP(BillDetail_List[[#This Row],[Task Code]],tasklist,7,FALSE)</f>
        <v>#N/A</v>
      </c>
      <c r="BB155" s="280" t="str">
        <f>IFERROR(VLOOKUP(BillDetail_List[[#This Row],[Activity Code]],ActivityCodeList,4,FALSE),"")</f>
        <v/>
      </c>
      <c r="BC155" s="280" t="str">
        <f>IFERROR(VLOOKUP(BillDetail_List[[#This Row],[Expense Code]],expensenumbers,4,FALSE),"")</f>
        <v/>
      </c>
      <c r="BD155" s="218"/>
      <c r="BE155" s="94"/>
      <c r="BF155" s="94"/>
      <c r="BG155" s="218"/>
      <c r="BH155" s="94"/>
      <c r="BI155" s="218"/>
      <c r="BJ155" s="218"/>
      <c r="BK155" s="96"/>
      <c r="BL155" s="96"/>
      <c r="BQ155" s="96"/>
      <c r="BR155" s="96"/>
      <c r="BS155" s="96"/>
      <c r="BT155" s="96"/>
      <c r="BV155" s="96"/>
      <c r="BW155" s="72"/>
      <c r="BX155" s="72"/>
      <c r="CB155" s="98"/>
      <c r="CC155" s="99"/>
      <c r="CD155" s="99"/>
      <c r="CE155" s="84"/>
      <c r="CF155" s="84"/>
    </row>
    <row r="156" spans="1:84" x14ac:dyDescent="0.2">
      <c r="A156" s="74"/>
      <c r="B156" s="74"/>
      <c r="C156" s="49"/>
      <c r="D156" s="172"/>
      <c r="E156" s="76"/>
      <c r="F156" s="76"/>
      <c r="G156" s="119"/>
      <c r="H156" s="87"/>
      <c r="I156" s="77"/>
      <c r="J156" s="77"/>
      <c r="K156" s="88"/>
      <c r="L156" s="79"/>
      <c r="M156" s="76"/>
      <c r="N156" s="256"/>
      <c r="O156" s="256"/>
      <c r="P156" s="256"/>
      <c r="Q156" s="256"/>
      <c r="R156" s="81"/>
      <c r="S156" s="89"/>
      <c r="T156" s="76"/>
      <c r="U156" s="76"/>
      <c r="V156" s="86" t="e">
        <f>IF(BillDetail_List[Entry Alloc%]=0,(BillDetail_List[Time]*BillDetail_List[LTM Rate])*BillDetail_List[[#This Row],[Funding PerCent Allowed]],(BillDetail_List[Time]*BillDetail_List[LTM Rate])*BillDetail_List[[#This Row],[Funding PerCent Allowed]]*BillDetail_List[Entry Alloc%])</f>
        <v>#N/A</v>
      </c>
      <c r="W156" s="86">
        <f>BillDetail_List[Counsel''s Base Fees]+BillDetail_List[Other Disbursements]+BillDetail_List[ATEI Premium]</f>
        <v>0</v>
      </c>
      <c r="X156" s="91" t="e">
        <f>VLOOKUP(BillDetail_List[Part ID],FundingList,2,FALSE)</f>
        <v>#N/A</v>
      </c>
      <c r="Y156" s="272" t="e">
        <f>VLOOKUP(BillDetail_List[[#This Row],[Phase Code ]],phasetasklist,3,FALSE)</f>
        <v>#N/A</v>
      </c>
      <c r="Z156" s="255" t="e">
        <f>VLOOKUP(BillDetail_List[[#This Row],[Task Code]],tasklist,4,FALSE)</f>
        <v>#N/A</v>
      </c>
      <c r="AA156" s="240" t="str">
        <f>IFERROR(VLOOKUP(BillDetail_List[[#This Row],[Activity Code]],ActivityCodeList,2,FALSE), " ")</f>
        <v xml:space="preserve"> </v>
      </c>
      <c r="AB156" s="240" t="str">
        <f>IFERROR(VLOOKUP(BillDetail_List[[#This Row],[Expense Code]],expensenumbers,2,FALSE), " ")</f>
        <v xml:space="preserve"> </v>
      </c>
      <c r="AC156" s="92" t="str">
        <f>IFERROR(VLOOKUP(BillDetail_List[LTM],LTMList,3,FALSE),"")</f>
        <v/>
      </c>
      <c r="AD156" s="92" t="str">
        <f>IFERROR(VLOOKUP(BillDetail_List[LTM],LTMList,4,FALSE),"")</f>
        <v/>
      </c>
      <c r="AE156" s="86">
        <f>IFERROR(VLOOKUP(BillDetail_List[LTM],LTM_List[],6,FALSE),0)</f>
        <v>0</v>
      </c>
      <c r="AF156" s="83" t="e">
        <f>VLOOKUP(BillDetail_List[Part ID],FundingList,7,FALSE)</f>
        <v>#N/A</v>
      </c>
      <c r="AG156" s="83" t="e">
        <f>IF(CounselBaseFees=0,VLOOKUP(BillDetail_List[Part ID],FundingList,3,FALSE),VLOOKUP(BillDetail_List[LTM],LTMList,8,FALSE))</f>
        <v>#N/A</v>
      </c>
      <c r="AH156" s="93" t="e">
        <f>VLOOKUP(BillDetail_List[Part ID],FundingList,4,FALSE)</f>
        <v>#N/A</v>
      </c>
      <c r="AI156" s="190">
        <f>IF(BillDetail_List[[#This Row],[Time]]="N/A",0, BillDetail_List[[#This Row],[Time]]*BillDetail_List[[#This Row],[LTM Rate]])</f>
        <v>0</v>
      </c>
      <c r="AJ156" s="86" t="e">
        <f>IF(BillDetail_List[Entry Alloc%]=0,(BillDetail_List[Time]*BillDetail_List[LTM Rate])*BillDetail_List[[#This Row],[Funding PerCent Allowed]],(BillDetail_List[Time]*BillDetail_List[LTM Rate])*BillDetail_List[[#This Row],[Funding PerCent Allowed]]*BillDetail_List[Entry Alloc%])</f>
        <v>#N/A</v>
      </c>
      <c r="AK156" s="86" t="e">
        <f>BillDetail_List[Base Profit Costs (including any indemnity cap)]*BillDetail_List[VAT Rate]</f>
        <v>#N/A</v>
      </c>
      <c r="AL156" s="86" t="e">
        <f>BillDetail_List[Base Profit Costs (including any indemnity cap)]*BillDetail_List[Success Fee %]</f>
        <v>#N/A</v>
      </c>
      <c r="AM156" s="86" t="e">
        <f>BillDetail_List[Success Fee on Base Profit costs]*BillDetail_List[VAT Rate]</f>
        <v>#N/A</v>
      </c>
      <c r="AN156" s="86" t="e">
        <f>SUM(BillDetail_List[[#This Row],[Base Profit Costs (including any indemnity cap)]:[VAT on Success Fee on Base Profit Costs]])</f>
        <v>#N/A</v>
      </c>
      <c r="AO156" s="86" t="e">
        <f>BillDetail_List[Counsel''s Base Fees]*BillDetail_List[VAT Rate]</f>
        <v>#N/A</v>
      </c>
      <c r="AP156" s="86" t="e">
        <f>BillDetail_List[Counsel''s Base Fees]*BillDetail_List[Success Fee %]</f>
        <v>#N/A</v>
      </c>
      <c r="AQ156" s="86" t="e">
        <f>BillDetail_List[Counsel''s Success Fee]*BillDetail_List[VAT Rate]</f>
        <v>#N/A</v>
      </c>
      <c r="AR156" s="86" t="e">
        <f>BillDetail_List[Counsel''s Base Fees]+BillDetail_List[VAT on Base Counsel Fees]+BillDetail_List[Counsel''s Success Fee]+BillDetail_List[VAT on Counsel''s Success Fee]</f>
        <v>#N/A</v>
      </c>
      <c r="AS156" s="86">
        <f>BillDetail_List[Other Disbursements]+BillDetail_List[VAT On Other Disbursements]</f>
        <v>0</v>
      </c>
      <c r="AT156" s="86">
        <f>BillDetail_List[Counsel''s Base Fees]+BillDetail_List[Other Disbursements]+BillDetail_List[ATEI Premium]</f>
        <v>0</v>
      </c>
      <c r="AU156" s="86" t="e">
        <f>BillDetail_List[Other Disbursements]+BillDetail_List[Counsel''s Base Fees]+BillDetail_List[Base Profit Costs (including any indemnity cap)]</f>
        <v>#N/A</v>
      </c>
      <c r="AV156" s="86" t="e">
        <f>BillDetail_List[Base Profit Costs (including any indemnity cap)]+BillDetail_List[Success Fee on Base Profit costs]</f>
        <v>#N/A</v>
      </c>
      <c r="AW156" s="86" t="e">
        <f>BillDetail_List[ATEI Premium]+BillDetail_List[Other Disbursements]+BillDetail_List[Counsel''s Success Fee]+BillDetail_List[Counsel''s Base Fees]</f>
        <v>#N/A</v>
      </c>
      <c r="AX156" s="86" t="e">
        <f>BillDetail_List[VAT On Other Disbursements]+BillDetail_List[VAT on Counsel''s Success Fee]+BillDetail_List[VAT on Base Counsel Fees]+BillDetail_List[VAT on Success Fee on Base Profit Costs]+BillDetail_List[VAT on Base Profit Costs]</f>
        <v>#N/A</v>
      </c>
      <c r="AY156" s="86" t="e">
        <f>SUM(BillDetail_List[[#This Row],[Total Profit Costs]:[Total VAT]])</f>
        <v>#N/A</v>
      </c>
      <c r="AZ156" s="280" t="e">
        <f>VLOOKUP(BillDetail_List[[#This Row],[Phase Code ]],phasetasklist,7,FALSE)</f>
        <v>#N/A</v>
      </c>
      <c r="BA156" s="280" t="e">
        <f>VLOOKUP(BillDetail_List[[#This Row],[Task Code]],tasklist,7,FALSE)</f>
        <v>#N/A</v>
      </c>
      <c r="BB156" s="280" t="str">
        <f>IFERROR(VLOOKUP(BillDetail_List[[#This Row],[Activity Code]],ActivityCodeList,4,FALSE),"")</f>
        <v/>
      </c>
      <c r="BC156" s="280" t="str">
        <f>IFERROR(VLOOKUP(BillDetail_List[[#This Row],[Expense Code]],expensenumbers,4,FALSE),"")</f>
        <v/>
      </c>
      <c r="BD156" s="218"/>
      <c r="BE156" s="94"/>
      <c r="BF156" s="94"/>
      <c r="BG156" s="218"/>
      <c r="BH156" s="94"/>
      <c r="BI156" s="218"/>
      <c r="BJ156" s="218"/>
      <c r="BK156" s="96"/>
      <c r="BL156" s="96"/>
      <c r="BQ156" s="96"/>
      <c r="BR156" s="96"/>
      <c r="BS156" s="96"/>
      <c r="BT156" s="96"/>
      <c r="BV156" s="96"/>
      <c r="BW156" s="72"/>
      <c r="BX156" s="72"/>
      <c r="CB156" s="98"/>
      <c r="CC156" s="99"/>
      <c r="CD156" s="99"/>
      <c r="CE156" s="84"/>
      <c r="CF156" s="84"/>
    </row>
    <row r="157" spans="1:84" x14ac:dyDescent="0.25">
      <c r="A157" s="74"/>
      <c r="B157" s="74"/>
      <c r="C157" s="49"/>
      <c r="D157" s="172"/>
      <c r="E157" s="76"/>
      <c r="F157" s="76"/>
      <c r="G157" s="219"/>
      <c r="H157" s="87"/>
      <c r="I157" s="77"/>
      <c r="J157" s="77"/>
      <c r="K157" s="88"/>
      <c r="L157" s="79"/>
      <c r="M157" s="76"/>
      <c r="N157" s="256"/>
      <c r="O157" s="256"/>
      <c r="P157" s="256"/>
      <c r="Q157" s="256"/>
      <c r="R157" s="81"/>
      <c r="S157" s="89"/>
      <c r="T157" s="75"/>
      <c r="U157" s="76"/>
      <c r="V157" s="86" t="e">
        <f>IF(BillDetail_List[Entry Alloc%]=0,(BillDetail_List[Time]*BillDetail_List[LTM Rate])*BillDetail_List[[#This Row],[Funding PerCent Allowed]],(BillDetail_List[Time]*BillDetail_List[LTM Rate])*BillDetail_List[[#This Row],[Funding PerCent Allowed]]*BillDetail_List[Entry Alloc%])</f>
        <v>#N/A</v>
      </c>
      <c r="W157" s="86">
        <f>BillDetail_List[Counsel''s Base Fees]+BillDetail_List[Other Disbursements]+BillDetail_List[ATEI Premium]</f>
        <v>0</v>
      </c>
      <c r="X157" s="91" t="e">
        <f>VLOOKUP(BillDetail_List[Part ID],FundingList,2,FALSE)</f>
        <v>#N/A</v>
      </c>
      <c r="Y157" s="272" t="e">
        <f>VLOOKUP(BillDetail_List[[#This Row],[Phase Code ]],phasetasklist,3,FALSE)</f>
        <v>#N/A</v>
      </c>
      <c r="Z157" s="255" t="e">
        <f>VLOOKUP(BillDetail_List[[#This Row],[Task Code]],tasklist,4,FALSE)</f>
        <v>#N/A</v>
      </c>
      <c r="AA157" s="240" t="str">
        <f>IFERROR(VLOOKUP(BillDetail_List[[#This Row],[Activity Code]],ActivityCodeList,2,FALSE), " ")</f>
        <v xml:space="preserve"> </v>
      </c>
      <c r="AB157" s="240" t="str">
        <f>IFERROR(VLOOKUP(BillDetail_List[[#This Row],[Expense Code]],expensenumbers,2,FALSE), " ")</f>
        <v xml:space="preserve"> </v>
      </c>
      <c r="AC157" s="92" t="str">
        <f>IFERROR(VLOOKUP(BillDetail_List[LTM],LTMList,3,FALSE),"")</f>
        <v/>
      </c>
      <c r="AD157" s="92" t="str">
        <f>IFERROR(VLOOKUP(BillDetail_List[LTM],LTMList,4,FALSE),"")</f>
        <v/>
      </c>
      <c r="AE157" s="86">
        <f>IFERROR(VLOOKUP(BillDetail_List[LTM],LTM_List[],6,FALSE),0)</f>
        <v>0</v>
      </c>
      <c r="AF157" s="83" t="e">
        <f>VLOOKUP(BillDetail_List[Part ID],FundingList,7,FALSE)</f>
        <v>#N/A</v>
      </c>
      <c r="AG157" s="83" t="e">
        <f>IF(CounselBaseFees=0,VLOOKUP(BillDetail_List[Part ID],FundingList,3,FALSE),VLOOKUP(BillDetail_List[LTM],LTMList,8,FALSE))</f>
        <v>#N/A</v>
      </c>
      <c r="AH157" s="93" t="e">
        <f>VLOOKUP(BillDetail_List[Part ID],FundingList,4,FALSE)</f>
        <v>#N/A</v>
      </c>
      <c r="AI157" s="190">
        <f>IF(BillDetail_List[[#This Row],[Time]]="N/A",0, BillDetail_List[[#This Row],[Time]]*BillDetail_List[[#This Row],[LTM Rate]])</f>
        <v>0</v>
      </c>
      <c r="AJ157" s="86" t="e">
        <f>IF(BillDetail_List[Entry Alloc%]=0,(BillDetail_List[Time]*BillDetail_List[LTM Rate])*BillDetail_List[[#This Row],[Funding PerCent Allowed]],(BillDetail_List[Time]*BillDetail_List[LTM Rate])*BillDetail_List[[#This Row],[Funding PerCent Allowed]]*BillDetail_List[Entry Alloc%])</f>
        <v>#N/A</v>
      </c>
      <c r="AK157" s="86" t="e">
        <f>BillDetail_List[Base Profit Costs (including any indemnity cap)]*BillDetail_List[VAT Rate]</f>
        <v>#N/A</v>
      </c>
      <c r="AL157" s="86" t="e">
        <f>BillDetail_List[Base Profit Costs (including any indemnity cap)]*BillDetail_List[Success Fee %]</f>
        <v>#N/A</v>
      </c>
      <c r="AM157" s="86" t="e">
        <f>BillDetail_List[Success Fee on Base Profit costs]*BillDetail_List[VAT Rate]</f>
        <v>#N/A</v>
      </c>
      <c r="AN157" s="86" t="e">
        <f>SUM(BillDetail_List[[#This Row],[Base Profit Costs (including any indemnity cap)]:[VAT on Success Fee on Base Profit Costs]])</f>
        <v>#N/A</v>
      </c>
      <c r="AO157" s="86" t="e">
        <f>BillDetail_List[Counsel''s Base Fees]*BillDetail_List[VAT Rate]</f>
        <v>#N/A</v>
      </c>
      <c r="AP157" s="86" t="e">
        <f>BillDetail_List[Counsel''s Base Fees]*BillDetail_List[Success Fee %]</f>
        <v>#N/A</v>
      </c>
      <c r="AQ157" s="86" t="e">
        <f>BillDetail_List[Counsel''s Success Fee]*BillDetail_List[VAT Rate]</f>
        <v>#N/A</v>
      </c>
      <c r="AR157" s="86" t="e">
        <f>BillDetail_List[Counsel''s Base Fees]+BillDetail_List[VAT on Base Counsel Fees]+BillDetail_List[Counsel''s Success Fee]+BillDetail_List[VAT on Counsel''s Success Fee]</f>
        <v>#N/A</v>
      </c>
      <c r="AS157" s="86">
        <f>BillDetail_List[Other Disbursements]+BillDetail_List[VAT On Other Disbursements]</f>
        <v>0</v>
      </c>
      <c r="AT157" s="86">
        <f>BillDetail_List[Counsel''s Base Fees]+BillDetail_List[Other Disbursements]+BillDetail_List[ATEI Premium]</f>
        <v>0</v>
      </c>
      <c r="AU157" s="86" t="e">
        <f>BillDetail_List[Other Disbursements]+BillDetail_List[Counsel''s Base Fees]+BillDetail_List[Base Profit Costs (including any indemnity cap)]</f>
        <v>#N/A</v>
      </c>
      <c r="AV157" s="86" t="e">
        <f>BillDetail_List[Base Profit Costs (including any indemnity cap)]+BillDetail_List[Success Fee on Base Profit costs]</f>
        <v>#N/A</v>
      </c>
      <c r="AW157" s="86" t="e">
        <f>BillDetail_List[ATEI Premium]+BillDetail_List[Other Disbursements]+BillDetail_List[Counsel''s Success Fee]+BillDetail_List[Counsel''s Base Fees]</f>
        <v>#N/A</v>
      </c>
      <c r="AX157" s="86" t="e">
        <f>BillDetail_List[VAT On Other Disbursements]+BillDetail_List[VAT on Counsel''s Success Fee]+BillDetail_List[VAT on Base Counsel Fees]+BillDetail_List[VAT on Success Fee on Base Profit Costs]+BillDetail_List[VAT on Base Profit Costs]</f>
        <v>#N/A</v>
      </c>
      <c r="AY157" s="86" t="e">
        <f>SUM(BillDetail_List[[#This Row],[Total Profit Costs]:[Total VAT]])</f>
        <v>#N/A</v>
      </c>
      <c r="AZ157" s="280" t="e">
        <f>VLOOKUP(BillDetail_List[[#This Row],[Phase Code ]],phasetasklist,7,FALSE)</f>
        <v>#N/A</v>
      </c>
      <c r="BA157" s="280" t="e">
        <f>VLOOKUP(BillDetail_List[[#This Row],[Task Code]],tasklist,7,FALSE)</f>
        <v>#N/A</v>
      </c>
      <c r="BB157" s="280" t="str">
        <f>IFERROR(VLOOKUP(BillDetail_List[[#This Row],[Activity Code]],ActivityCodeList,4,FALSE),"")</f>
        <v/>
      </c>
      <c r="BC157" s="280" t="str">
        <f>IFERROR(VLOOKUP(BillDetail_List[[#This Row],[Expense Code]],expensenumbers,4,FALSE),"")</f>
        <v/>
      </c>
      <c r="BD157" s="218"/>
      <c r="BE157" s="94"/>
      <c r="BF157" s="94"/>
      <c r="BG157" s="218"/>
      <c r="BH157" s="94"/>
      <c r="BI157" s="218"/>
      <c r="BJ157" s="218"/>
      <c r="BK157" s="96"/>
      <c r="BL157" s="96"/>
      <c r="BQ157" s="96"/>
      <c r="BR157" s="96"/>
      <c r="BS157" s="96"/>
      <c r="BT157" s="96"/>
      <c r="BV157" s="96"/>
      <c r="BW157" s="72"/>
      <c r="BX157" s="72"/>
      <c r="CB157" s="98"/>
      <c r="CC157" s="99"/>
      <c r="CD157" s="99"/>
      <c r="CE157" s="84"/>
      <c r="CF157" s="84"/>
    </row>
    <row r="158" spans="1:84" ht="29.1" customHeight="1" x14ac:dyDescent="0.25">
      <c r="A158" s="74"/>
      <c r="B158" s="74"/>
      <c r="C158" s="49"/>
      <c r="D158" s="172"/>
      <c r="E158" s="76"/>
      <c r="F158" s="76"/>
      <c r="G158" s="219"/>
      <c r="H158" s="87"/>
      <c r="I158" s="77"/>
      <c r="J158" s="77"/>
      <c r="K158" s="88"/>
      <c r="L158" s="79"/>
      <c r="M158" s="76"/>
      <c r="N158" s="256"/>
      <c r="O158" s="256"/>
      <c r="P158" s="256"/>
      <c r="Q158" s="256"/>
      <c r="R158" s="81"/>
      <c r="S158" s="89"/>
      <c r="T158" s="75"/>
      <c r="U158" s="76"/>
      <c r="V158" s="86" t="e">
        <f>IF(BillDetail_List[Entry Alloc%]=0,(BillDetail_List[Time]*BillDetail_List[LTM Rate])*BillDetail_List[[#This Row],[Funding PerCent Allowed]],(BillDetail_List[Time]*BillDetail_List[LTM Rate])*BillDetail_List[[#This Row],[Funding PerCent Allowed]]*BillDetail_List[Entry Alloc%])</f>
        <v>#N/A</v>
      </c>
      <c r="W158" s="86">
        <f>BillDetail_List[Counsel''s Base Fees]+BillDetail_List[Other Disbursements]+BillDetail_List[ATEI Premium]</f>
        <v>0</v>
      </c>
      <c r="X158" s="91" t="e">
        <f>VLOOKUP(BillDetail_List[Part ID],FundingList,2,FALSE)</f>
        <v>#N/A</v>
      </c>
      <c r="Y158" s="272" t="e">
        <f>VLOOKUP(BillDetail_List[[#This Row],[Phase Code ]],phasetasklist,3,FALSE)</f>
        <v>#N/A</v>
      </c>
      <c r="Z158" s="255" t="e">
        <f>VLOOKUP(BillDetail_List[[#This Row],[Task Code]],tasklist,4,FALSE)</f>
        <v>#N/A</v>
      </c>
      <c r="AA158" s="240" t="str">
        <f>IFERROR(VLOOKUP(BillDetail_List[[#This Row],[Activity Code]],ActivityCodeList,2,FALSE), " ")</f>
        <v xml:space="preserve"> </v>
      </c>
      <c r="AB158" s="240" t="str">
        <f>IFERROR(VLOOKUP(BillDetail_List[[#This Row],[Expense Code]],expensenumbers,2,FALSE), " ")</f>
        <v xml:space="preserve"> </v>
      </c>
      <c r="AC158" s="92" t="str">
        <f>IFERROR(VLOOKUP(BillDetail_List[LTM],LTMList,3,FALSE),"")</f>
        <v/>
      </c>
      <c r="AD158" s="92" t="str">
        <f>IFERROR(VLOOKUP(BillDetail_List[LTM],LTMList,4,FALSE),"")</f>
        <v/>
      </c>
      <c r="AE158" s="86">
        <f>IFERROR(VLOOKUP(BillDetail_List[LTM],LTM_List[],6,FALSE),0)</f>
        <v>0</v>
      </c>
      <c r="AF158" s="83" t="e">
        <f>VLOOKUP(BillDetail_List[Part ID],FundingList,7,FALSE)</f>
        <v>#N/A</v>
      </c>
      <c r="AG158" s="83" t="e">
        <f>IF(CounselBaseFees=0,VLOOKUP(BillDetail_List[Part ID],FundingList,3,FALSE),VLOOKUP(BillDetail_List[LTM],LTMList,8,FALSE))</f>
        <v>#N/A</v>
      </c>
      <c r="AH158" s="93" t="e">
        <f>VLOOKUP(BillDetail_List[Part ID],FundingList,4,FALSE)</f>
        <v>#N/A</v>
      </c>
      <c r="AI158" s="190">
        <f>IF(BillDetail_List[[#This Row],[Time]]="N/A",0, BillDetail_List[[#This Row],[Time]]*BillDetail_List[[#This Row],[LTM Rate]])</f>
        <v>0</v>
      </c>
      <c r="AJ158" s="86" t="e">
        <f>IF(BillDetail_List[Entry Alloc%]=0,(BillDetail_List[Time]*BillDetail_List[LTM Rate])*BillDetail_List[[#This Row],[Funding PerCent Allowed]],(BillDetail_List[Time]*BillDetail_List[LTM Rate])*BillDetail_List[[#This Row],[Funding PerCent Allowed]]*BillDetail_List[Entry Alloc%])</f>
        <v>#N/A</v>
      </c>
      <c r="AK158" s="86" t="e">
        <f>BillDetail_List[Base Profit Costs (including any indemnity cap)]*BillDetail_List[VAT Rate]</f>
        <v>#N/A</v>
      </c>
      <c r="AL158" s="86" t="e">
        <f>BillDetail_List[Base Profit Costs (including any indemnity cap)]*BillDetail_List[Success Fee %]</f>
        <v>#N/A</v>
      </c>
      <c r="AM158" s="86" t="e">
        <f>BillDetail_List[Success Fee on Base Profit costs]*BillDetail_List[VAT Rate]</f>
        <v>#N/A</v>
      </c>
      <c r="AN158" s="86" t="e">
        <f>SUM(BillDetail_List[[#This Row],[Base Profit Costs (including any indemnity cap)]:[VAT on Success Fee on Base Profit Costs]])</f>
        <v>#N/A</v>
      </c>
      <c r="AO158" s="86" t="e">
        <f>BillDetail_List[Counsel''s Base Fees]*BillDetail_List[VAT Rate]</f>
        <v>#N/A</v>
      </c>
      <c r="AP158" s="86" t="e">
        <f>BillDetail_List[Counsel''s Base Fees]*BillDetail_List[Success Fee %]</f>
        <v>#N/A</v>
      </c>
      <c r="AQ158" s="86" t="e">
        <f>BillDetail_List[Counsel''s Success Fee]*BillDetail_List[VAT Rate]</f>
        <v>#N/A</v>
      </c>
      <c r="AR158" s="86" t="e">
        <f>BillDetail_List[Counsel''s Base Fees]+BillDetail_List[VAT on Base Counsel Fees]+BillDetail_List[Counsel''s Success Fee]+BillDetail_List[VAT on Counsel''s Success Fee]</f>
        <v>#N/A</v>
      </c>
      <c r="AS158" s="86">
        <f>BillDetail_List[Other Disbursements]+BillDetail_List[VAT On Other Disbursements]</f>
        <v>0</v>
      </c>
      <c r="AT158" s="86">
        <f>BillDetail_List[Counsel''s Base Fees]+BillDetail_List[Other Disbursements]+BillDetail_List[ATEI Premium]</f>
        <v>0</v>
      </c>
      <c r="AU158" s="86" t="e">
        <f>BillDetail_List[Other Disbursements]+BillDetail_List[Counsel''s Base Fees]+BillDetail_List[Base Profit Costs (including any indemnity cap)]</f>
        <v>#N/A</v>
      </c>
      <c r="AV158" s="86" t="e">
        <f>BillDetail_List[Base Profit Costs (including any indemnity cap)]+BillDetail_List[Success Fee on Base Profit costs]</f>
        <v>#N/A</v>
      </c>
      <c r="AW158" s="86" t="e">
        <f>BillDetail_List[ATEI Premium]+BillDetail_List[Other Disbursements]+BillDetail_List[Counsel''s Success Fee]+BillDetail_List[Counsel''s Base Fees]</f>
        <v>#N/A</v>
      </c>
      <c r="AX158" s="86" t="e">
        <f>BillDetail_List[VAT On Other Disbursements]+BillDetail_List[VAT on Counsel''s Success Fee]+BillDetail_List[VAT on Base Counsel Fees]+BillDetail_List[VAT on Success Fee on Base Profit Costs]+BillDetail_List[VAT on Base Profit Costs]</f>
        <v>#N/A</v>
      </c>
      <c r="AY158" s="86" t="e">
        <f>SUM(BillDetail_List[[#This Row],[Total Profit Costs]:[Total VAT]])</f>
        <v>#N/A</v>
      </c>
      <c r="AZ158" s="280" t="e">
        <f>VLOOKUP(BillDetail_List[[#This Row],[Phase Code ]],phasetasklist,7,FALSE)</f>
        <v>#N/A</v>
      </c>
      <c r="BA158" s="280" t="e">
        <f>VLOOKUP(BillDetail_List[[#This Row],[Task Code]],tasklist,7,FALSE)</f>
        <v>#N/A</v>
      </c>
      <c r="BB158" s="280" t="str">
        <f>IFERROR(VLOOKUP(BillDetail_List[[#This Row],[Activity Code]],ActivityCodeList,4,FALSE),"")</f>
        <v/>
      </c>
      <c r="BC158" s="280" t="str">
        <f>IFERROR(VLOOKUP(BillDetail_List[[#This Row],[Expense Code]],expensenumbers,4,FALSE),"")</f>
        <v/>
      </c>
      <c r="BD158" s="218"/>
      <c r="BE158" s="94"/>
      <c r="BF158" s="94"/>
      <c r="BG158" s="218"/>
      <c r="BH158" s="94"/>
      <c r="BI158" s="218"/>
      <c r="BJ158" s="218"/>
      <c r="BK158" s="96"/>
      <c r="BL158" s="96"/>
      <c r="BQ158" s="96"/>
      <c r="BR158" s="96"/>
      <c r="BS158" s="96"/>
      <c r="BT158" s="96"/>
      <c r="BV158" s="96"/>
      <c r="BW158" s="72"/>
      <c r="BX158" s="72"/>
      <c r="CB158" s="98"/>
      <c r="CC158" s="99"/>
      <c r="CD158" s="99"/>
      <c r="CE158" s="84"/>
      <c r="CF158" s="84"/>
    </row>
    <row r="159" spans="1:84" ht="29.1" customHeight="1" x14ac:dyDescent="0.25">
      <c r="A159" s="74"/>
      <c r="B159" s="74"/>
      <c r="C159" s="49"/>
      <c r="D159" s="172"/>
      <c r="E159" s="76"/>
      <c r="F159" s="76"/>
      <c r="G159" s="219"/>
      <c r="H159" s="87"/>
      <c r="I159" s="77"/>
      <c r="J159" s="77"/>
      <c r="K159" s="88"/>
      <c r="L159" s="79"/>
      <c r="M159" s="76"/>
      <c r="N159" s="256"/>
      <c r="O159" s="256"/>
      <c r="P159" s="256"/>
      <c r="Q159" s="256"/>
      <c r="R159" s="81"/>
      <c r="S159" s="89"/>
      <c r="T159" s="75"/>
      <c r="U159" s="76"/>
      <c r="V159" s="86" t="e">
        <f>IF(BillDetail_List[Entry Alloc%]=0,(BillDetail_List[Time]*BillDetail_List[LTM Rate])*BillDetail_List[[#This Row],[Funding PerCent Allowed]],(BillDetail_List[Time]*BillDetail_List[LTM Rate])*BillDetail_List[[#This Row],[Funding PerCent Allowed]]*BillDetail_List[Entry Alloc%])</f>
        <v>#N/A</v>
      </c>
      <c r="W159" s="86">
        <f>BillDetail_List[Counsel''s Base Fees]+BillDetail_List[Other Disbursements]+BillDetail_List[ATEI Premium]</f>
        <v>0</v>
      </c>
      <c r="X159" s="91" t="e">
        <f>VLOOKUP(BillDetail_List[Part ID],FundingList,2,FALSE)</f>
        <v>#N/A</v>
      </c>
      <c r="Y159" s="272" t="e">
        <f>VLOOKUP(BillDetail_List[[#This Row],[Phase Code ]],phasetasklist,3,FALSE)</f>
        <v>#N/A</v>
      </c>
      <c r="Z159" s="255" t="e">
        <f>VLOOKUP(BillDetail_List[[#This Row],[Task Code]],tasklist,4,FALSE)</f>
        <v>#N/A</v>
      </c>
      <c r="AA159" s="240" t="str">
        <f>IFERROR(VLOOKUP(BillDetail_List[[#This Row],[Activity Code]],ActivityCodeList,2,FALSE), " ")</f>
        <v xml:space="preserve"> </v>
      </c>
      <c r="AB159" s="240" t="str">
        <f>IFERROR(VLOOKUP(BillDetail_List[[#This Row],[Expense Code]],expensenumbers,2,FALSE), " ")</f>
        <v xml:space="preserve"> </v>
      </c>
      <c r="AC159" s="92" t="str">
        <f>IFERROR(VLOOKUP(BillDetail_List[LTM],LTMList,3,FALSE),"")</f>
        <v/>
      </c>
      <c r="AD159" s="92" t="str">
        <f>IFERROR(VLOOKUP(BillDetail_List[LTM],LTMList,4,FALSE),"")</f>
        <v/>
      </c>
      <c r="AE159" s="86">
        <f>IFERROR(VLOOKUP(BillDetail_List[LTM],LTM_List[],6,FALSE),0)</f>
        <v>0</v>
      </c>
      <c r="AF159" s="83" t="e">
        <f>VLOOKUP(BillDetail_List[Part ID],FundingList,7,FALSE)</f>
        <v>#N/A</v>
      </c>
      <c r="AG159" s="83" t="e">
        <f>IF(CounselBaseFees=0,VLOOKUP(BillDetail_List[Part ID],FundingList,3,FALSE),VLOOKUP(BillDetail_List[LTM],LTMList,8,FALSE))</f>
        <v>#N/A</v>
      </c>
      <c r="AH159" s="93" t="e">
        <f>VLOOKUP(BillDetail_List[Part ID],FundingList,4,FALSE)</f>
        <v>#N/A</v>
      </c>
      <c r="AI159" s="190">
        <f>IF(BillDetail_List[[#This Row],[Time]]="N/A",0, BillDetail_List[[#This Row],[Time]]*BillDetail_List[[#This Row],[LTM Rate]])</f>
        <v>0</v>
      </c>
      <c r="AJ159" s="86" t="e">
        <f>IF(BillDetail_List[Entry Alloc%]=0,(BillDetail_List[Time]*BillDetail_List[LTM Rate])*BillDetail_List[[#This Row],[Funding PerCent Allowed]],(BillDetail_List[Time]*BillDetail_List[LTM Rate])*BillDetail_List[[#This Row],[Funding PerCent Allowed]]*BillDetail_List[Entry Alloc%])</f>
        <v>#N/A</v>
      </c>
      <c r="AK159" s="86" t="e">
        <f>BillDetail_List[Base Profit Costs (including any indemnity cap)]*BillDetail_List[VAT Rate]</f>
        <v>#N/A</v>
      </c>
      <c r="AL159" s="86" t="e">
        <f>BillDetail_List[Base Profit Costs (including any indemnity cap)]*BillDetail_List[Success Fee %]</f>
        <v>#N/A</v>
      </c>
      <c r="AM159" s="86" t="e">
        <f>BillDetail_List[Success Fee on Base Profit costs]*BillDetail_List[VAT Rate]</f>
        <v>#N/A</v>
      </c>
      <c r="AN159" s="86" t="e">
        <f>SUM(BillDetail_List[[#This Row],[Base Profit Costs (including any indemnity cap)]:[VAT on Success Fee on Base Profit Costs]])</f>
        <v>#N/A</v>
      </c>
      <c r="AO159" s="86" t="e">
        <f>BillDetail_List[Counsel''s Base Fees]*BillDetail_List[VAT Rate]</f>
        <v>#N/A</v>
      </c>
      <c r="AP159" s="86" t="e">
        <f>BillDetail_List[Counsel''s Base Fees]*BillDetail_List[Success Fee %]</f>
        <v>#N/A</v>
      </c>
      <c r="AQ159" s="86" t="e">
        <f>BillDetail_List[Counsel''s Success Fee]*BillDetail_List[VAT Rate]</f>
        <v>#N/A</v>
      </c>
      <c r="AR159" s="86" t="e">
        <f>BillDetail_List[Counsel''s Base Fees]+BillDetail_List[VAT on Base Counsel Fees]+BillDetail_List[Counsel''s Success Fee]+BillDetail_List[VAT on Counsel''s Success Fee]</f>
        <v>#N/A</v>
      </c>
      <c r="AS159" s="86">
        <f>BillDetail_List[Other Disbursements]+BillDetail_List[VAT On Other Disbursements]</f>
        <v>0</v>
      </c>
      <c r="AT159" s="86">
        <f>BillDetail_List[Counsel''s Base Fees]+BillDetail_List[Other Disbursements]+BillDetail_List[ATEI Premium]</f>
        <v>0</v>
      </c>
      <c r="AU159" s="86" t="e">
        <f>BillDetail_List[Other Disbursements]+BillDetail_List[Counsel''s Base Fees]+BillDetail_List[Base Profit Costs (including any indemnity cap)]</f>
        <v>#N/A</v>
      </c>
      <c r="AV159" s="86" t="e">
        <f>BillDetail_List[Base Profit Costs (including any indemnity cap)]+BillDetail_List[Success Fee on Base Profit costs]</f>
        <v>#N/A</v>
      </c>
      <c r="AW159" s="86" t="e">
        <f>BillDetail_List[ATEI Premium]+BillDetail_List[Other Disbursements]+BillDetail_List[Counsel''s Success Fee]+BillDetail_List[Counsel''s Base Fees]</f>
        <v>#N/A</v>
      </c>
      <c r="AX159" s="86" t="e">
        <f>BillDetail_List[VAT On Other Disbursements]+BillDetail_List[VAT on Counsel''s Success Fee]+BillDetail_List[VAT on Base Counsel Fees]+BillDetail_List[VAT on Success Fee on Base Profit Costs]+BillDetail_List[VAT on Base Profit Costs]</f>
        <v>#N/A</v>
      </c>
      <c r="AY159" s="86" t="e">
        <f>SUM(BillDetail_List[[#This Row],[Total Profit Costs]:[Total VAT]])</f>
        <v>#N/A</v>
      </c>
      <c r="AZ159" s="280" t="e">
        <f>VLOOKUP(BillDetail_List[[#This Row],[Phase Code ]],phasetasklist,7,FALSE)</f>
        <v>#N/A</v>
      </c>
      <c r="BA159" s="280" t="e">
        <f>VLOOKUP(BillDetail_List[[#This Row],[Task Code]],tasklist,7,FALSE)</f>
        <v>#N/A</v>
      </c>
      <c r="BB159" s="280" t="str">
        <f>IFERROR(VLOOKUP(BillDetail_List[[#This Row],[Activity Code]],ActivityCodeList,4,FALSE),"")</f>
        <v/>
      </c>
      <c r="BC159" s="280" t="str">
        <f>IFERROR(VLOOKUP(BillDetail_List[[#This Row],[Expense Code]],expensenumbers,4,FALSE),"")</f>
        <v/>
      </c>
      <c r="BD159" s="218"/>
      <c r="BE159" s="94"/>
      <c r="BF159" s="94"/>
      <c r="BG159" s="218"/>
      <c r="BH159" s="94"/>
      <c r="BI159" s="218"/>
      <c r="BJ159" s="218"/>
      <c r="BK159" s="96"/>
      <c r="BL159" s="96"/>
      <c r="BQ159" s="96"/>
      <c r="BR159" s="96"/>
      <c r="BS159" s="96"/>
      <c r="BT159" s="96"/>
      <c r="BV159" s="96"/>
      <c r="BW159" s="72"/>
      <c r="BX159" s="72"/>
      <c r="CB159" s="98"/>
      <c r="CC159" s="99"/>
      <c r="CD159" s="99"/>
      <c r="CE159" s="84"/>
      <c r="CF159" s="84"/>
    </row>
    <row r="160" spans="1:84" ht="29.1" customHeight="1" x14ac:dyDescent="0.25">
      <c r="A160" s="74"/>
      <c r="B160" s="74"/>
      <c r="C160" s="49"/>
      <c r="D160" s="172"/>
      <c r="E160" s="76"/>
      <c r="F160" s="76"/>
      <c r="G160" s="219"/>
      <c r="H160" s="87"/>
      <c r="I160" s="77"/>
      <c r="J160" s="77"/>
      <c r="K160" s="88"/>
      <c r="L160" s="79"/>
      <c r="M160" s="76"/>
      <c r="N160" s="256"/>
      <c r="O160" s="256"/>
      <c r="P160" s="256"/>
      <c r="Q160" s="256"/>
      <c r="R160" s="81"/>
      <c r="S160" s="89"/>
      <c r="T160" s="75"/>
      <c r="U160" s="76"/>
      <c r="V160" s="86" t="e">
        <f>IF(BillDetail_List[Entry Alloc%]=0,(BillDetail_List[Time]*BillDetail_List[LTM Rate])*BillDetail_List[[#This Row],[Funding PerCent Allowed]],(BillDetail_List[Time]*BillDetail_List[LTM Rate])*BillDetail_List[[#This Row],[Funding PerCent Allowed]]*BillDetail_List[Entry Alloc%])</f>
        <v>#N/A</v>
      </c>
      <c r="W160" s="86">
        <f>BillDetail_List[Counsel''s Base Fees]+BillDetail_List[Other Disbursements]+BillDetail_List[ATEI Premium]</f>
        <v>0</v>
      </c>
      <c r="X160" s="91" t="e">
        <f>VLOOKUP(BillDetail_List[Part ID],FundingList,2,FALSE)</f>
        <v>#N/A</v>
      </c>
      <c r="Y160" s="272" t="e">
        <f>VLOOKUP(BillDetail_List[[#This Row],[Phase Code ]],phasetasklist,3,FALSE)</f>
        <v>#N/A</v>
      </c>
      <c r="Z160" s="255" t="e">
        <f>VLOOKUP(BillDetail_List[[#This Row],[Task Code]],tasklist,4,FALSE)</f>
        <v>#N/A</v>
      </c>
      <c r="AA160" s="240" t="str">
        <f>IFERROR(VLOOKUP(BillDetail_List[[#This Row],[Activity Code]],ActivityCodeList,2,FALSE), " ")</f>
        <v xml:space="preserve"> </v>
      </c>
      <c r="AB160" s="240" t="str">
        <f>IFERROR(VLOOKUP(BillDetail_List[[#This Row],[Expense Code]],expensenumbers,2,FALSE), " ")</f>
        <v xml:space="preserve"> </v>
      </c>
      <c r="AC160" s="92" t="str">
        <f>IFERROR(VLOOKUP(BillDetail_List[LTM],LTMList,3,FALSE),"")</f>
        <v/>
      </c>
      <c r="AD160" s="92" t="str">
        <f>IFERROR(VLOOKUP(BillDetail_List[LTM],LTMList,4,FALSE),"")</f>
        <v/>
      </c>
      <c r="AE160" s="86">
        <f>IFERROR(VLOOKUP(BillDetail_List[LTM],LTM_List[],6,FALSE),0)</f>
        <v>0</v>
      </c>
      <c r="AF160" s="83" t="e">
        <f>VLOOKUP(BillDetail_List[Part ID],FundingList,7,FALSE)</f>
        <v>#N/A</v>
      </c>
      <c r="AG160" s="83" t="e">
        <f>IF(CounselBaseFees=0,VLOOKUP(BillDetail_List[Part ID],FundingList,3,FALSE),VLOOKUP(BillDetail_List[LTM],LTMList,8,FALSE))</f>
        <v>#N/A</v>
      </c>
      <c r="AH160" s="93" t="e">
        <f>VLOOKUP(BillDetail_List[Part ID],FundingList,4,FALSE)</f>
        <v>#N/A</v>
      </c>
      <c r="AI160" s="190">
        <f>IF(BillDetail_List[[#This Row],[Time]]="N/A",0, BillDetail_List[[#This Row],[Time]]*BillDetail_List[[#This Row],[LTM Rate]])</f>
        <v>0</v>
      </c>
      <c r="AJ160" s="86" t="e">
        <f>IF(BillDetail_List[Entry Alloc%]=0,(BillDetail_List[Time]*BillDetail_List[LTM Rate])*BillDetail_List[[#This Row],[Funding PerCent Allowed]],(BillDetail_List[Time]*BillDetail_List[LTM Rate])*BillDetail_List[[#This Row],[Funding PerCent Allowed]]*BillDetail_List[Entry Alloc%])</f>
        <v>#N/A</v>
      </c>
      <c r="AK160" s="86" t="e">
        <f>BillDetail_List[Base Profit Costs (including any indemnity cap)]*BillDetail_List[VAT Rate]</f>
        <v>#N/A</v>
      </c>
      <c r="AL160" s="86" t="e">
        <f>BillDetail_List[Base Profit Costs (including any indemnity cap)]*BillDetail_List[Success Fee %]</f>
        <v>#N/A</v>
      </c>
      <c r="AM160" s="86" t="e">
        <f>BillDetail_List[Success Fee on Base Profit costs]*BillDetail_List[VAT Rate]</f>
        <v>#N/A</v>
      </c>
      <c r="AN160" s="86" t="e">
        <f>SUM(BillDetail_List[[#This Row],[Base Profit Costs (including any indemnity cap)]:[VAT on Success Fee on Base Profit Costs]])</f>
        <v>#N/A</v>
      </c>
      <c r="AO160" s="86" t="e">
        <f>BillDetail_List[Counsel''s Base Fees]*BillDetail_List[VAT Rate]</f>
        <v>#N/A</v>
      </c>
      <c r="AP160" s="86" t="e">
        <f>BillDetail_List[Counsel''s Base Fees]*BillDetail_List[Success Fee %]</f>
        <v>#N/A</v>
      </c>
      <c r="AQ160" s="86" t="e">
        <f>BillDetail_List[Counsel''s Success Fee]*BillDetail_List[VAT Rate]</f>
        <v>#N/A</v>
      </c>
      <c r="AR160" s="86" t="e">
        <f>BillDetail_List[Counsel''s Base Fees]+BillDetail_List[VAT on Base Counsel Fees]+BillDetail_List[Counsel''s Success Fee]+BillDetail_List[VAT on Counsel''s Success Fee]</f>
        <v>#N/A</v>
      </c>
      <c r="AS160" s="86">
        <f>BillDetail_List[Other Disbursements]+BillDetail_List[VAT On Other Disbursements]</f>
        <v>0</v>
      </c>
      <c r="AT160" s="86">
        <f>BillDetail_List[Counsel''s Base Fees]+BillDetail_List[Other Disbursements]+BillDetail_List[ATEI Premium]</f>
        <v>0</v>
      </c>
      <c r="AU160" s="86" t="e">
        <f>BillDetail_List[Other Disbursements]+BillDetail_List[Counsel''s Base Fees]+BillDetail_List[Base Profit Costs (including any indemnity cap)]</f>
        <v>#N/A</v>
      </c>
      <c r="AV160" s="86" t="e">
        <f>BillDetail_List[Base Profit Costs (including any indemnity cap)]+BillDetail_List[Success Fee on Base Profit costs]</f>
        <v>#N/A</v>
      </c>
      <c r="AW160" s="86" t="e">
        <f>BillDetail_List[ATEI Premium]+BillDetail_List[Other Disbursements]+BillDetail_List[Counsel''s Success Fee]+BillDetail_List[Counsel''s Base Fees]</f>
        <v>#N/A</v>
      </c>
      <c r="AX160" s="86" t="e">
        <f>BillDetail_List[VAT On Other Disbursements]+BillDetail_List[VAT on Counsel''s Success Fee]+BillDetail_List[VAT on Base Counsel Fees]+BillDetail_List[VAT on Success Fee on Base Profit Costs]+BillDetail_List[VAT on Base Profit Costs]</f>
        <v>#N/A</v>
      </c>
      <c r="AY160" s="86" t="e">
        <f>SUM(BillDetail_List[[#This Row],[Total Profit Costs]:[Total VAT]])</f>
        <v>#N/A</v>
      </c>
      <c r="AZ160" s="280" t="e">
        <f>VLOOKUP(BillDetail_List[[#This Row],[Phase Code ]],phasetasklist,7,FALSE)</f>
        <v>#N/A</v>
      </c>
      <c r="BA160" s="280" t="e">
        <f>VLOOKUP(BillDetail_List[[#This Row],[Task Code]],tasklist,7,FALSE)</f>
        <v>#N/A</v>
      </c>
      <c r="BB160" s="280" t="str">
        <f>IFERROR(VLOOKUP(BillDetail_List[[#This Row],[Activity Code]],ActivityCodeList,4,FALSE),"")</f>
        <v/>
      </c>
      <c r="BC160" s="280" t="str">
        <f>IFERROR(VLOOKUP(BillDetail_List[[#This Row],[Expense Code]],expensenumbers,4,FALSE),"")</f>
        <v/>
      </c>
      <c r="BD160" s="218"/>
      <c r="BE160" s="94"/>
      <c r="BF160" s="94"/>
      <c r="BG160" s="218"/>
      <c r="BH160" s="94"/>
      <c r="BI160" s="218"/>
      <c r="BJ160" s="218"/>
      <c r="BK160" s="96"/>
      <c r="BL160" s="96"/>
      <c r="BQ160" s="96"/>
      <c r="BR160" s="96"/>
      <c r="BS160" s="96"/>
      <c r="BT160" s="96"/>
      <c r="BV160" s="96"/>
      <c r="BW160" s="72"/>
      <c r="BX160" s="72"/>
      <c r="CB160" s="98"/>
      <c r="CC160" s="99"/>
      <c r="CD160" s="99"/>
      <c r="CE160" s="84"/>
      <c r="CF160" s="84"/>
    </row>
    <row r="161" spans="1:84" ht="29.1" customHeight="1" x14ac:dyDescent="0.2">
      <c r="A161" s="74"/>
      <c r="B161" s="74"/>
      <c r="C161" s="49"/>
      <c r="D161" s="172"/>
      <c r="E161" s="76"/>
      <c r="F161" s="76"/>
      <c r="G161" s="119"/>
      <c r="H161" s="87"/>
      <c r="I161" s="77"/>
      <c r="J161" s="77"/>
      <c r="K161" s="88"/>
      <c r="L161" s="79"/>
      <c r="M161" s="76"/>
      <c r="N161" s="256"/>
      <c r="O161" s="256"/>
      <c r="P161" s="256"/>
      <c r="Q161" s="256"/>
      <c r="R161" s="81"/>
      <c r="S161" s="89"/>
      <c r="T161" s="75"/>
      <c r="U161" s="75"/>
      <c r="V161" s="86" t="e">
        <f>IF(BillDetail_List[Entry Alloc%]=0,(BillDetail_List[Time]*BillDetail_List[LTM Rate])*BillDetail_List[[#This Row],[Funding PerCent Allowed]],(BillDetail_List[Time]*BillDetail_List[LTM Rate])*BillDetail_List[[#This Row],[Funding PerCent Allowed]]*BillDetail_List[Entry Alloc%])</f>
        <v>#N/A</v>
      </c>
      <c r="W161" s="86">
        <f>BillDetail_List[Counsel''s Base Fees]+BillDetail_List[Other Disbursements]+BillDetail_List[ATEI Premium]</f>
        <v>0</v>
      </c>
      <c r="X161" s="91" t="e">
        <f>VLOOKUP(BillDetail_List[Part ID],FundingList,2,FALSE)</f>
        <v>#N/A</v>
      </c>
      <c r="Y161" s="272" t="e">
        <f>VLOOKUP(BillDetail_List[[#This Row],[Phase Code ]],phasetasklist,3,FALSE)</f>
        <v>#N/A</v>
      </c>
      <c r="Z161" s="255" t="e">
        <f>VLOOKUP(BillDetail_List[[#This Row],[Task Code]],tasklist,4,FALSE)</f>
        <v>#N/A</v>
      </c>
      <c r="AA161" s="240" t="str">
        <f>IFERROR(VLOOKUP(BillDetail_List[[#This Row],[Activity Code]],ActivityCodeList,2,FALSE), " ")</f>
        <v xml:space="preserve"> </v>
      </c>
      <c r="AB161" s="240" t="str">
        <f>IFERROR(VLOOKUP(BillDetail_List[[#This Row],[Expense Code]],expensenumbers,2,FALSE), " ")</f>
        <v xml:space="preserve"> </v>
      </c>
      <c r="AC161" s="92" t="str">
        <f>IFERROR(VLOOKUP(BillDetail_List[LTM],LTMList,3,FALSE),"")</f>
        <v/>
      </c>
      <c r="AD161" s="92" t="str">
        <f>IFERROR(VLOOKUP(BillDetail_List[LTM],LTMList,4,FALSE),"")</f>
        <v/>
      </c>
      <c r="AE161" s="86">
        <f>IFERROR(VLOOKUP(BillDetail_List[LTM],LTM_List[],6,FALSE),0)</f>
        <v>0</v>
      </c>
      <c r="AF161" s="83" t="e">
        <f>VLOOKUP(BillDetail_List[Part ID],FundingList,7,FALSE)</f>
        <v>#N/A</v>
      </c>
      <c r="AG161" s="83" t="e">
        <f>IF(CounselBaseFees=0,VLOOKUP(BillDetail_List[Part ID],FundingList,3,FALSE),VLOOKUP(BillDetail_List[LTM],LTMList,8,FALSE))</f>
        <v>#N/A</v>
      </c>
      <c r="AH161" s="93" t="e">
        <f>VLOOKUP(BillDetail_List[Part ID],FundingList,4,FALSE)</f>
        <v>#N/A</v>
      </c>
      <c r="AI161" s="190">
        <f>IF(BillDetail_List[[#This Row],[Time]]="N/A",0, BillDetail_List[[#This Row],[Time]]*BillDetail_List[[#This Row],[LTM Rate]])</f>
        <v>0</v>
      </c>
      <c r="AJ161" s="86" t="e">
        <f>IF(BillDetail_List[Entry Alloc%]=0,(BillDetail_List[Time]*BillDetail_List[LTM Rate])*BillDetail_List[[#This Row],[Funding PerCent Allowed]],(BillDetail_List[Time]*BillDetail_List[LTM Rate])*BillDetail_List[[#This Row],[Funding PerCent Allowed]]*BillDetail_List[Entry Alloc%])</f>
        <v>#N/A</v>
      </c>
      <c r="AK161" s="86" t="e">
        <f>BillDetail_List[Base Profit Costs (including any indemnity cap)]*BillDetail_List[VAT Rate]</f>
        <v>#N/A</v>
      </c>
      <c r="AL161" s="86" t="e">
        <f>BillDetail_List[Base Profit Costs (including any indemnity cap)]*BillDetail_List[Success Fee %]</f>
        <v>#N/A</v>
      </c>
      <c r="AM161" s="86" t="e">
        <f>BillDetail_List[Success Fee on Base Profit costs]*BillDetail_List[VAT Rate]</f>
        <v>#N/A</v>
      </c>
      <c r="AN161" s="86" t="e">
        <f>SUM(BillDetail_List[[#This Row],[Base Profit Costs (including any indemnity cap)]:[VAT on Success Fee on Base Profit Costs]])</f>
        <v>#N/A</v>
      </c>
      <c r="AO161" s="86" t="e">
        <f>BillDetail_List[Counsel''s Base Fees]*BillDetail_List[VAT Rate]</f>
        <v>#N/A</v>
      </c>
      <c r="AP161" s="86" t="e">
        <f>BillDetail_List[Counsel''s Base Fees]*BillDetail_List[Success Fee %]</f>
        <v>#N/A</v>
      </c>
      <c r="AQ161" s="86" t="e">
        <f>BillDetail_List[Counsel''s Success Fee]*BillDetail_List[VAT Rate]</f>
        <v>#N/A</v>
      </c>
      <c r="AR161" s="86" t="e">
        <f>BillDetail_List[Counsel''s Base Fees]+BillDetail_List[VAT on Base Counsel Fees]+BillDetail_List[Counsel''s Success Fee]+BillDetail_List[VAT on Counsel''s Success Fee]</f>
        <v>#N/A</v>
      </c>
      <c r="AS161" s="86">
        <f>BillDetail_List[Other Disbursements]+BillDetail_List[VAT On Other Disbursements]</f>
        <v>0</v>
      </c>
      <c r="AT161" s="86">
        <f>BillDetail_List[Counsel''s Base Fees]+BillDetail_List[Other Disbursements]+BillDetail_List[ATEI Premium]</f>
        <v>0</v>
      </c>
      <c r="AU161" s="86" t="e">
        <f>BillDetail_List[Other Disbursements]+BillDetail_List[Counsel''s Base Fees]+BillDetail_List[Base Profit Costs (including any indemnity cap)]</f>
        <v>#N/A</v>
      </c>
      <c r="AV161" s="86" t="e">
        <f>BillDetail_List[Base Profit Costs (including any indemnity cap)]+BillDetail_List[Success Fee on Base Profit costs]</f>
        <v>#N/A</v>
      </c>
      <c r="AW161" s="86" t="e">
        <f>BillDetail_List[ATEI Premium]+BillDetail_List[Other Disbursements]+BillDetail_List[Counsel''s Success Fee]+BillDetail_List[Counsel''s Base Fees]</f>
        <v>#N/A</v>
      </c>
      <c r="AX161" s="86" t="e">
        <f>BillDetail_List[VAT On Other Disbursements]+BillDetail_List[VAT on Counsel''s Success Fee]+BillDetail_List[VAT on Base Counsel Fees]+BillDetail_List[VAT on Success Fee on Base Profit Costs]+BillDetail_List[VAT on Base Profit Costs]</f>
        <v>#N/A</v>
      </c>
      <c r="AY161" s="86" t="e">
        <f>SUM(BillDetail_List[[#This Row],[Total Profit Costs]:[Total VAT]])</f>
        <v>#N/A</v>
      </c>
      <c r="AZ161" s="280" t="e">
        <f>VLOOKUP(BillDetail_List[[#This Row],[Phase Code ]],phasetasklist,7,FALSE)</f>
        <v>#N/A</v>
      </c>
      <c r="BA161" s="280" t="e">
        <f>VLOOKUP(BillDetail_List[[#This Row],[Task Code]],tasklist,7,FALSE)</f>
        <v>#N/A</v>
      </c>
      <c r="BB161" s="280" t="str">
        <f>IFERROR(VLOOKUP(BillDetail_List[[#This Row],[Activity Code]],ActivityCodeList,4,FALSE),"")</f>
        <v/>
      </c>
      <c r="BC161" s="280" t="str">
        <f>IFERROR(VLOOKUP(BillDetail_List[[#This Row],[Expense Code]],expensenumbers,4,FALSE),"")</f>
        <v/>
      </c>
      <c r="BD161" s="218"/>
      <c r="BE161" s="94"/>
      <c r="BF161" s="94"/>
      <c r="BG161" s="218"/>
      <c r="BH161" s="94"/>
      <c r="BI161" s="218"/>
      <c r="BJ161" s="218"/>
      <c r="BK161" s="96"/>
      <c r="BL161" s="96"/>
      <c r="BQ161" s="96"/>
      <c r="BR161" s="96"/>
      <c r="BS161" s="96"/>
      <c r="BT161" s="96"/>
      <c r="BV161" s="96"/>
      <c r="BW161" s="72"/>
      <c r="BX161" s="72"/>
      <c r="CB161" s="98"/>
      <c r="CC161" s="99"/>
      <c r="CD161" s="99"/>
      <c r="CE161" s="84"/>
      <c r="CF161" s="84"/>
    </row>
    <row r="162" spans="1:84" x14ac:dyDescent="0.2">
      <c r="A162" s="74"/>
      <c r="B162" s="74"/>
      <c r="C162" s="49"/>
      <c r="D162" s="172"/>
      <c r="E162" s="291"/>
      <c r="F162" s="76"/>
      <c r="G162" s="119"/>
      <c r="H162" s="87"/>
      <c r="I162" s="77"/>
      <c r="J162" s="77"/>
      <c r="K162" s="88"/>
      <c r="L162" s="79"/>
      <c r="M162" s="76"/>
      <c r="N162" s="256"/>
      <c r="O162" s="256"/>
      <c r="P162" s="256"/>
      <c r="Q162" s="256"/>
      <c r="R162" s="81"/>
      <c r="S162" s="89"/>
      <c r="T162" s="75"/>
      <c r="U162" s="75"/>
      <c r="V162" s="86" t="e">
        <f>IF(BillDetail_List[Entry Alloc%]=0,(BillDetail_List[Time]*BillDetail_List[LTM Rate])*BillDetail_List[[#This Row],[Funding PerCent Allowed]],(BillDetail_List[Time]*BillDetail_List[LTM Rate])*BillDetail_List[[#This Row],[Funding PerCent Allowed]]*BillDetail_List[Entry Alloc%])</f>
        <v>#N/A</v>
      </c>
      <c r="W162" s="86">
        <f>BillDetail_List[Counsel''s Base Fees]+BillDetail_List[Other Disbursements]+BillDetail_List[ATEI Premium]</f>
        <v>0</v>
      </c>
      <c r="X162" s="91" t="e">
        <f>VLOOKUP(BillDetail_List[Part ID],FundingList,2,FALSE)</f>
        <v>#N/A</v>
      </c>
      <c r="Y162" s="272" t="e">
        <f>VLOOKUP(BillDetail_List[[#This Row],[Phase Code ]],phasetasklist,3,FALSE)</f>
        <v>#N/A</v>
      </c>
      <c r="Z162" s="255" t="e">
        <f>VLOOKUP(BillDetail_List[[#This Row],[Task Code]],tasklist,4,FALSE)</f>
        <v>#N/A</v>
      </c>
      <c r="AA162" s="240" t="str">
        <f>IFERROR(VLOOKUP(BillDetail_List[[#This Row],[Activity Code]],ActivityCodeList,2,FALSE), " ")</f>
        <v xml:space="preserve"> </v>
      </c>
      <c r="AB162" s="240" t="str">
        <f>IFERROR(VLOOKUP(BillDetail_List[[#This Row],[Expense Code]],expensenumbers,2,FALSE), " ")</f>
        <v xml:space="preserve"> </v>
      </c>
      <c r="AC162" s="92" t="str">
        <f>IFERROR(VLOOKUP(BillDetail_List[LTM],LTMList,3,FALSE),"")</f>
        <v/>
      </c>
      <c r="AD162" s="92" t="str">
        <f>IFERROR(VLOOKUP(BillDetail_List[LTM],LTMList,4,FALSE),"")</f>
        <v/>
      </c>
      <c r="AE162" s="86">
        <f>IFERROR(VLOOKUP(BillDetail_List[LTM],LTM_List[],6,FALSE),0)</f>
        <v>0</v>
      </c>
      <c r="AF162" s="83" t="e">
        <f>VLOOKUP(BillDetail_List[Part ID],FundingList,7,FALSE)</f>
        <v>#N/A</v>
      </c>
      <c r="AG162" s="83" t="e">
        <f>IF(CounselBaseFees=0,VLOOKUP(BillDetail_List[Part ID],FundingList,3,FALSE),VLOOKUP(BillDetail_List[LTM],LTMList,8,FALSE))</f>
        <v>#N/A</v>
      </c>
      <c r="AH162" s="93" t="e">
        <f>VLOOKUP(BillDetail_List[Part ID],FundingList,4,FALSE)</f>
        <v>#N/A</v>
      </c>
      <c r="AI162" s="190">
        <f>IF(BillDetail_List[[#This Row],[Time]]="N/A",0, BillDetail_List[[#This Row],[Time]]*BillDetail_List[[#This Row],[LTM Rate]])</f>
        <v>0</v>
      </c>
      <c r="AJ162" s="86" t="e">
        <f>IF(BillDetail_List[Entry Alloc%]=0,(BillDetail_List[Time]*BillDetail_List[LTM Rate])*BillDetail_List[[#This Row],[Funding PerCent Allowed]],(BillDetail_List[Time]*BillDetail_List[LTM Rate])*BillDetail_List[[#This Row],[Funding PerCent Allowed]]*BillDetail_List[Entry Alloc%])</f>
        <v>#N/A</v>
      </c>
      <c r="AK162" s="86" t="e">
        <f>BillDetail_List[Base Profit Costs (including any indemnity cap)]*BillDetail_List[VAT Rate]</f>
        <v>#N/A</v>
      </c>
      <c r="AL162" s="86" t="e">
        <f>BillDetail_List[Base Profit Costs (including any indemnity cap)]*BillDetail_List[Success Fee %]</f>
        <v>#N/A</v>
      </c>
      <c r="AM162" s="86" t="e">
        <f>BillDetail_List[Success Fee on Base Profit costs]*BillDetail_List[VAT Rate]</f>
        <v>#N/A</v>
      </c>
      <c r="AN162" s="86" t="e">
        <f>SUM(BillDetail_List[[#This Row],[Base Profit Costs (including any indemnity cap)]:[VAT on Success Fee on Base Profit Costs]])</f>
        <v>#N/A</v>
      </c>
      <c r="AO162" s="86" t="e">
        <f>BillDetail_List[Counsel''s Base Fees]*BillDetail_List[VAT Rate]</f>
        <v>#N/A</v>
      </c>
      <c r="AP162" s="86" t="e">
        <f>BillDetail_List[Counsel''s Base Fees]*BillDetail_List[Success Fee %]</f>
        <v>#N/A</v>
      </c>
      <c r="AQ162" s="86" t="e">
        <f>BillDetail_List[Counsel''s Success Fee]*BillDetail_List[VAT Rate]</f>
        <v>#N/A</v>
      </c>
      <c r="AR162" s="86" t="e">
        <f>BillDetail_List[Counsel''s Base Fees]+BillDetail_List[VAT on Base Counsel Fees]+BillDetail_List[Counsel''s Success Fee]+BillDetail_List[VAT on Counsel''s Success Fee]</f>
        <v>#N/A</v>
      </c>
      <c r="AS162" s="86">
        <f>BillDetail_List[Other Disbursements]+BillDetail_List[VAT On Other Disbursements]</f>
        <v>0</v>
      </c>
      <c r="AT162" s="86">
        <f>BillDetail_List[Counsel''s Base Fees]+BillDetail_List[Other Disbursements]+BillDetail_List[ATEI Premium]</f>
        <v>0</v>
      </c>
      <c r="AU162" s="86" t="e">
        <f>BillDetail_List[Other Disbursements]+BillDetail_List[Counsel''s Base Fees]+BillDetail_List[Base Profit Costs (including any indemnity cap)]</f>
        <v>#N/A</v>
      </c>
      <c r="AV162" s="86" t="e">
        <f>BillDetail_List[Base Profit Costs (including any indemnity cap)]+BillDetail_List[Success Fee on Base Profit costs]</f>
        <v>#N/A</v>
      </c>
      <c r="AW162" s="86" t="e">
        <f>BillDetail_List[ATEI Premium]+BillDetail_List[Other Disbursements]+BillDetail_List[Counsel''s Success Fee]+BillDetail_List[Counsel''s Base Fees]</f>
        <v>#N/A</v>
      </c>
      <c r="AX162" s="86" t="e">
        <f>BillDetail_List[VAT On Other Disbursements]+BillDetail_List[VAT on Counsel''s Success Fee]+BillDetail_List[VAT on Base Counsel Fees]+BillDetail_List[VAT on Success Fee on Base Profit Costs]+BillDetail_List[VAT on Base Profit Costs]</f>
        <v>#N/A</v>
      </c>
      <c r="AY162" s="86" t="e">
        <f>SUM(BillDetail_List[[#This Row],[Total Profit Costs]:[Total VAT]])</f>
        <v>#N/A</v>
      </c>
      <c r="AZ162" s="280" t="e">
        <f>VLOOKUP(BillDetail_List[[#This Row],[Phase Code ]],phasetasklist,7,FALSE)</f>
        <v>#N/A</v>
      </c>
      <c r="BA162" s="280" t="e">
        <f>VLOOKUP(BillDetail_List[[#This Row],[Task Code]],tasklist,7,FALSE)</f>
        <v>#N/A</v>
      </c>
      <c r="BB162" s="280" t="str">
        <f>IFERROR(VLOOKUP(BillDetail_List[[#This Row],[Activity Code]],ActivityCodeList,4,FALSE),"")</f>
        <v/>
      </c>
      <c r="BC162" s="280" t="str">
        <f>IFERROR(VLOOKUP(BillDetail_List[[#This Row],[Expense Code]],expensenumbers,4,FALSE),"")</f>
        <v/>
      </c>
      <c r="BD162" s="218"/>
      <c r="BE162" s="94"/>
      <c r="BF162" s="94"/>
      <c r="BG162" s="218"/>
      <c r="BH162" s="94"/>
      <c r="BI162" s="218"/>
      <c r="BJ162" s="218"/>
      <c r="BK162" s="96"/>
      <c r="BL162" s="96"/>
      <c r="BQ162" s="96"/>
      <c r="BR162" s="96"/>
      <c r="BS162" s="96"/>
      <c r="BT162" s="96"/>
      <c r="BV162" s="96"/>
      <c r="BW162" s="72"/>
      <c r="BX162" s="72"/>
      <c r="CB162" s="98"/>
      <c r="CC162" s="99"/>
      <c r="CD162" s="99"/>
      <c r="CE162" s="84"/>
      <c r="CF162" s="84"/>
    </row>
    <row r="163" spans="1:84" x14ac:dyDescent="0.2">
      <c r="A163" s="74"/>
      <c r="B163" s="74"/>
      <c r="C163" s="49"/>
      <c r="D163" s="172"/>
      <c r="E163" s="291"/>
      <c r="F163" s="76"/>
      <c r="G163" s="119"/>
      <c r="H163" s="87"/>
      <c r="I163" s="77"/>
      <c r="J163" s="77"/>
      <c r="K163" s="88"/>
      <c r="L163" s="79"/>
      <c r="M163" s="76"/>
      <c r="N163" s="256"/>
      <c r="O163" s="256"/>
      <c r="P163" s="256"/>
      <c r="Q163" s="256"/>
      <c r="R163" s="81"/>
      <c r="S163" s="89"/>
      <c r="T163" s="75"/>
      <c r="U163" s="75"/>
      <c r="V163" s="86" t="e">
        <f>IF(BillDetail_List[Entry Alloc%]=0,(BillDetail_List[Time]*BillDetail_List[LTM Rate])*BillDetail_List[[#This Row],[Funding PerCent Allowed]],(BillDetail_List[Time]*BillDetail_List[LTM Rate])*BillDetail_List[[#This Row],[Funding PerCent Allowed]]*BillDetail_List[Entry Alloc%])</f>
        <v>#N/A</v>
      </c>
      <c r="W163" s="86">
        <f>BillDetail_List[Counsel''s Base Fees]+BillDetail_List[Other Disbursements]+BillDetail_List[ATEI Premium]</f>
        <v>0</v>
      </c>
      <c r="X163" s="91" t="e">
        <f>VLOOKUP(BillDetail_List[Part ID],FundingList,2,FALSE)</f>
        <v>#N/A</v>
      </c>
      <c r="Y163" s="272" t="e">
        <f>VLOOKUP(BillDetail_List[[#This Row],[Phase Code ]],phasetasklist,3,FALSE)</f>
        <v>#N/A</v>
      </c>
      <c r="Z163" s="255" t="e">
        <f>VLOOKUP(BillDetail_List[[#This Row],[Task Code]],tasklist,4,FALSE)</f>
        <v>#N/A</v>
      </c>
      <c r="AA163" s="240" t="str">
        <f>IFERROR(VLOOKUP(BillDetail_List[[#This Row],[Activity Code]],ActivityCodeList,2,FALSE), " ")</f>
        <v xml:space="preserve"> </v>
      </c>
      <c r="AB163" s="240" t="str">
        <f>IFERROR(VLOOKUP(BillDetail_List[[#This Row],[Expense Code]],expensenumbers,2,FALSE), " ")</f>
        <v xml:space="preserve"> </v>
      </c>
      <c r="AC163" s="92" t="str">
        <f>IFERROR(VLOOKUP(BillDetail_List[LTM],LTMList,3,FALSE),"")</f>
        <v/>
      </c>
      <c r="AD163" s="92" t="str">
        <f>IFERROR(VLOOKUP(BillDetail_List[LTM],LTMList,4,FALSE),"")</f>
        <v/>
      </c>
      <c r="AE163" s="86">
        <f>IFERROR(VLOOKUP(BillDetail_List[LTM],LTM_List[],6,FALSE),0)</f>
        <v>0</v>
      </c>
      <c r="AF163" s="83" t="e">
        <f>VLOOKUP(BillDetail_List[Part ID],FundingList,7,FALSE)</f>
        <v>#N/A</v>
      </c>
      <c r="AG163" s="83" t="e">
        <f>IF(CounselBaseFees=0,VLOOKUP(BillDetail_List[Part ID],FundingList,3,FALSE),VLOOKUP(BillDetail_List[LTM],LTMList,8,FALSE))</f>
        <v>#N/A</v>
      </c>
      <c r="AH163" s="93" t="e">
        <f>VLOOKUP(BillDetail_List[Part ID],FundingList,4,FALSE)</f>
        <v>#N/A</v>
      </c>
      <c r="AI163" s="190">
        <f>IF(BillDetail_List[[#This Row],[Time]]="N/A",0, BillDetail_List[[#This Row],[Time]]*BillDetail_List[[#This Row],[LTM Rate]])</f>
        <v>0</v>
      </c>
      <c r="AJ163" s="86" t="e">
        <f>IF(BillDetail_List[Entry Alloc%]=0,(BillDetail_List[Time]*BillDetail_List[LTM Rate])*BillDetail_List[[#This Row],[Funding PerCent Allowed]],(BillDetail_List[Time]*BillDetail_List[LTM Rate])*BillDetail_List[[#This Row],[Funding PerCent Allowed]]*BillDetail_List[Entry Alloc%])</f>
        <v>#N/A</v>
      </c>
      <c r="AK163" s="86" t="e">
        <f>BillDetail_List[Base Profit Costs (including any indemnity cap)]*BillDetail_List[VAT Rate]</f>
        <v>#N/A</v>
      </c>
      <c r="AL163" s="86" t="e">
        <f>BillDetail_List[Base Profit Costs (including any indemnity cap)]*BillDetail_List[Success Fee %]</f>
        <v>#N/A</v>
      </c>
      <c r="AM163" s="86" t="e">
        <f>BillDetail_List[Success Fee on Base Profit costs]*BillDetail_List[VAT Rate]</f>
        <v>#N/A</v>
      </c>
      <c r="AN163" s="86" t="e">
        <f>SUM(BillDetail_List[[#This Row],[Base Profit Costs (including any indemnity cap)]:[VAT on Success Fee on Base Profit Costs]])</f>
        <v>#N/A</v>
      </c>
      <c r="AO163" s="86" t="e">
        <f>BillDetail_List[Counsel''s Base Fees]*BillDetail_List[VAT Rate]</f>
        <v>#N/A</v>
      </c>
      <c r="AP163" s="86" t="e">
        <f>BillDetail_List[Counsel''s Base Fees]*BillDetail_List[Success Fee %]</f>
        <v>#N/A</v>
      </c>
      <c r="AQ163" s="86" t="e">
        <f>BillDetail_List[Counsel''s Success Fee]*BillDetail_List[VAT Rate]</f>
        <v>#N/A</v>
      </c>
      <c r="AR163" s="86" t="e">
        <f>BillDetail_List[Counsel''s Base Fees]+BillDetail_List[VAT on Base Counsel Fees]+BillDetail_List[Counsel''s Success Fee]+BillDetail_List[VAT on Counsel''s Success Fee]</f>
        <v>#N/A</v>
      </c>
      <c r="AS163" s="86">
        <f>BillDetail_List[Other Disbursements]+BillDetail_List[VAT On Other Disbursements]</f>
        <v>0</v>
      </c>
      <c r="AT163" s="86">
        <f>BillDetail_List[Counsel''s Base Fees]+BillDetail_List[Other Disbursements]+BillDetail_List[ATEI Premium]</f>
        <v>0</v>
      </c>
      <c r="AU163" s="86" t="e">
        <f>BillDetail_List[Other Disbursements]+BillDetail_List[Counsel''s Base Fees]+BillDetail_List[Base Profit Costs (including any indemnity cap)]</f>
        <v>#N/A</v>
      </c>
      <c r="AV163" s="86" t="e">
        <f>BillDetail_List[Base Profit Costs (including any indemnity cap)]+BillDetail_List[Success Fee on Base Profit costs]</f>
        <v>#N/A</v>
      </c>
      <c r="AW163" s="86" t="e">
        <f>BillDetail_List[ATEI Premium]+BillDetail_List[Other Disbursements]+BillDetail_List[Counsel''s Success Fee]+BillDetail_List[Counsel''s Base Fees]</f>
        <v>#N/A</v>
      </c>
      <c r="AX163" s="86" t="e">
        <f>BillDetail_List[VAT On Other Disbursements]+BillDetail_List[VAT on Counsel''s Success Fee]+BillDetail_List[VAT on Base Counsel Fees]+BillDetail_List[VAT on Success Fee on Base Profit Costs]+BillDetail_List[VAT on Base Profit Costs]</f>
        <v>#N/A</v>
      </c>
      <c r="AY163" s="86" t="e">
        <f>SUM(BillDetail_List[[#This Row],[Total Profit Costs]:[Total VAT]])</f>
        <v>#N/A</v>
      </c>
      <c r="AZ163" s="280" t="e">
        <f>VLOOKUP(BillDetail_List[[#This Row],[Phase Code ]],phasetasklist,7,FALSE)</f>
        <v>#N/A</v>
      </c>
      <c r="BA163" s="280" t="e">
        <f>VLOOKUP(BillDetail_List[[#This Row],[Task Code]],tasklist,7,FALSE)</f>
        <v>#N/A</v>
      </c>
      <c r="BB163" s="280" t="str">
        <f>IFERROR(VLOOKUP(BillDetail_List[[#This Row],[Activity Code]],ActivityCodeList,4,FALSE),"")</f>
        <v/>
      </c>
      <c r="BC163" s="280" t="str">
        <f>IFERROR(VLOOKUP(BillDetail_List[[#This Row],[Expense Code]],expensenumbers,4,FALSE),"")</f>
        <v/>
      </c>
      <c r="BD163" s="218"/>
      <c r="BE163" s="94"/>
      <c r="BF163" s="94"/>
      <c r="BG163" s="218"/>
      <c r="BH163" s="94"/>
      <c r="BI163" s="218"/>
      <c r="BJ163" s="218"/>
      <c r="BK163" s="96"/>
      <c r="BL163" s="96"/>
      <c r="BQ163" s="96"/>
      <c r="BR163" s="96"/>
      <c r="BS163" s="96"/>
      <c r="BT163" s="96"/>
      <c r="BV163" s="96"/>
      <c r="BW163" s="72"/>
      <c r="BX163" s="72"/>
      <c r="CB163" s="98"/>
      <c r="CC163" s="99"/>
      <c r="CD163" s="99"/>
      <c r="CE163" s="84"/>
      <c r="CF163" s="84"/>
    </row>
    <row r="164" spans="1:84" x14ac:dyDescent="0.2">
      <c r="A164" s="74"/>
      <c r="B164" s="74"/>
      <c r="C164" s="49"/>
      <c r="D164" s="172"/>
      <c r="E164" s="291"/>
      <c r="F164" s="76"/>
      <c r="G164" s="119"/>
      <c r="H164" s="87"/>
      <c r="I164" s="77"/>
      <c r="J164" s="77"/>
      <c r="K164" s="88"/>
      <c r="L164" s="79"/>
      <c r="M164" s="76"/>
      <c r="N164" s="256"/>
      <c r="O164" s="256"/>
      <c r="P164" s="256"/>
      <c r="Q164" s="256"/>
      <c r="R164" s="81"/>
      <c r="S164" s="89"/>
      <c r="T164" s="75"/>
      <c r="U164" s="75"/>
      <c r="V164" s="86" t="e">
        <f>IF(BillDetail_List[Entry Alloc%]=0,(BillDetail_List[Time]*BillDetail_List[LTM Rate])*BillDetail_List[[#This Row],[Funding PerCent Allowed]],(BillDetail_List[Time]*BillDetail_List[LTM Rate])*BillDetail_List[[#This Row],[Funding PerCent Allowed]]*BillDetail_List[Entry Alloc%])</f>
        <v>#N/A</v>
      </c>
      <c r="W164" s="86">
        <f>BillDetail_List[Counsel''s Base Fees]+BillDetail_List[Other Disbursements]+BillDetail_List[ATEI Premium]</f>
        <v>0</v>
      </c>
      <c r="X164" s="91" t="e">
        <f>VLOOKUP(BillDetail_List[Part ID],FundingList,2,FALSE)</f>
        <v>#N/A</v>
      </c>
      <c r="Y164" s="272" t="e">
        <f>VLOOKUP(BillDetail_List[[#This Row],[Phase Code ]],phasetasklist,3,FALSE)</f>
        <v>#N/A</v>
      </c>
      <c r="Z164" s="255" t="e">
        <f>VLOOKUP(BillDetail_List[[#This Row],[Task Code]],tasklist,4,FALSE)</f>
        <v>#N/A</v>
      </c>
      <c r="AA164" s="240" t="str">
        <f>IFERROR(VLOOKUP(BillDetail_List[[#This Row],[Activity Code]],ActivityCodeList,2,FALSE), " ")</f>
        <v xml:space="preserve"> </v>
      </c>
      <c r="AB164" s="240" t="str">
        <f>IFERROR(VLOOKUP(BillDetail_List[[#This Row],[Expense Code]],expensenumbers,2,FALSE), " ")</f>
        <v xml:space="preserve"> </v>
      </c>
      <c r="AC164" s="92" t="str">
        <f>IFERROR(VLOOKUP(BillDetail_List[LTM],LTMList,3,FALSE),"")</f>
        <v/>
      </c>
      <c r="AD164" s="92" t="str">
        <f>IFERROR(VLOOKUP(BillDetail_List[LTM],LTMList,4,FALSE),"")</f>
        <v/>
      </c>
      <c r="AE164" s="86">
        <f>IFERROR(VLOOKUP(BillDetail_List[LTM],LTM_List[],6,FALSE),0)</f>
        <v>0</v>
      </c>
      <c r="AF164" s="83" t="e">
        <f>VLOOKUP(BillDetail_List[Part ID],FundingList,7,FALSE)</f>
        <v>#N/A</v>
      </c>
      <c r="AG164" s="83" t="e">
        <f>IF(CounselBaseFees=0,VLOOKUP(BillDetail_List[Part ID],FundingList,3,FALSE),VLOOKUP(BillDetail_List[LTM],LTMList,8,FALSE))</f>
        <v>#N/A</v>
      </c>
      <c r="AH164" s="93" t="e">
        <f>VLOOKUP(BillDetail_List[Part ID],FundingList,4,FALSE)</f>
        <v>#N/A</v>
      </c>
      <c r="AI164" s="190">
        <f>IF(BillDetail_List[[#This Row],[Time]]="N/A",0, BillDetail_List[[#This Row],[Time]]*BillDetail_List[[#This Row],[LTM Rate]])</f>
        <v>0</v>
      </c>
      <c r="AJ164" s="86" t="e">
        <f>IF(BillDetail_List[Entry Alloc%]=0,(BillDetail_List[Time]*BillDetail_List[LTM Rate])*BillDetail_List[[#This Row],[Funding PerCent Allowed]],(BillDetail_List[Time]*BillDetail_List[LTM Rate])*BillDetail_List[[#This Row],[Funding PerCent Allowed]]*BillDetail_List[Entry Alloc%])</f>
        <v>#N/A</v>
      </c>
      <c r="AK164" s="86" t="e">
        <f>BillDetail_List[Base Profit Costs (including any indemnity cap)]*BillDetail_List[VAT Rate]</f>
        <v>#N/A</v>
      </c>
      <c r="AL164" s="86" t="e">
        <f>BillDetail_List[Base Profit Costs (including any indemnity cap)]*BillDetail_List[Success Fee %]</f>
        <v>#N/A</v>
      </c>
      <c r="AM164" s="86" t="e">
        <f>BillDetail_List[Success Fee on Base Profit costs]*BillDetail_List[VAT Rate]</f>
        <v>#N/A</v>
      </c>
      <c r="AN164" s="86" t="e">
        <f>SUM(BillDetail_List[[#This Row],[Base Profit Costs (including any indemnity cap)]:[VAT on Success Fee on Base Profit Costs]])</f>
        <v>#N/A</v>
      </c>
      <c r="AO164" s="86" t="e">
        <f>BillDetail_List[Counsel''s Base Fees]*BillDetail_List[VAT Rate]</f>
        <v>#N/A</v>
      </c>
      <c r="AP164" s="86" t="e">
        <f>BillDetail_List[Counsel''s Base Fees]*BillDetail_List[Success Fee %]</f>
        <v>#N/A</v>
      </c>
      <c r="AQ164" s="86" t="e">
        <f>BillDetail_List[Counsel''s Success Fee]*BillDetail_List[VAT Rate]</f>
        <v>#N/A</v>
      </c>
      <c r="AR164" s="86" t="e">
        <f>BillDetail_List[Counsel''s Base Fees]+BillDetail_List[VAT on Base Counsel Fees]+BillDetail_List[Counsel''s Success Fee]+BillDetail_List[VAT on Counsel''s Success Fee]</f>
        <v>#N/A</v>
      </c>
      <c r="AS164" s="86">
        <f>BillDetail_List[Other Disbursements]+BillDetail_List[VAT On Other Disbursements]</f>
        <v>0</v>
      </c>
      <c r="AT164" s="86">
        <f>BillDetail_List[Counsel''s Base Fees]+BillDetail_List[Other Disbursements]+BillDetail_List[ATEI Premium]</f>
        <v>0</v>
      </c>
      <c r="AU164" s="86" t="e">
        <f>BillDetail_List[Other Disbursements]+BillDetail_List[Counsel''s Base Fees]+BillDetail_List[Base Profit Costs (including any indemnity cap)]</f>
        <v>#N/A</v>
      </c>
      <c r="AV164" s="86" t="e">
        <f>BillDetail_List[Base Profit Costs (including any indemnity cap)]+BillDetail_List[Success Fee on Base Profit costs]</f>
        <v>#N/A</v>
      </c>
      <c r="AW164" s="86" t="e">
        <f>BillDetail_List[ATEI Premium]+BillDetail_List[Other Disbursements]+BillDetail_List[Counsel''s Success Fee]+BillDetail_List[Counsel''s Base Fees]</f>
        <v>#N/A</v>
      </c>
      <c r="AX164" s="86" t="e">
        <f>BillDetail_List[VAT On Other Disbursements]+BillDetail_List[VAT on Counsel''s Success Fee]+BillDetail_List[VAT on Base Counsel Fees]+BillDetail_List[VAT on Success Fee on Base Profit Costs]+BillDetail_List[VAT on Base Profit Costs]</f>
        <v>#N/A</v>
      </c>
      <c r="AY164" s="86" t="e">
        <f>SUM(BillDetail_List[[#This Row],[Total Profit Costs]:[Total VAT]])</f>
        <v>#N/A</v>
      </c>
      <c r="AZ164" s="280" t="e">
        <f>VLOOKUP(BillDetail_List[[#This Row],[Phase Code ]],phasetasklist,7,FALSE)</f>
        <v>#N/A</v>
      </c>
      <c r="BA164" s="280" t="e">
        <f>VLOOKUP(BillDetail_List[[#This Row],[Task Code]],tasklist,7,FALSE)</f>
        <v>#N/A</v>
      </c>
      <c r="BB164" s="280" t="str">
        <f>IFERROR(VLOOKUP(BillDetail_List[[#This Row],[Activity Code]],ActivityCodeList,4,FALSE),"")</f>
        <v/>
      </c>
      <c r="BC164" s="280" t="str">
        <f>IFERROR(VLOOKUP(BillDetail_List[[#This Row],[Expense Code]],expensenumbers,4,FALSE),"")</f>
        <v/>
      </c>
      <c r="BD164" s="218"/>
      <c r="BE164" s="94"/>
      <c r="BF164" s="94"/>
      <c r="BG164" s="218"/>
      <c r="BH164" s="94"/>
      <c r="BI164" s="218"/>
      <c r="BJ164" s="218"/>
      <c r="BK164" s="96"/>
      <c r="BL164" s="96"/>
      <c r="BQ164" s="96"/>
      <c r="BR164" s="96"/>
      <c r="BS164" s="96"/>
      <c r="BT164" s="96"/>
      <c r="BV164" s="96"/>
      <c r="BW164" s="72"/>
      <c r="BX164" s="72"/>
      <c r="CB164" s="98"/>
      <c r="CC164" s="99"/>
      <c r="CD164" s="99"/>
      <c r="CE164" s="84"/>
      <c r="CF164" s="84"/>
    </row>
    <row r="165" spans="1:84" x14ac:dyDescent="0.2">
      <c r="A165" s="74"/>
      <c r="B165" s="74"/>
      <c r="C165" s="49"/>
      <c r="D165" s="172"/>
      <c r="E165" s="291"/>
      <c r="F165" s="76"/>
      <c r="G165" s="119"/>
      <c r="H165" s="87"/>
      <c r="I165" s="77"/>
      <c r="J165" s="77"/>
      <c r="K165" s="88"/>
      <c r="L165" s="79"/>
      <c r="M165" s="76"/>
      <c r="N165" s="256"/>
      <c r="O165" s="256"/>
      <c r="P165" s="256"/>
      <c r="Q165" s="256"/>
      <c r="R165" s="81"/>
      <c r="S165" s="89"/>
      <c r="T165" s="75"/>
      <c r="U165" s="75"/>
      <c r="V165" s="86" t="e">
        <f>IF(BillDetail_List[Entry Alloc%]=0,(BillDetail_List[Time]*BillDetail_List[LTM Rate])*BillDetail_List[[#This Row],[Funding PerCent Allowed]],(BillDetail_List[Time]*BillDetail_List[LTM Rate])*BillDetail_List[[#This Row],[Funding PerCent Allowed]]*BillDetail_List[Entry Alloc%])</f>
        <v>#N/A</v>
      </c>
      <c r="W165" s="86">
        <f>BillDetail_List[Counsel''s Base Fees]+BillDetail_List[Other Disbursements]+BillDetail_List[ATEI Premium]</f>
        <v>0</v>
      </c>
      <c r="X165" s="91" t="e">
        <f>VLOOKUP(BillDetail_List[Part ID],FundingList,2,FALSE)</f>
        <v>#N/A</v>
      </c>
      <c r="Y165" s="272" t="e">
        <f>VLOOKUP(BillDetail_List[[#This Row],[Phase Code ]],phasetasklist,3,FALSE)</f>
        <v>#N/A</v>
      </c>
      <c r="Z165" s="255" t="e">
        <f>VLOOKUP(BillDetail_List[[#This Row],[Task Code]],tasklist,4,FALSE)</f>
        <v>#N/A</v>
      </c>
      <c r="AA165" s="240" t="str">
        <f>IFERROR(VLOOKUP(BillDetail_List[[#This Row],[Activity Code]],ActivityCodeList,2,FALSE), " ")</f>
        <v xml:space="preserve"> </v>
      </c>
      <c r="AB165" s="240" t="str">
        <f>IFERROR(VLOOKUP(BillDetail_List[[#This Row],[Expense Code]],expensenumbers,2,FALSE), " ")</f>
        <v xml:space="preserve"> </v>
      </c>
      <c r="AC165" s="92" t="str">
        <f>IFERROR(VLOOKUP(BillDetail_List[LTM],LTMList,3,FALSE),"")</f>
        <v/>
      </c>
      <c r="AD165" s="92" t="str">
        <f>IFERROR(VLOOKUP(BillDetail_List[LTM],LTMList,4,FALSE),"")</f>
        <v/>
      </c>
      <c r="AE165" s="86">
        <f>IFERROR(VLOOKUP(BillDetail_List[LTM],LTM_List[],6,FALSE),0)</f>
        <v>0</v>
      </c>
      <c r="AF165" s="83" t="e">
        <f>VLOOKUP(BillDetail_List[Part ID],FundingList,7,FALSE)</f>
        <v>#N/A</v>
      </c>
      <c r="AG165" s="83" t="e">
        <f>IF(CounselBaseFees=0,VLOOKUP(BillDetail_List[Part ID],FundingList,3,FALSE),VLOOKUP(BillDetail_List[LTM],LTMList,8,FALSE))</f>
        <v>#N/A</v>
      </c>
      <c r="AH165" s="93" t="e">
        <f>VLOOKUP(BillDetail_List[Part ID],FundingList,4,FALSE)</f>
        <v>#N/A</v>
      </c>
      <c r="AI165" s="190">
        <f>IF(BillDetail_List[[#This Row],[Time]]="N/A",0, BillDetail_List[[#This Row],[Time]]*BillDetail_List[[#This Row],[LTM Rate]])</f>
        <v>0</v>
      </c>
      <c r="AJ165" s="86" t="e">
        <f>IF(BillDetail_List[Entry Alloc%]=0,(BillDetail_List[Time]*BillDetail_List[LTM Rate])*BillDetail_List[[#This Row],[Funding PerCent Allowed]],(BillDetail_List[Time]*BillDetail_List[LTM Rate])*BillDetail_List[[#This Row],[Funding PerCent Allowed]]*BillDetail_List[Entry Alloc%])</f>
        <v>#N/A</v>
      </c>
      <c r="AK165" s="86" t="e">
        <f>BillDetail_List[Base Profit Costs (including any indemnity cap)]*BillDetail_List[VAT Rate]</f>
        <v>#N/A</v>
      </c>
      <c r="AL165" s="86" t="e">
        <f>BillDetail_List[Base Profit Costs (including any indemnity cap)]*BillDetail_List[Success Fee %]</f>
        <v>#N/A</v>
      </c>
      <c r="AM165" s="86" t="e">
        <f>BillDetail_List[Success Fee on Base Profit costs]*BillDetail_List[VAT Rate]</f>
        <v>#N/A</v>
      </c>
      <c r="AN165" s="86" t="e">
        <f>SUM(BillDetail_List[[#This Row],[Base Profit Costs (including any indemnity cap)]:[VAT on Success Fee on Base Profit Costs]])</f>
        <v>#N/A</v>
      </c>
      <c r="AO165" s="86" t="e">
        <f>BillDetail_List[Counsel''s Base Fees]*BillDetail_List[VAT Rate]</f>
        <v>#N/A</v>
      </c>
      <c r="AP165" s="86" t="e">
        <f>BillDetail_List[Counsel''s Base Fees]*BillDetail_List[Success Fee %]</f>
        <v>#N/A</v>
      </c>
      <c r="AQ165" s="86" t="e">
        <f>BillDetail_List[Counsel''s Success Fee]*BillDetail_List[VAT Rate]</f>
        <v>#N/A</v>
      </c>
      <c r="AR165" s="86" t="e">
        <f>BillDetail_List[Counsel''s Base Fees]+BillDetail_List[VAT on Base Counsel Fees]+BillDetail_List[Counsel''s Success Fee]+BillDetail_List[VAT on Counsel''s Success Fee]</f>
        <v>#N/A</v>
      </c>
      <c r="AS165" s="86">
        <f>BillDetail_List[Other Disbursements]+BillDetail_List[VAT On Other Disbursements]</f>
        <v>0</v>
      </c>
      <c r="AT165" s="86">
        <f>BillDetail_List[Counsel''s Base Fees]+BillDetail_List[Other Disbursements]+BillDetail_List[ATEI Premium]</f>
        <v>0</v>
      </c>
      <c r="AU165" s="86" t="e">
        <f>BillDetail_List[Other Disbursements]+BillDetail_List[Counsel''s Base Fees]+BillDetail_List[Base Profit Costs (including any indemnity cap)]</f>
        <v>#N/A</v>
      </c>
      <c r="AV165" s="86" t="e">
        <f>BillDetail_List[Base Profit Costs (including any indemnity cap)]+BillDetail_List[Success Fee on Base Profit costs]</f>
        <v>#N/A</v>
      </c>
      <c r="AW165" s="86" t="e">
        <f>BillDetail_List[ATEI Premium]+BillDetail_List[Other Disbursements]+BillDetail_List[Counsel''s Success Fee]+BillDetail_List[Counsel''s Base Fees]</f>
        <v>#N/A</v>
      </c>
      <c r="AX165" s="86" t="e">
        <f>BillDetail_List[VAT On Other Disbursements]+BillDetail_List[VAT on Counsel''s Success Fee]+BillDetail_List[VAT on Base Counsel Fees]+BillDetail_List[VAT on Success Fee on Base Profit Costs]+BillDetail_List[VAT on Base Profit Costs]</f>
        <v>#N/A</v>
      </c>
      <c r="AY165" s="86" t="e">
        <f>SUM(BillDetail_List[[#This Row],[Total Profit Costs]:[Total VAT]])</f>
        <v>#N/A</v>
      </c>
      <c r="AZ165" s="280" t="e">
        <f>VLOOKUP(BillDetail_List[[#This Row],[Phase Code ]],phasetasklist,7,FALSE)</f>
        <v>#N/A</v>
      </c>
      <c r="BA165" s="280" t="e">
        <f>VLOOKUP(BillDetail_List[[#This Row],[Task Code]],tasklist,7,FALSE)</f>
        <v>#N/A</v>
      </c>
      <c r="BB165" s="280" t="str">
        <f>IFERROR(VLOOKUP(BillDetail_List[[#This Row],[Activity Code]],ActivityCodeList,4,FALSE),"")</f>
        <v/>
      </c>
      <c r="BC165" s="280" t="str">
        <f>IFERROR(VLOOKUP(BillDetail_List[[#This Row],[Expense Code]],expensenumbers,4,FALSE),"")</f>
        <v/>
      </c>
      <c r="BD165" s="218"/>
      <c r="BE165" s="94"/>
      <c r="BF165" s="94"/>
      <c r="BG165" s="218"/>
      <c r="BH165" s="94"/>
      <c r="BI165" s="218"/>
      <c r="BJ165" s="218"/>
      <c r="BK165" s="96"/>
      <c r="BL165" s="96"/>
      <c r="BQ165" s="96"/>
      <c r="BR165" s="96"/>
      <c r="BS165" s="96"/>
      <c r="BT165" s="96"/>
      <c r="BV165" s="96"/>
      <c r="BW165" s="72"/>
      <c r="BX165" s="72"/>
      <c r="CB165" s="98"/>
      <c r="CC165" s="99"/>
      <c r="CD165" s="99"/>
      <c r="CE165" s="84"/>
      <c r="CF165" s="84"/>
    </row>
    <row r="166" spans="1:84" x14ac:dyDescent="0.2">
      <c r="A166" s="74"/>
      <c r="B166" s="74"/>
      <c r="C166" s="49"/>
      <c r="D166" s="172"/>
      <c r="E166" s="76"/>
      <c r="F166" s="76"/>
      <c r="G166" s="119"/>
      <c r="H166" s="87"/>
      <c r="I166" s="77"/>
      <c r="J166" s="77"/>
      <c r="K166" s="88"/>
      <c r="L166" s="79"/>
      <c r="M166" s="76"/>
      <c r="N166" s="256"/>
      <c r="O166" s="256"/>
      <c r="P166" s="256"/>
      <c r="Q166" s="256"/>
      <c r="R166" s="81"/>
      <c r="S166" s="89"/>
      <c r="T166" s="75"/>
      <c r="U166" s="75"/>
      <c r="V166" s="86" t="e">
        <f>IF(BillDetail_List[Entry Alloc%]=0,(BillDetail_List[Time]*BillDetail_List[LTM Rate])*BillDetail_List[[#This Row],[Funding PerCent Allowed]],(BillDetail_List[Time]*BillDetail_List[LTM Rate])*BillDetail_List[[#This Row],[Funding PerCent Allowed]]*BillDetail_List[Entry Alloc%])</f>
        <v>#N/A</v>
      </c>
      <c r="W166" s="86">
        <f>BillDetail_List[Counsel''s Base Fees]+BillDetail_List[Other Disbursements]+BillDetail_List[ATEI Premium]</f>
        <v>0</v>
      </c>
      <c r="X166" s="91" t="e">
        <f>VLOOKUP(BillDetail_List[Part ID],FundingList,2,FALSE)</f>
        <v>#N/A</v>
      </c>
      <c r="Y166" s="272" t="e">
        <f>VLOOKUP(BillDetail_List[[#This Row],[Phase Code ]],phasetasklist,3,FALSE)</f>
        <v>#N/A</v>
      </c>
      <c r="Z166" s="255" t="e">
        <f>VLOOKUP(BillDetail_List[[#This Row],[Task Code]],tasklist,4,FALSE)</f>
        <v>#N/A</v>
      </c>
      <c r="AA166" s="240" t="str">
        <f>IFERROR(VLOOKUP(BillDetail_List[[#This Row],[Activity Code]],ActivityCodeList,2,FALSE), " ")</f>
        <v xml:space="preserve"> </v>
      </c>
      <c r="AB166" s="240" t="str">
        <f>IFERROR(VLOOKUP(BillDetail_List[[#This Row],[Expense Code]],expensenumbers,2,FALSE), " ")</f>
        <v xml:space="preserve"> </v>
      </c>
      <c r="AC166" s="92" t="str">
        <f>IFERROR(VLOOKUP(BillDetail_List[LTM],LTMList,3,FALSE),"")</f>
        <v/>
      </c>
      <c r="AD166" s="92" t="str">
        <f>IFERROR(VLOOKUP(BillDetail_List[LTM],LTMList,4,FALSE),"")</f>
        <v/>
      </c>
      <c r="AE166" s="86">
        <f>IFERROR(VLOOKUP(BillDetail_List[LTM],LTM_List[],6,FALSE),0)</f>
        <v>0</v>
      </c>
      <c r="AF166" s="83" t="e">
        <f>VLOOKUP(BillDetail_List[Part ID],FundingList,7,FALSE)</f>
        <v>#N/A</v>
      </c>
      <c r="AG166" s="83" t="e">
        <f>IF(CounselBaseFees=0,VLOOKUP(BillDetail_List[Part ID],FundingList,3,FALSE),VLOOKUP(BillDetail_List[LTM],LTMList,8,FALSE))</f>
        <v>#N/A</v>
      </c>
      <c r="AH166" s="93" t="e">
        <f>VLOOKUP(BillDetail_List[Part ID],FundingList,4,FALSE)</f>
        <v>#N/A</v>
      </c>
      <c r="AI166" s="190">
        <f>IF(BillDetail_List[[#This Row],[Time]]="N/A",0, BillDetail_List[[#This Row],[Time]]*BillDetail_List[[#This Row],[LTM Rate]])</f>
        <v>0</v>
      </c>
      <c r="AJ166" s="86" t="e">
        <f>IF(BillDetail_List[Entry Alloc%]=0,(BillDetail_List[Time]*BillDetail_List[LTM Rate])*BillDetail_List[[#This Row],[Funding PerCent Allowed]],(BillDetail_List[Time]*BillDetail_List[LTM Rate])*BillDetail_List[[#This Row],[Funding PerCent Allowed]]*BillDetail_List[Entry Alloc%])</f>
        <v>#N/A</v>
      </c>
      <c r="AK166" s="86" t="e">
        <f>BillDetail_List[Base Profit Costs (including any indemnity cap)]*BillDetail_List[VAT Rate]</f>
        <v>#N/A</v>
      </c>
      <c r="AL166" s="86" t="e">
        <f>BillDetail_List[Base Profit Costs (including any indemnity cap)]*BillDetail_List[Success Fee %]</f>
        <v>#N/A</v>
      </c>
      <c r="AM166" s="86" t="e">
        <f>BillDetail_List[Success Fee on Base Profit costs]*BillDetail_List[VAT Rate]</f>
        <v>#N/A</v>
      </c>
      <c r="AN166" s="86" t="e">
        <f>SUM(BillDetail_List[[#This Row],[Base Profit Costs (including any indemnity cap)]:[VAT on Success Fee on Base Profit Costs]])</f>
        <v>#N/A</v>
      </c>
      <c r="AO166" s="86" t="e">
        <f>BillDetail_List[Counsel''s Base Fees]*BillDetail_List[VAT Rate]</f>
        <v>#N/A</v>
      </c>
      <c r="AP166" s="86" t="e">
        <f>BillDetail_List[Counsel''s Base Fees]*BillDetail_List[Success Fee %]</f>
        <v>#N/A</v>
      </c>
      <c r="AQ166" s="86" t="e">
        <f>BillDetail_List[Counsel''s Success Fee]*BillDetail_List[VAT Rate]</f>
        <v>#N/A</v>
      </c>
      <c r="AR166" s="86" t="e">
        <f>BillDetail_List[Counsel''s Base Fees]+BillDetail_List[VAT on Base Counsel Fees]+BillDetail_List[Counsel''s Success Fee]+BillDetail_List[VAT on Counsel''s Success Fee]</f>
        <v>#N/A</v>
      </c>
      <c r="AS166" s="86">
        <f>BillDetail_List[Other Disbursements]+BillDetail_List[VAT On Other Disbursements]</f>
        <v>0</v>
      </c>
      <c r="AT166" s="86">
        <f>BillDetail_List[Counsel''s Base Fees]+BillDetail_List[Other Disbursements]+BillDetail_List[ATEI Premium]</f>
        <v>0</v>
      </c>
      <c r="AU166" s="86" t="e">
        <f>BillDetail_List[Other Disbursements]+BillDetail_List[Counsel''s Base Fees]+BillDetail_List[Base Profit Costs (including any indemnity cap)]</f>
        <v>#N/A</v>
      </c>
      <c r="AV166" s="86" t="e">
        <f>BillDetail_List[Base Profit Costs (including any indemnity cap)]+BillDetail_List[Success Fee on Base Profit costs]</f>
        <v>#N/A</v>
      </c>
      <c r="AW166" s="86" t="e">
        <f>BillDetail_List[ATEI Premium]+BillDetail_List[Other Disbursements]+BillDetail_List[Counsel''s Success Fee]+BillDetail_List[Counsel''s Base Fees]</f>
        <v>#N/A</v>
      </c>
      <c r="AX166" s="86" t="e">
        <f>BillDetail_List[VAT On Other Disbursements]+BillDetail_List[VAT on Counsel''s Success Fee]+BillDetail_List[VAT on Base Counsel Fees]+BillDetail_List[VAT on Success Fee on Base Profit Costs]+BillDetail_List[VAT on Base Profit Costs]</f>
        <v>#N/A</v>
      </c>
      <c r="AY166" s="86" t="e">
        <f>SUM(BillDetail_List[[#This Row],[Total Profit Costs]:[Total VAT]])</f>
        <v>#N/A</v>
      </c>
      <c r="AZ166" s="280" t="e">
        <f>VLOOKUP(BillDetail_List[[#This Row],[Phase Code ]],phasetasklist,7,FALSE)</f>
        <v>#N/A</v>
      </c>
      <c r="BA166" s="280" t="e">
        <f>VLOOKUP(BillDetail_List[[#This Row],[Task Code]],tasklist,7,FALSE)</f>
        <v>#N/A</v>
      </c>
      <c r="BB166" s="280" t="str">
        <f>IFERROR(VLOOKUP(BillDetail_List[[#This Row],[Activity Code]],ActivityCodeList,4,FALSE),"")</f>
        <v/>
      </c>
      <c r="BC166" s="280" t="str">
        <f>IFERROR(VLOOKUP(BillDetail_List[[#This Row],[Expense Code]],expensenumbers,4,FALSE),"")</f>
        <v/>
      </c>
      <c r="BD166" s="218"/>
      <c r="BE166" s="94"/>
      <c r="BF166" s="94"/>
      <c r="BG166" s="218"/>
      <c r="BH166" s="94"/>
      <c r="BI166" s="218"/>
      <c r="BJ166" s="218"/>
      <c r="BK166" s="96"/>
      <c r="BL166" s="96"/>
      <c r="BQ166" s="96"/>
      <c r="BR166" s="96"/>
      <c r="BS166" s="96"/>
      <c r="BT166" s="96"/>
      <c r="BV166" s="96"/>
      <c r="BW166" s="72"/>
      <c r="BX166" s="72"/>
      <c r="CB166" s="98"/>
      <c r="CC166" s="99"/>
      <c r="CD166" s="99"/>
      <c r="CE166" s="84"/>
      <c r="CF166" s="84"/>
    </row>
    <row r="167" spans="1:84" x14ac:dyDescent="0.2">
      <c r="A167" s="74"/>
      <c r="B167" s="74"/>
      <c r="C167" s="49"/>
      <c r="D167" s="172"/>
      <c r="E167" s="76"/>
      <c r="F167" s="76"/>
      <c r="G167" s="119"/>
      <c r="H167" s="87"/>
      <c r="I167" s="77"/>
      <c r="J167" s="77"/>
      <c r="K167" s="88"/>
      <c r="L167" s="79"/>
      <c r="M167" s="76"/>
      <c r="N167" s="256"/>
      <c r="O167" s="256"/>
      <c r="P167" s="256"/>
      <c r="Q167" s="256"/>
      <c r="R167" s="81"/>
      <c r="S167" s="89"/>
      <c r="T167" s="76"/>
      <c r="U167" s="76"/>
      <c r="V167" s="86" t="e">
        <f>IF(BillDetail_List[Entry Alloc%]=0,(BillDetail_List[Time]*BillDetail_List[LTM Rate])*BillDetail_List[[#This Row],[Funding PerCent Allowed]],(BillDetail_List[Time]*BillDetail_List[LTM Rate])*BillDetail_List[[#This Row],[Funding PerCent Allowed]]*BillDetail_List[Entry Alloc%])</f>
        <v>#N/A</v>
      </c>
      <c r="W167" s="86">
        <f>BillDetail_List[Counsel''s Base Fees]+BillDetail_List[Other Disbursements]+BillDetail_List[ATEI Premium]</f>
        <v>0</v>
      </c>
      <c r="X167" s="91" t="e">
        <f>VLOOKUP(BillDetail_List[Part ID],FundingList,2,FALSE)</f>
        <v>#N/A</v>
      </c>
      <c r="Y167" s="272" t="e">
        <f>VLOOKUP(BillDetail_List[[#This Row],[Phase Code ]],phasetasklist,3,FALSE)</f>
        <v>#N/A</v>
      </c>
      <c r="Z167" s="255" t="e">
        <f>VLOOKUP(BillDetail_List[[#This Row],[Task Code]],tasklist,4,FALSE)</f>
        <v>#N/A</v>
      </c>
      <c r="AA167" s="240" t="str">
        <f>IFERROR(VLOOKUP(BillDetail_List[[#This Row],[Activity Code]],ActivityCodeList,2,FALSE), " ")</f>
        <v xml:space="preserve"> </v>
      </c>
      <c r="AB167" s="240" t="str">
        <f>IFERROR(VLOOKUP(BillDetail_List[[#This Row],[Expense Code]],expensenumbers,2,FALSE), " ")</f>
        <v xml:space="preserve"> </v>
      </c>
      <c r="AC167" s="92" t="str">
        <f>IFERROR(VLOOKUP(BillDetail_List[LTM],LTMList,3,FALSE),"")</f>
        <v/>
      </c>
      <c r="AD167" s="92" t="str">
        <f>IFERROR(VLOOKUP(BillDetail_List[LTM],LTMList,4,FALSE),"")</f>
        <v/>
      </c>
      <c r="AE167" s="86">
        <f>IFERROR(VLOOKUP(BillDetail_List[LTM],LTM_List[],6,FALSE),0)</f>
        <v>0</v>
      </c>
      <c r="AF167" s="83" t="e">
        <f>VLOOKUP(BillDetail_List[Part ID],FundingList,7,FALSE)</f>
        <v>#N/A</v>
      </c>
      <c r="AG167" s="83" t="e">
        <f>IF(CounselBaseFees=0,VLOOKUP(BillDetail_List[Part ID],FundingList,3,FALSE),VLOOKUP(BillDetail_List[LTM],LTMList,8,FALSE))</f>
        <v>#N/A</v>
      </c>
      <c r="AH167" s="93" t="e">
        <f>VLOOKUP(BillDetail_List[Part ID],FundingList,4,FALSE)</f>
        <v>#N/A</v>
      </c>
      <c r="AI167" s="190">
        <f>IF(BillDetail_List[[#This Row],[Time]]="N/A",0, BillDetail_List[[#This Row],[Time]]*BillDetail_List[[#This Row],[LTM Rate]])</f>
        <v>0</v>
      </c>
      <c r="AJ167" s="86" t="e">
        <f>IF(BillDetail_List[Entry Alloc%]=0,(BillDetail_List[Time]*BillDetail_List[LTM Rate])*BillDetail_List[[#This Row],[Funding PerCent Allowed]],(BillDetail_List[Time]*BillDetail_List[LTM Rate])*BillDetail_List[[#This Row],[Funding PerCent Allowed]]*BillDetail_List[Entry Alloc%])</f>
        <v>#N/A</v>
      </c>
      <c r="AK167" s="86" t="e">
        <f>BillDetail_List[Base Profit Costs (including any indemnity cap)]*BillDetail_List[VAT Rate]</f>
        <v>#N/A</v>
      </c>
      <c r="AL167" s="86" t="e">
        <f>BillDetail_List[Base Profit Costs (including any indemnity cap)]*BillDetail_List[Success Fee %]</f>
        <v>#N/A</v>
      </c>
      <c r="AM167" s="86" t="e">
        <f>BillDetail_List[Success Fee on Base Profit costs]*BillDetail_List[VAT Rate]</f>
        <v>#N/A</v>
      </c>
      <c r="AN167" s="86" t="e">
        <f>SUM(BillDetail_List[[#This Row],[Base Profit Costs (including any indemnity cap)]:[VAT on Success Fee on Base Profit Costs]])</f>
        <v>#N/A</v>
      </c>
      <c r="AO167" s="86" t="e">
        <f>BillDetail_List[Counsel''s Base Fees]*BillDetail_List[VAT Rate]</f>
        <v>#N/A</v>
      </c>
      <c r="AP167" s="86" t="e">
        <f>BillDetail_List[Counsel''s Base Fees]*BillDetail_List[Success Fee %]</f>
        <v>#N/A</v>
      </c>
      <c r="AQ167" s="86" t="e">
        <f>BillDetail_List[Counsel''s Success Fee]*BillDetail_List[VAT Rate]</f>
        <v>#N/A</v>
      </c>
      <c r="AR167" s="86" t="e">
        <f>BillDetail_List[Counsel''s Base Fees]+BillDetail_List[VAT on Base Counsel Fees]+BillDetail_List[Counsel''s Success Fee]+BillDetail_List[VAT on Counsel''s Success Fee]</f>
        <v>#N/A</v>
      </c>
      <c r="AS167" s="86">
        <f>BillDetail_List[Other Disbursements]+BillDetail_List[VAT On Other Disbursements]</f>
        <v>0</v>
      </c>
      <c r="AT167" s="86">
        <f>BillDetail_List[Counsel''s Base Fees]+BillDetail_List[Other Disbursements]+BillDetail_List[ATEI Premium]</f>
        <v>0</v>
      </c>
      <c r="AU167" s="86" t="e">
        <f>BillDetail_List[Other Disbursements]+BillDetail_List[Counsel''s Base Fees]+BillDetail_List[Base Profit Costs (including any indemnity cap)]</f>
        <v>#N/A</v>
      </c>
      <c r="AV167" s="86" t="e">
        <f>BillDetail_List[Base Profit Costs (including any indemnity cap)]+BillDetail_List[Success Fee on Base Profit costs]</f>
        <v>#N/A</v>
      </c>
      <c r="AW167" s="86" t="e">
        <f>BillDetail_List[ATEI Premium]+BillDetail_List[Other Disbursements]+BillDetail_List[Counsel''s Success Fee]+BillDetail_List[Counsel''s Base Fees]</f>
        <v>#N/A</v>
      </c>
      <c r="AX167" s="86" t="e">
        <f>BillDetail_List[VAT On Other Disbursements]+BillDetail_List[VAT on Counsel''s Success Fee]+BillDetail_List[VAT on Base Counsel Fees]+BillDetail_List[VAT on Success Fee on Base Profit Costs]+BillDetail_List[VAT on Base Profit Costs]</f>
        <v>#N/A</v>
      </c>
      <c r="AY167" s="86" t="e">
        <f>SUM(BillDetail_List[[#This Row],[Total Profit Costs]:[Total VAT]])</f>
        <v>#N/A</v>
      </c>
      <c r="AZ167" s="280" t="e">
        <f>VLOOKUP(BillDetail_List[[#This Row],[Phase Code ]],phasetasklist,7,FALSE)</f>
        <v>#N/A</v>
      </c>
      <c r="BA167" s="280" t="e">
        <f>VLOOKUP(BillDetail_List[[#This Row],[Task Code]],tasklist,7,FALSE)</f>
        <v>#N/A</v>
      </c>
      <c r="BB167" s="280" t="str">
        <f>IFERROR(VLOOKUP(BillDetail_List[[#This Row],[Activity Code]],ActivityCodeList,4,FALSE),"")</f>
        <v/>
      </c>
      <c r="BC167" s="280" t="str">
        <f>IFERROR(VLOOKUP(BillDetail_List[[#This Row],[Expense Code]],expensenumbers,4,FALSE),"")</f>
        <v/>
      </c>
      <c r="BD167" s="218"/>
      <c r="BE167" s="94"/>
      <c r="BF167" s="94"/>
      <c r="BG167" s="218"/>
      <c r="BH167" s="94"/>
      <c r="BI167" s="218"/>
      <c r="BJ167" s="218"/>
      <c r="BK167" s="96"/>
      <c r="BL167" s="96"/>
      <c r="BQ167" s="96"/>
      <c r="BR167" s="96"/>
      <c r="BS167" s="96"/>
      <c r="BT167" s="96"/>
      <c r="BV167" s="96"/>
      <c r="BW167" s="72"/>
      <c r="BX167" s="72"/>
      <c r="CB167" s="98"/>
      <c r="CC167" s="99"/>
      <c r="CD167" s="99"/>
      <c r="CE167" s="84"/>
      <c r="CF167" s="84"/>
    </row>
    <row r="168" spans="1:84" x14ac:dyDescent="0.2">
      <c r="A168" s="74"/>
      <c r="B168" s="74"/>
      <c r="C168" s="49"/>
      <c r="D168" s="172"/>
      <c r="E168" s="76"/>
      <c r="F168" s="76"/>
      <c r="G168" s="119"/>
      <c r="H168" s="87"/>
      <c r="I168" s="77"/>
      <c r="J168" s="77"/>
      <c r="K168" s="88"/>
      <c r="L168" s="79"/>
      <c r="M168" s="76"/>
      <c r="N168" s="256"/>
      <c r="O168" s="256"/>
      <c r="P168" s="256"/>
      <c r="Q168" s="256"/>
      <c r="R168" s="81"/>
      <c r="S168" s="89"/>
      <c r="T168" s="76"/>
      <c r="U168" s="76"/>
      <c r="V168" s="86" t="e">
        <f>IF(BillDetail_List[Entry Alloc%]=0,(BillDetail_List[Time]*BillDetail_List[LTM Rate])*BillDetail_List[[#This Row],[Funding PerCent Allowed]],(BillDetail_List[Time]*BillDetail_List[LTM Rate])*BillDetail_List[[#This Row],[Funding PerCent Allowed]]*BillDetail_List[Entry Alloc%])</f>
        <v>#N/A</v>
      </c>
      <c r="W168" s="86">
        <f>BillDetail_List[Counsel''s Base Fees]+BillDetail_List[Other Disbursements]+BillDetail_List[ATEI Premium]</f>
        <v>0</v>
      </c>
      <c r="X168" s="91" t="e">
        <f>VLOOKUP(BillDetail_List[Part ID],FundingList,2,FALSE)</f>
        <v>#N/A</v>
      </c>
      <c r="Y168" s="272" t="e">
        <f>VLOOKUP(BillDetail_List[[#This Row],[Phase Code ]],phasetasklist,3,FALSE)</f>
        <v>#N/A</v>
      </c>
      <c r="Z168" s="255" t="e">
        <f>VLOOKUP(BillDetail_List[[#This Row],[Task Code]],tasklist,4,FALSE)</f>
        <v>#N/A</v>
      </c>
      <c r="AA168" s="240" t="str">
        <f>IFERROR(VLOOKUP(BillDetail_List[[#This Row],[Activity Code]],ActivityCodeList,2,FALSE), " ")</f>
        <v xml:space="preserve"> </v>
      </c>
      <c r="AB168" s="240" t="str">
        <f>IFERROR(VLOOKUP(BillDetail_List[[#This Row],[Expense Code]],expensenumbers,2,FALSE), " ")</f>
        <v xml:space="preserve"> </v>
      </c>
      <c r="AC168" s="92" t="str">
        <f>IFERROR(VLOOKUP(BillDetail_List[LTM],LTMList,3,FALSE),"")</f>
        <v/>
      </c>
      <c r="AD168" s="92" t="str">
        <f>IFERROR(VLOOKUP(BillDetail_List[LTM],LTMList,4,FALSE),"")</f>
        <v/>
      </c>
      <c r="AE168" s="86">
        <f>IFERROR(VLOOKUP(BillDetail_List[LTM],LTM_List[],6,FALSE),0)</f>
        <v>0</v>
      </c>
      <c r="AF168" s="83" t="e">
        <f>VLOOKUP(BillDetail_List[Part ID],FundingList,7,FALSE)</f>
        <v>#N/A</v>
      </c>
      <c r="AG168" s="83" t="e">
        <f>IF(CounselBaseFees=0,VLOOKUP(BillDetail_List[Part ID],FundingList,3,FALSE),VLOOKUP(BillDetail_List[LTM],LTMList,8,FALSE))</f>
        <v>#N/A</v>
      </c>
      <c r="AH168" s="93" t="e">
        <f>VLOOKUP(BillDetail_List[Part ID],FundingList,4,FALSE)</f>
        <v>#N/A</v>
      </c>
      <c r="AI168" s="190">
        <f>IF(BillDetail_List[[#This Row],[Time]]="N/A",0, BillDetail_List[[#This Row],[Time]]*BillDetail_List[[#This Row],[LTM Rate]])</f>
        <v>0</v>
      </c>
      <c r="AJ168" s="86" t="e">
        <f>IF(BillDetail_List[Entry Alloc%]=0,(BillDetail_List[Time]*BillDetail_List[LTM Rate])*BillDetail_List[[#This Row],[Funding PerCent Allowed]],(BillDetail_List[Time]*BillDetail_List[LTM Rate])*BillDetail_List[[#This Row],[Funding PerCent Allowed]]*BillDetail_List[Entry Alloc%])</f>
        <v>#N/A</v>
      </c>
      <c r="AK168" s="86" t="e">
        <f>BillDetail_List[Base Profit Costs (including any indemnity cap)]*BillDetail_List[VAT Rate]</f>
        <v>#N/A</v>
      </c>
      <c r="AL168" s="86" t="e">
        <f>BillDetail_List[Base Profit Costs (including any indemnity cap)]*BillDetail_List[Success Fee %]</f>
        <v>#N/A</v>
      </c>
      <c r="AM168" s="86" t="e">
        <f>BillDetail_List[Success Fee on Base Profit costs]*BillDetail_List[VAT Rate]</f>
        <v>#N/A</v>
      </c>
      <c r="AN168" s="86" t="e">
        <f>SUM(BillDetail_List[[#This Row],[Base Profit Costs (including any indemnity cap)]:[VAT on Success Fee on Base Profit Costs]])</f>
        <v>#N/A</v>
      </c>
      <c r="AO168" s="86" t="e">
        <f>BillDetail_List[Counsel''s Base Fees]*BillDetail_List[VAT Rate]</f>
        <v>#N/A</v>
      </c>
      <c r="AP168" s="86" t="e">
        <f>BillDetail_List[Counsel''s Base Fees]*BillDetail_List[Success Fee %]</f>
        <v>#N/A</v>
      </c>
      <c r="AQ168" s="86" t="e">
        <f>BillDetail_List[Counsel''s Success Fee]*BillDetail_List[VAT Rate]</f>
        <v>#N/A</v>
      </c>
      <c r="AR168" s="86" t="e">
        <f>BillDetail_List[Counsel''s Base Fees]+BillDetail_List[VAT on Base Counsel Fees]+BillDetail_List[Counsel''s Success Fee]+BillDetail_List[VAT on Counsel''s Success Fee]</f>
        <v>#N/A</v>
      </c>
      <c r="AS168" s="86">
        <f>BillDetail_List[Other Disbursements]+BillDetail_List[VAT On Other Disbursements]</f>
        <v>0</v>
      </c>
      <c r="AT168" s="86">
        <f>BillDetail_List[Counsel''s Base Fees]+BillDetail_List[Other Disbursements]+BillDetail_List[ATEI Premium]</f>
        <v>0</v>
      </c>
      <c r="AU168" s="86" t="e">
        <f>BillDetail_List[Other Disbursements]+BillDetail_List[Counsel''s Base Fees]+BillDetail_List[Base Profit Costs (including any indemnity cap)]</f>
        <v>#N/A</v>
      </c>
      <c r="AV168" s="86" t="e">
        <f>BillDetail_List[Base Profit Costs (including any indemnity cap)]+BillDetail_List[Success Fee on Base Profit costs]</f>
        <v>#N/A</v>
      </c>
      <c r="AW168" s="86" t="e">
        <f>BillDetail_List[ATEI Premium]+BillDetail_List[Other Disbursements]+BillDetail_List[Counsel''s Success Fee]+BillDetail_List[Counsel''s Base Fees]</f>
        <v>#N/A</v>
      </c>
      <c r="AX168" s="86" t="e">
        <f>BillDetail_List[VAT On Other Disbursements]+BillDetail_List[VAT on Counsel''s Success Fee]+BillDetail_List[VAT on Base Counsel Fees]+BillDetail_List[VAT on Success Fee on Base Profit Costs]+BillDetail_List[VAT on Base Profit Costs]</f>
        <v>#N/A</v>
      </c>
      <c r="AY168" s="86" t="e">
        <f>SUM(BillDetail_List[[#This Row],[Total Profit Costs]:[Total VAT]])</f>
        <v>#N/A</v>
      </c>
      <c r="AZ168" s="280" t="e">
        <f>VLOOKUP(BillDetail_List[[#This Row],[Phase Code ]],phasetasklist,7,FALSE)</f>
        <v>#N/A</v>
      </c>
      <c r="BA168" s="280" t="e">
        <f>VLOOKUP(BillDetail_List[[#This Row],[Task Code]],tasklist,7,FALSE)</f>
        <v>#N/A</v>
      </c>
      <c r="BB168" s="280" t="str">
        <f>IFERROR(VLOOKUP(BillDetail_List[[#This Row],[Activity Code]],ActivityCodeList,4,FALSE),"")</f>
        <v/>
      </c>
      <c r="BC168" s="280" t="str">
        <f>IFERROR(VLOOKUP(BillDetail_List[[#This Row],[Expense Code]],expensenumbers,4,FALSE),"")</f>
        <v/>
      </c>
      <c r="BD168" s="218"/>
      <c r="BE168" s="94"/>
      <c r="BF168" s="94"/>
      <c r="BG168" s="218"/>
      <c r="BH168" s="94"/>
      <c r="BI168" s="218"/>
      <c r="BJ168" s="218"/>
      <c r="BK168" s="96"/>
      <c r="BL168" s="96"/>
      <c r="BQ168" s="96"/>
      <c r="BR168" s="96"/>
      <c r="BS168" s="96"/>
      <c r="BT168" s="96"/>
      <c r="BV168" s="96"/>
      <c r="BW168" s="72"/>
      <c r="BX168" s="72"/>
      <c r="CB168" s="98"/>
      <c r="CC168" s="99"/>
      <c r="CD168" s="99"/>
      <c r="CE168" s="84"/>
      <c r="CF168" s="84"/>
    </row>
    <row r="169" spans="1:84" x14ac:dyDescent="0.2">
      <c r="A169" s="74"/>
      <c r="B169" s="74"/>
      <c r="C169" s="49"/>
      <c r="D169" s="172"/>
      <c r="E169" s="76"/>
      <c r="F169" s="76"/>
      <c r="G169" s="119"/>
      <c r="H169" s="87"/>
      <c r="I169" s="77"/>
      <c r="J169" s="77"/>
      <c r="K169" s="88"/>
      <c r="L169" s="79"/>
      <c r="M169" s="76"/>
      <c r="N169" s="256"/>
      <c r="O169" s="256"/>
      <c r="P169" s="256"/>
      <c r="Q169" s="256"/>
      <c r="R169" s="81"/>
      <c r="S169" s="89"/>
      <c r="T169" s="75"/>
      <c r="U169" s="75"/>
      <c r="V169" s="86" t="e">
        <f>IF(BillDetail_List[Entry Alloc%]=0,(BillDetail_List[Time]*BillDetail_List[LTM Rate])*BillDetail_List[[#This Row],[Funding PerCent Allowed]],(BillDetail_List[Time]*BillDetail_List[LTM Rate])*BillDetail_List[[#This Row],[Funding PerCent Allowed]]*BillDetail_List[Entry Alloc%])</f>
        <v>#N/A</v>
      </c>
      <c r="W169" s="86">
        <f>BillDetail_List[Counsel''s Base Fees]+BillDetail_List[Other Disbursements]+BillDetail_List[ATEI Premium]</f>
        <v>0</v>
      </c>
      <c r="X169" s="91" t="e">
        <f>VLOOKUP(BillDetail_List[Part ID],FundingList,2,FALSE)</f>
        <v>#N/A</v>
      </c>
      <c r="Y169" s="272" t="e">
        <f>VLOOKUP(BillDetail_List[[#This Row],[Phase Code ]],phasetasklist,3,FALSE)</f>
        <v>#N/A</v>
      </c>
      <c r="Z169" s="255" t="e">
        <f>VLOOKUP(BillDetail_List[[#This Row],[Task Code]],tasklist,4,FALSE)</f>
        <v>#N/A</v>
      </c>
      <c r="AA169" s="240" t="str">
        <f>IFERROR(VLOOKUP(BillDetail_List[[#This Row],[Activity Code]],ActivityCodeList,2,FALSE), " ")</f>
        <v xml:space="preserve"> </v>
      </c>
      <c r="AB169" s="240" t="str">
        <f>IFERROR(VLOOKUP(BillDetail_List[[#This Row],[Expense Code]],expensenumbers,2,FALSE), " ")</f>
        <v xml:space="preserve"> </v>
      </c>
      <c r="AC169" s="92" t="str">
        <f>IFERROR(VLOOKUP(BillDetail_List[LTM],LTMList,3,FALSE),"")</f>
        <v/>
      </c>
      <c r="AD169" s="92" t="str">
        <f>IFERROR(VLOOKUP(BillDetail_List[LTM],LTMList,4,FALSE),"")</f>
        <v/>
      </c>
      <c r="AE169" s="86">
        <f>IFERROR(VLOOKUP(BillDetail_List[LTM],LTM_List[],6,FALSE),0)</f>
        <v>0</v>
      </c>
      <c r="AF169" s="83" t="e">
        <f>VLOOKUP(BillDetail_List[Part ID],FundingList,7,FALSE)</f>
        <v>#N/A</v>
      </c>
      <c r="AG169" s="83" t="e">
        <f>IF(CounselBaseFees=0,VLOOKUP(BillDetail_List[Part ID],FundingList,3,FALSE),VLOOKUP(BillDetail_List[LTM],LTMList,8,FALSE))</f>
        <v>#N/A</v>
      </c>
      <c r="AH169" s="93" t="e">
        <f>VLOOKUP(BillDetail_List[Part ID],FundingList,4,FALSE)</f>
        <v>#N/A</v>
      </c>
      <c r="AI169" s="190">
        <f>IF(BillDetail_List[[#This Row],[Time]]="N/A",0, BillDetail_List[[#This Row],[Time]]*BillDetail_List[[#This Row],[LTM Rate]])</f>
        <v>0</v>
      </c>
      <c r="AJ169" s="86" t="e">
        <f>IF(BillDetail_List[Entry Alloc%]=0,(BillDetail_List[Time]*BillDetail_List[LTM Rate])*BillDetail_List[[#This Row],[Funding PerCent Allowed]],(BillDetail_List[Time]*BillDetail_List[LTM Rate])*BillDetail_List[[#This Row],[Funding PerCent Allowed]]*BillDetail_List[Entry Alloc%])</f>
        <v>#N/A</v>
      </c>
      <c r="AK169" s="86" t="e">
        <f>BillDetail_List[Base Profit Costs (including any indemnity cap)]*BillDetail_List[VAT Rate]</f>
        <v>#N/A</v>
      </c>
      <c r="AL169" s="86" t="e">
        <f>BillDetail_List[Base Profit Costs (including any indemnity cap)]*BillDetail_List[Success Fee %]</f>
        <v>#N/A</v>
      </c>
      <c r="AM169" s="86" t="e">
        <f>BillDetail_List[Success Fee on Base Profit costs]*BillDetail_List[VAT Rate]</f>
        <v>#N/A</v>
      </c>
      <c r="AN169" s="86" t="e">
        <f>SUM(BillDetail_List[[#This Row],[Base Profit Costs (including any indemnity cap)]:[VAT on Success Fee on Base Profit Costs]])</f>
        <v>#N/A</v>
      </c>
      <c r="AO169" s="86" t="e">
        <f>BillDetail_List[Counsel''s Base Fees]*BillDetail_List[VAT Rate]</f>
        <v>#N/A</v>
      </c>
      <c r="AP169" s="86" t="e">
        <f>BillDetail_List[Counsel''s Base Fees]*BillDetail_List[Success Fee %]</f>
        <v>#N/A</v>
      </c>
      <c r="AQ169" s="86" t="e">
        <f>BillDetail_List[Counsel''s Success Fee]*BillDetail_List[VAT Rate]</f>
        <v>#N/A</v>
      </c>
      <c r="AR169" s="86" t="e">
        <f>BillDetail_List[Counsel''s Base Fees]+BillDetail_List[VAT on Base Counsel Fees]+BillDetail_List[Counsel''s Success Fee]+BillDetail_List[VAT on Counsel''s Success Fee]</f>
        <v>#N/A</v>
      </c>
      <c r="AS169" s="86">
        <f>BillDetail_List[Other Disbursements]+BillDetail_List[VAT On Other Disbursements]</f>
        <v>0</v>
      </c>
      <c r="AT169" s="86">
        <f>BillDetail_List[Counsel''s Base Fees]+BillDetail_List[Other Disbursements]+BillDetail_List[ATEI Premium]</f>
        <v>0</v>
      </c>
      <c r="AU169" s="86" t="e">
        <f>BillDetail_List[Other Disbursements]+BillDetail_List[Counsel''s Base Fees]+BillDetail_List[Base Profit Costs (including any indemnity cap)]</f>
        <v>#N/A</v>
      </c>
      <c r="AV169" s="86" t="e">
        <f>BillDetail_List[Base Profit Costs (including any indemnity cap)]+BillDetail_List[Success Fee on Base Profit costs]</f>
        <v>#N/A</v>
      </c>
      <c r="AW169" s="86" t="e">
        <f>BillDetail_List[ATEI Premium]+BillDetail_List[Other Disbursements]+BillDetail_List[Counsel''s Success Fee]+BillDetail_List[Counsel''s Base Fees]</f>
        <v>#N/A</v>
      </c>
      <c r="AX169" s="86" t="e">
        <f>BillDetail_List[VAT On Other Disbursements]+BillDetail_List[VAT on Counsel''s Success Fee]+BillDetail_List[VAT on Base Counsel Fees]+BillDetail_List[VAT on Success Fee on Base Profit Costs]+BillDetail_List[VAT on Base Profit Costs]</f>
        <v>#N/A</v>
      </c>
      <c r="AY169" s="86" t="e">
        <f>SUM(BillDetail_List[[#This Row],[Total Profit Costs]:[Total VAT]])</f>
        <v>#N/A</v>
      </c>
      <c r="AZ169" s="280" t="e">
        <f>VLOOKUP(BillDetail_List[[#This Row],[Phase Code ]],phasetasklist,7,FALSE)</f>
        <v>#N/A</v>
      </c>
      <c r="BA169" s="280" t="e">
        <f>VLOOKUP(BillDetail_List[[#This Row],[Task Code]],tasklist,7,FALSE)</f>
        <v>#N/A</v>
      </c>
      <c r="BB169" s="280" t="str">
        <f>IFERROR(VLOOKUP(BillDetail_List[[#This Row],[Activity Code]],ActivityCodeList,4,FALSE),"")</f>
        <v/>
      </c>
      <c r="BC169" s="280" t="str">
        <f>IFERROR(VLOOKUP(BillDetail_List[[#This Row],[Expense Code]],expensenumbers,4,FALSE),"")</f>
        <v/>
      </c>
      <c r="BD169" s="218"/>
      <c r="BE169" s="94"/>
      <c r="BF169" s="94"/>
      <c r="BG169" s="218"/>
      <c r="BH169" s="94"/>
      <c r="BI169" s="218"/>
      <c r="BJ169" s="218"/>
      <c r="BK169" s="96"/>
      <c r="BL169" s="96"/>
      <c r="BQ169" s="96"/>
      <c r="BR169" s="96"/>
      <c r="BS169" s="96"/>
      <c r="BT169" s="96"/>
      <c r="BV169" s="96"/>
      <c r="BW169" s="72"/>
      <c r="BX169" s="72"/>
      <c r="CB169" s="98"/>
      <c r="CC169" s="99"/>
      <c r="CD169" s="99"/>
      <c r="CE169" s="84"/>
      <c r="CF169" s="84"/>
    </row>
    <row r="170" spans="1:84" x14ac:dyDescent="0.2">
      <c r="A170" s="74"/>
      <c r="B170" s="74"/>
      <c r="C170" s="49"/>
      <c r="D170" s="172"/>
      <c r="E170" s="291"/>
      <c r="F170" s="76"/>
      <c r="G170" s="119"/>
      <c r="H170" s="87"/>
      <c r="I170" s="77"/>
      <c r="J170" s="77"/>
      <c r="K170" s="88"/>
      <c r="L170" s="79"/>
      <c r="M170" s="76"/>
      <c r="N170" s="256"/>
      <c r="O170" s="256"/>
      <c r="P170" s="256"/>
      <c r="Q170" s="256"/>
      <c r="R170" s="81"/>
      <c r="S170" s="89"/>
      <c r="T170" s="75"/>
      <c r="U170" s="76"/>
      <c r="V170" s="86" t="e">
        <f>IF(BillDetail_List[Entry Alloc%]=0,(BillDetail_List[Time]*BillDetail_List[LTM Rate])*BillDetail_List[[#This Row],[Funding PerCent Allowed]],(BillDetail_List[Time]*BillDetail_List[LTM Rate])*BillDetail_List[[#This Row],[Funding PerCent Allowed]]*BillDetail_List[Entry Alloc%])</f>
        <v>#N/A</v>
      </c>
      <c r="W170" s="86">
        <f>BillDetail_List[Counsel''s Base Fees]+BillDetail_List[Other Disbursements]+BillDetail_List[ATEI Premium]</f>
        <v>0</v>
      </c>
      <c r="X170" s="91" t="e">
        <f>VLOOKUP(BillDetail_List[Part ID],FundingList,2,FALSE)</f>
        <v>#N/A</v>
      </c>
      <c r="Y170" s="272" t="e">
        <f>VLOOKUP(BillDetail_List[[#This Row],[Phase Code ]],phasetasklist,3,FALSE)</f>
        <v>#N/A</v>
      </c>
      <c r="Z170" s="255" t="e">
        <f>VLOOKUP(BillDetail_List[[#This Row],[Task Code]],tasklist,4,FALSE)</f>
        <v>#N/A</v>
      </c>
      <c r="AA170" s="240" t="str">
        <f>IFERROR(VLOOKUP(BillDetail_List[[#This Row],[Activity Code]],ActivityCodeList,2,FALSE), " ")</f>
        <v xml:space="preserve"> </v>
      </c>
      <c r="AB170" s="240" t="str">
        <f>IFERROR(VLOOKUP(BillDetail_List[[#This Row],[Expense Code]],expensenumbers,2,FALSE), " ")</f>
        <v xml:space="preserve"> </v>
      </c>
      <c r="AC170" s="92" t="str">
        <f>IFERROR(VLOOKUP(BillDetail_List[LTM],LTMList,3,FALSE),"")</f>
        <v/>
      </c>
      <c r="AD170" s="92" t="str">
        <f>IFERROR(VLOOKUP(BillDetail_List[LTM],LTMList,4,FALSE),"")</f>
        <v/>
      </c>
      <c r="AE170" s="86">
        <f>IFERROR(VLOOKUP(BillDetail_List[LTM],LTM_List[],6,FALSE),0)</f>
        <v>0</v>
      </c>
      <c r="AF170" s="83" t="e">
        <f>VLOOKUP(BillDetail_List[Part ID],FundingList,7,FALSE)</f>
        <v>#N/A</v>
      </c>
      <c r="AG170" s="83" t="e">
        <f>IF(CounselBaseFees=0,VLOOKUP(BillDetail_List[Part ID],FundingList,3,FALSE),VLOOKUP(BillDetail_List[LTM],LTMList,8,FALSE))</f>
        <v>#N/A</v>
      </c>
      <c r="AH170" s="93" t="e">
        <f>VLOOKUP(BillDetail_List[Part ID],FundingList,4,FALSE)</f>
        <v>#N/A</v>
      </c>
      <c r="AI170" s="190">
        <f>IF(BillDetail_List[[#This Row],[Time]]="N/A",0, BillDetail_List[[#This Row],[Time]]*BillDetail_List[[#This Row],[LTM Rate]])</f>
        <v>0</v>
      </c>
      <c r="AJ170" s="86" t="e">
        <f>IF(BillDetail_List[Entry Alloc%]=0,(BillDetail_List[Time]*BillDetail_List[LTM Rate])*BillDetail_List[[#This Row],[Funding PerCent Allowed]],(BillDetail_List[Time]*BillDetail_List[LTM Rate])*BillDetail_List[[#This Row],[Funding PerCent Allowed]]*BillDetail_List[Entry Alloc%])</f>
        <v>#N/A</v>
      </c>
      <c r="AK170" s="86" t="e">
        <f>BillDetail_List[Base Profit Costs (including any indemnity cap)]*BillDetail_List[VAT Rate]</f>
        <v>#N/A</v>
      </c>
      <c r="AL170" s="86" t="e">
        <f>BillDetail_List[Base Profit Costs (including any indemnity cap)]*BillDetail_List[Success Fee %]</f>
        <v>#N/A</v>
      </c>
      <c r="AM170" s="86" t="e">
        <f>BillDetail_List[Success Fee on Base Profit costs]*BillDetail_List[VAT Rate]</f>
        <v>#N/A</v>
      </c>
      <c r="AN170" s="86" t="e">
        <f>SUM(BillDetail_List[[#This Row],[Base Profit Costs (including any indemnity cap)]:[VAT on Success Fee on Base Profit Costs]])</f>
        <v>#N/A</v>
      </c>
      <c r="AO170" s="86" t="e">
        <f>BillDetail_List[Counsel''s Base Fees]*BillDetail_List[VAT Rate]</f>
        <v>#N/A</v>
      </c>
      <c r="AP170" s="86" t="e">
        <f>BillDetail_List[Counsel''s Base Fees]*BillDetail_List[Success Fee %]</f>
        <v>#N/A</v>
      </c>
      <c r="AQ170" s="86" t="e">
        <f>BillDetail_List[Counsel''s Success Fee]*BillDetail_List[VAT Rate]</f>
        <v>#N/A</v>
      </c>
      <c r="AR170" s="86" t="e">
        <f>BillDetail_List[Counsel''s Base Fees]+BillDetail_List[VAT on Base Counsel Fees]+BillDetail_List[Counsel''s Success Fee]+BillDetail_List[VAT on Counsel''s Success Fee]</f>
        <v>#N/A</v>
      </c>
      <c r="AS170" s="86">
        <f>BillDetail_List[Other Disbursements]+BillDetail_List[VAT On Other Disbursements]</f>
        <v>0</v>
      </c>
      <c r="AT170" s="86">
        <f>BillDetail_List[Counsel''s Base Fees]+BillDetail_List[Other Disbursements]+BillDetail_List[ATEI Premium]</f>
        <v>0</v>
      </c>
      <c r="AU170" s="86" t="e">
        <f>BillDetail_List[Other Disbursements]+BillDetail_List[Counsel''s Base Fees]+BillDetail_List[Base Profit Costs (including any indemnity cap)]</f>
        <v>#N/A</v>
      </c>
      <c r="AV170" s="86" t="e">
        <f>BillDetail_List[Base Profit Costs (including any indemnity cap)]+BillDetail_List[Success Fee on Base Profit costs]</f>
        <v>#N/A</v>
      </c>
      <c r="AW170" s="86" t="e">
        <f>BillDetail_List[ATEI Premium]+BillDetail_List[Other Disbursements]+BillDetail_List[Counsel''s Success Fee]+BillDetail_List[Counsel''s Base Fees]</f>
        <v>#N/A</v>
      </c>
      <c r="AX170" s="86" t="e">
        <f>BillDetail_List[VAT On Other Disbursements]+BillDetail_List[VAT on Counsel''s Success Fee]+BillDetail_List[VAT on Base Counsel Fees]+BillDetail_List[VAT on Success Fee on Base Profit Costs]+BillDetail_List[VAT on Base Profit Costs]</f>
        <v>#N/A</v>
      </c>
      <c r="AY170" s="86" t="e">
        <f>SUM(BillDetail_List[[#This Row],[Total Profit Costs]:[Total VAT]])</f>
        <v>#N/A</v>
      </c>
      <c r="AZ170" s="280" t="e">
        <f>VLOOKUP(BillDetail_List[[#This Row],[Phase Code ]],phasetasklist,7,FALSE)</f>
        <v>#N/A</v>
      </c>
      <c r="BA170" s="280" t="e">
        <f>VLOOKUP(BillDetail_List[[#This Row],[Task Code]],tasklist,7,FALSE)</f>
        <v>#N/A</v>
      </c>
      <c r="BB170" s="280" t="str">
        <f>IFERROR(VLOOKUP(BillDetail_List[[#This Row],[Activity Code]],ActivityCodeList,4,FALSE),"")</f>
        <v/>
      </c>
      <c r="BC170" s="280" t="str">
        <f>IFERROR(VLOOKUP(BillDetail_List[[#This Row],[Expense Code]],expensenumbers,4,FALSE),"")</f>
        <v/>
      </c>
      <c r="BD170" s="218"/>
      <c r="BE170" s="94"/>
      <c r="BF170" s="94"/>
      <c r="BG170" s="218"/>
      <c r="BH170" s="94"/>
      <c r="BI170" s="218"/>
      <c r="BJ170" s="218"/>
      <c r="BK170" s="96"/>
      <c r="BL170" s="96"/>
      <c r="BQ170" s="96"/>
      <c r="BR170" s="96"/>
      <c r="BS170" s="96"/>
      <c r="BT170" s="96"/>
      <c r="BV170" s="96"/>
      <c r="BW170" s="72"/>
      <c r="BX170" s="72"/>
      <c r="CB170" s="98"/>
      <c r="CC170" s="99"/>
      <c r="CD170" s="99"/>
      <c r="CE170" s="84"/>
      <c r="CF170" s="84"/>
    </row>
    <row r="171" spans="1:84" x14ac:dyDescent="0.2">
      <c r="A171" s="74"/>
      <c r="B171" s="74"/>
      <c r="C171" s="49"/>
      <c r="D171" s="172"/>
      <c r="E171" s="76"/>
      <c r="F171" s="76"/>
      <c r="G171" s="119"/>
      <c r="H171" s="87"/>
      <c r="I171" s="77"/>
      <c r="J171" s="77"/>
      <c r="K171" s="88"/>
      <c r="L171" s="79"/>
      <c r="M171" s="76"/>
      <c r="N171" s="256"/>
      <c r="O171" s="256"/>
      <c r="P171" s="256"/>
      <c r="Q171" s="256"/>
      <c r="R171" s="81"/>
      <c r="S171" s="89"/>
      <c r="T171" s="75"/>
      <c r="U171" s="75"/>
      <c r="V171" s="86" t="e">
        <f>IF(BillDetail_List[Entry Alloc%]=0,(BillDetail_List[Time]*BillDetail_List[LTM Rate])*BillDetail_List[[#This Row],[Funding PerCent Allowed]],(BillDetail_List[Time]*BillDetail_List[LTM Rate])*BillDetail_List[[#This Row],[Funding PerCent Allowed]]*BillDetail_List[Entry Alloc%])</f>
        <v>#N/A</v>
      </c>
      <c r="W171" s="86">
        <f>BillDetail_List[Counsel''s Base Fees]+BillDetail_List[Other Disbursements]+BillDetail_List[ATEI Premium]</f>
        <v>0</v>
      </c>
      <c r="X171" s="91" t="e">
        <f>VLOOKUP(BillDetail_List[Part ID],FundingList,2,FALSE)</f>
        <v>#N/A</v>
      </c>
      <c r="Y171" s="272" t="e">
        <f>VLOOKUP(BillDetail_List[[#This Row],[Phase Code ]],phasetasklist,3,FALSE)</f>
        <v>#N/A</v>
      </c>
      <c r="Z171" s="255" t="e">
        <f>VLOOKUP(BillDetail_List[[#This Row],[Task Code]],tasklist,4,FALSE)</f>
        <v>#N/A</v>
      </c>
      <c r="AA171" s="240" t="str">
        <f>IFERROR(VLOOKUP(BillDetail_List[[#This Row],[Activity Code]],ActivityCodeList,2,FALSE), " ")</f>
        <v xml:space="preserve"> </v>
      </c>
      <c r="AB171" s="240" t="str">
        <f>IFERROR(VLOOKUP(BillDetail_List[[#This Row],[Expense Code]],expensenumbers,2,FALSE), " ")</f>
        <v xml:space="preserve"> </v>
      </c>
      <c r="AC171" s="92" t="str">
        <f>IFERROR(VLOOKUP(BillDetail_List[LTM],LTMList,3,FALSE),"")</f>
        <v/>
      </c>
      <c r="AD171" s="92" t="str">
        <f>IFERROR(VLOOKUP(BillDetail_List[LTM],LTMList,4,FALSE),"")</f>
        <v/>
      </c>
      <c r="AE171" s="86">
        <f>IFERROR(VLOOKUP(BillDetail_List[LTM],LTM_List[],6,FALSE),0)</f>
        <v>0</v>
      </c>
      <c r="AF171" s="83" t="e">
        <f>VLOOKUP(BillDetail_List[Part ID],FundingList,7,FALSE)</f>
        <v>#N/A</v>
      </c>
      <c r="AG171" s="83" t="e">
        <f>IF(CounselBaseFees=0,VLOOKUP(BillDetail_List[Part ID],FundingList,3,FALSE),VLOOKUP(BillDetail_List[LTM],LTMList,8,FALSE))</f>
        <v>#N/A</v>
      </c>
      <c r="AH171" s="93" t="e">
        <f>VLOOKUP(BillDetail_List[Part ID],FundingList,4,FALSE)</f>
        <v>#N/A</v>
      </c>
      <c r="AI171" s="190">
        <f>IF(BillDetail_List[[#This Row],[Time]]="N/A",0, BillDetail_List[[#This Row],[Time]]*BillDetail_List[[#This Row],[LTM Rate]])</f>
        <v>0</v>
      </c>
      <c r="AJ171" s="86" t="e">
        <f>IF(BillDetail_List[Entry Alloc%]=0,(BillDetail_List[Time]*BillDetail_List[LTM Rate])*BillDetail_List[[#This Row],[Funding PerCent Allowed]],(BillDetail_List[Time]*BillDetail_List[LTM Rate])*BillDetail_List[[#This Row],[Funding PerCent Allowed]]*BillDetail_List[Entry Alloc%])</f>
        <v>#N/A</v>
      </c>
      <c r="AK171" s="86" t="e">
        <f>BillDetail_List[Base Profit Costs (including any indemnity cap)]*BillDetail_List[VAT Rate]</f>
        <v>#N/A</v>
      </c>
      <c r="AL171" s="86" t="e">
        <f>BillDetail_List[Base Profit Costs (including any indemnity cap)]*BillDetail_List[Success Fee %]</f>
        <v>#N/A</v>
      </c>
      <c r="AM171" s="86" t="e">
        <f>BillDetail_List[Success Fee on Base Profit costs]*BillDetail_List[VAT Rate]</f>
        <v>#N/A</v>
      </c>
      <c r="AN171" s="86" t="e">
        <f>SUM(BillDetail_List[[#This Row],[Base Profit Costs (including any indemnity cap)]:[VAT on Success Fee on Base Profit Costs]])</f>
        <v>#N/A</v>
      </c>
      <c r="AO171" s="86" t="e">
        <f>BillDetail_List[Counsel''s Base Fees]*BillDetail_List[VAT Rate]</f>
        <v>#N/A</v>
      </c>
      <c r="AP171" s="86" t="e">
        <f>BillDetail_List[Counsel''s Base Fees]*BillDetail_List[Success Fee %]</f>
        <v>#N/A</v>
      </c>
      <c r="AQ171" s="86" t="e">
        <f>BillDetail_List[Counsel''s Success Fee]*BillDetail_List[VAT Rate]</f>
        <v>#N/A</v>
      </c>
      <c r="AR171" s="86" t="e">
        <f>BillDetail_List[Counsel''s Base Fees]+BillDetail_List[VAT on Base Counsel Fees]+BillDetail_List[Counsel''s Success Fee]+BillDetail_List[VAT on Counsel''s Success Fee]</f>
        <v>#N/A</v>
      </c>
      <c r="AS171" s="86">
        <f>BillDetail_List[Other Disbursements]+BillDetail_List[VAT On Other Disbursements]</f>
        <v>0</v>
      </c>
      <c r="AT171" s="86">
        <f>BillDetail_List[Counsel''s Base Fees]+BillDetail_List[Other Disbursements]+BillDetail_List[ATEI Premium]</f>
        <v>0</v>
      </c>
      <c r="AU171" s="86" t="e">
        <f>BillDetail_List[Other Disbursements]+BillDetail_List[Counsel''s Base Fees]+BillDetail_List[Base Profit Costs (including any indemnity cap)]</f>
        <v>#N/A</v>
      </c>
      <c r="AV171" s="86" t="e">
        <f>BillDetail_List[Base Profit Costs (including any indemnity cap)]+BillDetail_List[Success Fee on Base Profit costs]</f>
        <v>#N/A</v>
      </c>
      <c r="AW171" s="86" t="e">
        <f>BillDetail_List[ATEI Premium]+BillDetail_List[Other Disbursements]+BillDetail_List[Counsel''s Success Fee]+BillDetail_List[Counsel''s Base Fees]</f>
        <v>#N/A</v>
      </c>
      <c r="AX171" s="86" t="e">
        <f>BillDetail_List[VAT On Other Disbursements]+BillDetail_List[VAT on Counsel''s Success Fee]+BillDetail_List[VAT on Base Counsel Fees]+BillDetail_List[VAT on Success Fee on Base Profit Costs]+BillDetail_List[VAT on Base Profit Costs]</f>
        <v>#N/A</v>
      </c>
      <c r="AY171" s="86" t="e">
        <f>SUM(BillDetail_List[[#This Row],[Total Profit Costs]:[Total VAT]])</f>
        <v>#N/A</v>
      </c>
      <c r="AZ171" s="280" t="e">
        <f>VLOOKUP(BillDetail_List[[#This Row],[Phase Code ]],phasetasklist,7,FALSE)</f>
        <v>#N/A</v>
      </c>
      <c r="BA171" s="280" t="e">
        <f>VLOOKUP(BillDetail_List[[#This Row],[Task Code]],tasklist,7,FALSE)</f>
        <v>#N/A</v>
      </c>
      <c r="BB171" s="280" t="str">
        <f>IFERROR(VLOOKUP(BillDetail_List[[#This Row],[Activity Code]],ActivityCodeList,4,FALSE),"")</f>
        <v/>
      </c>
      <c r="BC171" s="280" t="str">
        <f>IFERROR(VLOOKUP(BillDetail_List[[#This Row],[Expense Code]],expensenumbers,4,FALSE),"")</f>
        <v/>
      </c>
      <c r="BD171" s="218"/>
      <c r="BE171" s="94"/>
      <c r="BF171" s="94"/>
      <c r="BG171" s="218"/>
      <c r="BH171" s="94"/>
      <c r="BI171" s="218"/>
      <c r="BJ171" s="218"/>
      <c r="BK171" s="96"/>
      <c r="BL171" s="96"/>
      <c r="BQ171" s="96"/>
      <c r="BR171" s="96"/>
      <c r="BS171" s="96"/>
      <c r="BT171" s="96"/>
      <c r="BV171" s="96"/>
      <c r="BW171" s="72"/>
      <c r="BX171" s="72"/>
      <c r="CB171" s="98"/>
      <c r="CC171" s="99"/>
      <c r="CD171" s="99"/>
      <c r="CE171" s="84"/>
      <c r="CF171" s="84"/>
    </row>
    <row r="172" spans="1:84" x14ac:dyDescent="0.2">
      <c r="A172" s="74"/>
      <c r="B172" s="74"/>
      <c r="C172" s="49"/>
      <c r="D172" s="172"/>
      <c r="E172" s="291"/>
      <c r="F172" s="76"/>
      <c r="G172" s="119"/>
      <c r="H172" s="87"/>
      <c r="I172" s="77"/>
      <c r="J172" s="77"/>
      <c r="K172" s="88"/>
      <c r="L172" s="79"/>
      <c r="M172" s="76"/>
      <c r="N172" s="256"/>
      <c r="O172" s="256"/>
      <c r="P172" s="256"/>
      <c r="Q172" s="256"/>
      <c r="R172" s="81"/>
      <c r="S172" s="89"/>
      <c r="T172" s="75"/>
      <c r="U172" s="75"/>
      <c r="V172" s="86" t="e">
        <f>IF(BillDetail_List[Entry Alloc%]=0,(BillDetail_List[Time]*BillDetail_List[LTM Rate])*BillDetail_List[[#This Row],[Funding PerCent Allowed]],(BillDetail_List[Time]*BillDetail_List[LTM Rate])*BillDetail_List[[#This Row],[Funding PerCent Allowed]]*BillDetail_List[Entry Alloc%])</f>
        <v>#N/A</v>
      </c>
      <c r="W172" s="86">
        <f>BillDetail_List[Counsel''s Base Fees]+BillDetail_List[Other Disbursements]+BillDetail_List[ATEI Premium]</f>
        <v>0</v>
      </c>
      <c r="X172" s="91" t="e">
        <f>VLOOKUP(BillDetail_List[Part ID],FundingList,2,FALSE)</f>
        <v>#N/A</v>
      </c>
      <c r="Y172" s="272" t="e">
        <f>VLOOKUP(BillDetail_List[[#This Row],[Phase Code ]],phasetasklist,3,FALSE)</f>
        <v>#N/A</v>
      </c>
      <c r="Z172" s="255" t="e">
        <f>VLOOKUP(BillDetail_List[[#This Row],[Task Code]],tasklist,4,FALSE)</f>
        <v>#N/A</v>
      </c>
      <c r="AA172" s="240" t="str">
        <f>IFERROR(VLOOKUP(BillDetail_List[[#This Row],[Activity Code]],ActivityCodeList,2,FALSE), " ")</f>
        <v xml:space="preserve"> </v>
      </c>
      <c r="AB172" s="240" t="str">
        <f>IFERROR(VLOOKUP(BillDetail_List[[#This Row],[Expense Code]],expensenumbers,2,FALSE), " ")</f>
        <v xml:space="preserve"> </v>
      </c>
      <c r="AC172" s="92" t="str">
        <f>IFERROR(VLOOKUP(BillDetail_List[LTM],LTMList,3,FALSE),"")</f>
        <v/>
      </c>
      <c r="AD172" s="92" t="str">
        <f>IFERROR(VLOOKUP(BillDetail_List[LTM],LTMList,4,FALSE),"")</f>
        <v/>
      </c>
      <c r="AE172" s="86">
        <f>IFERROR(VLOOKUP(BillDetail_List[LTM],LTM_List[],6,FALSE),0)</f>
        <v>0</v>
      </c>
      <c r="AF172" s="83" t="e">
        <f>VLOOKUP(BillDetail_List[Part ID],FundingList,7,FALSE)</f>
        <v>#N/A</v>
      </c>
      <c r="AG172" s="83" t="e">
        <f>IF(CounselBaseFees=0,VLOOKUP(BillDetail_List[Part ID],FundingList,3,FALSE),VLOOKUP(BillDetail_List[LTM],LTMList,8,FALSE))</f>
        <v>#N/A</v>
      </c>
      <c r="AH172" s="93" t="e">
        <f>VLOOKUP(BillDetail_List[Part ID],FundingList,4,FALSE)</f>
        <v>#N/A</v>
      </c>
      <c r="AI172" s="190">
        <f>IF(BillDetail_List[[#This Row],[Time]]="N/A",0, BillDetail_List[[#This Row],[Time]]*BillDetail_List[[#This Row],[LTM Rate]])</f>
        <v>0</v>
      </c>
      <c r="AJ172" s="86" t="e">
        <f>IF(BillDetail_List[Entry Alloc%]=0,(BillDetail_List[Time]*BillDetail_List[LTM Rate])*BillDetail_List[[#This Row],[Funding PerCent Allowed]],(BillDetail_List[Time]*BillDetail_List[LTM Rate])*BillDetail_List[[#This Row],[Funding PerCent Allowed]]*BillDetail_List[Entry Alloc%])</f>
        <v>#N/A</v>
      </c>
      <c r="AK172" s="86" t="e">
        <f>BillDetail_List[Base Profit Costs (including any indemnity cap)]*BillDetail_List[VAT Rate]</f>
        <v>#N/A</v>
      </c>
      <c r="AL172" s="86" t="e">
        <f>BillDetail_List[Base Profit Costs (including any indemnity cap)]*BillDetail_List[Success Fee %]</f>
        <v>#N/A</v>
      </c>
      <c r="AM172" s="86" t="e">
        <f>BillDetail_List[Success Fee on Base Profit costs]*BillDetail_List[VAT Rate]</f>
        <v>#N/A</v>
      </c>
      <c r="AN172" s="86" t="e">
        <f>SUM(BillDetail_List[[#This Row],[Base Profit Costs (including any indemnity cap)]:[VAT on Success Fee on Base Profit Costs]])</f>
        <v>#N/A</v>
      </c>
      <c r="AO172" s="86" t="e">
        <f>BillDetail_List[Counsel''s Base Fees]*BillDetail_List[VAT Rate]</f>
        <v>#N/A</v>
      </c>
      <c r="AP172" s="86" t="e">
        <f>BillDetail_List[Counsel''s Base Fees]*BillDetail_List[Success Fee %]</f>
        <v>#N/A</v>
      </c>
      <c r="AQ172" s="86" t="e">
        <f>BillDetail_List[Counsel''s Success Fee]*BillDetail_List[VAT Rate]</f>
        <v>#N/A</v>
      </c>
      <c r="AR172" s="86" t="e">
        <f>BillDetail_List[Counsel''s Base Fees]+BillDetail_List[VAT on Base Counsel Fees]+BillDetail_List[Counsel''s Success Fee]+BillDetail_List[VAT on Counsel''s Success Fee]</f>
        <v>#N/A</v>
      </c>
      <c r="AS172" s="86">
        <f>BillDetail_List[Other Disbursements]+BillDetail_List[VAT On Other Disbursements]</f>
        <v>0</v>
      </c>
      <c r="AT172" s="86">
        <f>BillDetail_List[Counsel''s Base Fees]+BillDetail_List[Other Disbursements]+BillDetail_List[ATEI Premium]</f>
        <v>0</v>
      </c>
      <c r="AU172" s="86" t="e">
        <f>BillDetail_List[Other Disbursements]+BillDetail_List[Counsel''s Base Fees]+BillDetail_List[Base Profit Costs (including any indemnity cap)]</f>
        <v>#N/A</v>
      </c>
      <c r="AV172" s="86" t="e">
        <f>BillDetail_List[Base Profit Costs (including any indemnity cap)]+BillDetail_List[Success Fee on Base Profit costs]</f>
        <v>#N/A</v>
      </c>
      <c r="AW172" s="86" t="e">
        <f>BillDetail_List[ATEI Premium]+BillDetail_List[Other Disbursements]+BillDetail_List[Counsel''s Success Fee]+BillDetail_List[Counsel''s Base Fees]</f>
        <v>#N/A</v>
      </c>
      <c r="AX172" s="86" t="e">
        <f>BillDetail_List[VAT On Other Disbursements]+BillDetail_List[VAT on Counsel''s Success Fee]+BillDetail_List[VAT on Base Counsel Fees]+BillDetail_List[VAT on Success Fee on Base Profit Costs]+BillDetail_List[VAT on Base Profit Costs]</f>
        <v>#N/A</v>
      </c>
      <c r="AY172" s="86" t="e">
        <f>SUM(BillDetail_List[[#This Row],[Total Profit Costs]:[Total VAT]])</f>
        <v>#N/A</v>
      </c>
      <c r="AZ172" s="280" t="e">
        <f>VLOOKUP(BillDetail_List[[#This Row],[Phase Code ]],phasetasklist,7,FALSE)</f>
        <v>#N/A</v>
      </c>
      <c r="BA172" s="280" t="e">
        <f>VLOOKUP(BillDetail_List[[#This Row],[Task Code]],tasklist,7,FALSE)</f>
        <v>#N/A</v>
      </c>
      <c r="BB172" s="280" t="str">
        <f>IFERROR(VLOOKUP(BillDetail_List[[#This Row],[Activity Code]],ActivityCodeList,4,FALSE),"")</f>
        <v/>
      </c>
      <c r="BC172" s="280" t="str">
        <f>IFERROR(VLOOKUP(BillDetail_List[[#This Row],[Expense Code]],expensenumbers,4,FALSE),"")</f>
        <v/>
      </c>
      <c r="BD172" s="218"/>
      <c r="BE172" s="94"/>
      <c r="BF172" s="94"/>
      <c r="BG172" s="218"/>
      <c r="BH172" s="94"/>
      <c r="BI172" s="218"/>
      <c r="BJ172" s="218"/>
      <c r="BK172" s="96"/>
      <c r="BL172" s="96"/>
      <c r="BQ172" s="96"/>
      <c r="BR172" s="96"/>
      <c r="BS172" s="96"/>
      <c r="BT172" s="96"/>
      <c r="BV172" s="96"/>
      <c r="BW172" s="72"/>
      <c r="BX172" s="72"/>
      <c r="CB172" s="98"/>
      <c r="CC172" s="99"/>
      <c r="CD172" s="99"/>
      <c r="CE172" s="84"/>
      <c r="CF172" s="84"/>
    </row>
    <row r="173" spans="1:84" x14ac:dyDescent="0.2">
      <c r="A173" s="74"/>
      <c r="B173" s="74"/>
      <c r="C173" s="49"/>
      <c r="D173" s="172"/>
      <c r="E173" s="291"/>
      <c r="F173" s="76"/>
      <c r="G173" s="119"/>
      <c r="H173" s="87"/>
      <c r="I173" s="77"/>
      <c r="J173" s="77"/>
      <c r="K173" s="88"/>
      <c r="L173" s="79"/>
      <c r="M173" s="76"/>
      <c r="N173" s="256"/>
      <c r="O173" s="256"/>
      <c r="P173" s="256"/>
      <c r="Q173" s="256"/>
      <c r="R173" s="81"/>
      <c r="S173" s="89"/>
      <c r="T173" s="75"/>
      <c r="U173" s="76"/>
      <c r="V173" s="86" t="e">
        <f>IF(BillDetail_List[Entry Alloc%]=0,(BillDetail_List[Time]*BillDetail_List[LTM Rate])*BillDetail_List[[#This Row],[Funding PerCent Allowed]],(BillDetail_List[Time]*BillDetail_List[LTM Rate])*BillDetail_List[[#This Row],[Funding PerCent Allowed]]*BillDetail_List[Entry Alloc%])</f>
        <v>#N/A</v>
      </c>
      <c r="W173" s="86">
        <f>BillDetail_List[Counsel''s Base Fees]+BillDetail_List[Other Disbursements]+BillDetail_List[ATEI Premium]</f>
        <v>0</v>
      </c>
      <c r="X173" s="91" t="e">
        <f>VLOOKUP(BillDetail_List[Part ID],FundingList,2,FALSE)</f>
        <v>#N/A</v>
      </c>
      <c r="Y173" s="272" t="e">
        <f>VLOOKUP(BillDetail_List[[#This Row],[Phase Code ]],phasetasklist,3,FALSE)</f>
        <v>#N/A</v>
      </c>
      <c r="Z173" s="255" t="e">
        <f>VLOOKUP(BillDetail_List[[#This Row],[Task Code]],tasklist,4,FALSE)</f>
        <v>#N/A</v>
      </c>
      <c r="AA173" s="240" t="str">
        <f>IFERROR(VLOOKUP(BillDetail_List[[#This Row],[Activity Code]],ActivityCodeList,2,FALSE), " ")</f>
        <v xml:space="preserve"> </v>
      </c>
      <c r="AB173" s="240" t="str">
        <f>IFERROR(VLOOKUP(BillDetail_List[[#This Row],[Expense Code]],expensenumbers,2,FALSE), " ")</f>
        <v xml:space="preserve"> </v>
      </c>
      <c r="AC173" s="92" t="str">
        <f>IFERROR(VLOOKUP(BillDetail_List[LTM],LTMList,3,FALSE),"")</f>
        <v/>
      </c>
      <c r="AD173" s="92" t="str">
        <f>IFERROR(VLOOKUP(BillDetail_List[LTM],LTMList,4,FALSE),"")</f>
        <v/>
      </c>
      <c r="AE173" s="86">
        <f>IFERROR(VLOOKUP(BillDetail_List[LTM],LTM_List[],6,FALSE),0)</f>
        <v>0</v>
      </c>
      <c r="AF173" s="83" t="e">
        <f>VLOOKUP(BillDetail_List[Part ID],FundingList,7,FALSE)</f>
        <v>#N/A</v>
      </c>
      <c r="AG173" s="83" t="e">
        <f>IF(CounselBaseFees=0,VLOOKUP(BillDetail_List[Part ID],FundingList,3,FALSE),VLOOKUP(BillDetail_List[LTM],LTMList,8,FALSE))</f>
        <v>#N/A</v>
      </c>
      <c r="AH173" s="93" t="e">
        <f>VLOOKUP(BillDetail_List[Part ID],FundingList,4,FALSE)</f>
        <v>#N/A</v>
      </c>
      <c r="AI173" s="190">
        <f>IF(BillDetail_List[[#This Row],[Time]]="N/A",0, BillDetail_List[[#This Row],[Time]]*BillDetail_List[[#This Row],[LTM Rate]])</f>
        <v>0</v>
      </c>
      <c r="AJ173" s="86" t="e">
        <f>IF(BillDetail_List[Entry Alloc%]=0,(BillDetail_List[Time]*BillDetail_List[LTM Rate])*BillDetail_List[[#This Row],[Funding PerCent Allowed]],(BillDetail_List[Time]*BillDetail_List[LTM Rate])*BillDetail_List[[#This Row],[Funding PerCent Allowed]]*BillDetail_List[Entry Alloc%])</f>
        <v>#N/A</v>
      </c>
      <c r="AK173" s="86" t="e">
        <f>BillDetail_List[Base Profit Costs (including any indemnity cap)]*BillDetail_List[VAT Rate]</f>
        <v>#N/A</v>
      </c>
      <c r="AL173" s="86" t="e">
        <f>BillDetail_List[Base Profit Costs (including any indemnity cap)]*BillDetail_List[Success Fee %]</f>
        <v>#N/A</v>
      </c>
      <c r="AM173" s="86" t="e">
        <f>BillDetail_List[Success Fee on Base Profit costs]*BillDetail_List[VAT Rate]</f>
        <v>#N/A</v>
      </c>
      <c r="AN173" s="86" t="e">
        <f>SUM(BillDetail_List[[#This Row],[Base Profit Costs (including any indemnity cap)]:[VAT on Success Fee on Base Profit Costs]])</f>
        <v>#N/A</v>
      </c>
      <c r="AO173" s="86" t="e">
        <f>BillDetail_List[Counsel''s Base Fees]*BillDetail_List[VAT Rate]</f>
        <v>#N/A</v>
      </c>
      <c r="AP173" s="86" t="e">
        <f>BillDetail_List[Counsel''s Base Fees]*BillDetail_List[Success Fee %]</f>
        <v>#N/A</v>
      </c>
      <c r="AQ173" s="86" t="e">
        <f>BillDetail_List[Counsel''s Success Fee]*BillDetail_List[VAT Rate]</f>
        <v>#N/A</v>
      </c>
      <c r="AR173" s="86" t="e">
        <f>BillDetail_List[Counsel''s Base Fees]+BillDetail_List[VAT on Base Counsel Fees]+BillDetail_List[Counsel''s Success Fee]+BillDetail_List[VAT on Counsel''s Success Fee]</f>
        <v>#N/A</v>
      </c>
      <c r="AS173" s="86">
        <f>BillDetail_List[Other Disbursements]+BillDetail_List[VAT On Other Disbursements]</f>
        <v>0</v>
      </c>
      <c r="AT173" s="86">
        <f>BillDetail_List[Counsel''s Base Fees]+BillDetail_List[Other Disbursements]+BillDetail_List[ATEI Premium]</f>
        <v>0</v>
      </c>
      <c r="AU173" s="86" t="e">
        <f>BillDetail_List[Other Disbursements]+BillDetail_List[Counsel''s Base Fees]+BillDetail_List[Base Profit Costs (including any indemnity cap)]</f>
        <v>#N/A</v>
      </c>
      <c r="AV173" s="86" t="e">
        <f>BillDetail_List[Base Profit Costs (including any indemnity cap)]+BillDetail_List[Success Fee on Base Profit costs]</f>
        <v>#N/A</v>
      </c>
      <c r="AW173" s="86" t="e">
        <f>BillDetail_List[ATEI Premium]+BillDetail_List[Other Disbursements]+BillDetail_List[Counsel''s Success Fee]+BillDetail_List[Counsel''s Base Fees]</f>
        <v>#N/A</v>
      </c>
      <c r="AX173" s="86" t="e">
        <f>BillDetail_List[VAT On Other Disbursements]+BillDetail_List[VAT on Counsel''s Success Fee]+BillDetail_List[VAT on Base Counsel Fees]+BillDetail_List[VAT on Success Fee on Base Profit Costs]+BillDetail_List[VAT on Base Profit Costs]</f>
        <v>#N/A</v>
      </c>
      <c r="AY173" s="86" t="e">
        <f>SUM(BillDetail_List[[#This Row],[Total Profit Costs]:[Total VAT]])</f>
        <v>#N/A</v>
      </c>
      <c r="AZ173" s="280" t="e">
        <f>VLOOKUP(BillDetail_List[[#This Row],[Phase Code ]],phasetasklist,7,FALSE)</f>
        <v>#N/A</v>
      </c>
      <c r="BA173" s="280" t="e">
        <f>VLOOKUP(BillDetail_List[[#This Row],[Task Code]],tasklist,7,FALSE)</f>
        <v>#N/A</v>
      </c>
      <c r="BB173" s="280" t="str">
        <f>IFERROR(VLOOKUP(BillDetail_List[[#This Row],[Activity Code]],ActivityCodeList,4,FALSE),"")</f>
        <v/>
      </c>
      <c r="BC173" s="280" t="str">
        <f>IFERROR(VLOOKUP(BillDetail_List[[#This Row],[Expense Code]],expensenumbers,4,FALSE),"")</f>
        <v/>
      </c>
      <c r="BD173" s="218"/>
      <c r="BE173" s="94"/>
      <c r="BF173" s="94"/>
      <c r="BG173" s="218"/>
      <c r="BH173" s="94"/>
      <c r="BI173" s="218"/>
      <c r="BJ173" s="218"/>
      <c r="BK173" s="96"/>
      <c r="BL173" s="96"/>
      <c r="BQ173" s="96"/>
      <c r="BR173" s="96"/>
      <c r="BS173" s="96"/>
      <c r="BT173" s="96"/>
      <c r="BV173" s="96"/>
      <c r="BW173" s="72"/>
      <c r="BX173" s="72"/>
      <c r="CB173" s="98"/>
      <c r="CC173" s="99"/>
      <c r="CD173" s="99"/>
      <c r="CE173" s="84"/>
      <c r="CF173" s="84"/>
    </row>
    <row r="174" spans="1:84" x14ac:dyDescent="0.2">
      <c r="A174" s="74"/>
      <c r="B174" s="74"/>
      <c r="C174" s="49"/>
      <c r="D174" s="172"/>
      <c r="E174" s="291"/>
      <c r="F174" s="76"/>
      <c r="G174" s="119"/>
      <c r="H174" s="87"/>
      <c r="I174" s="77"/>
      <c r="J174" s="77"/>
      <c r="K174" s="88"/>
      <c r="L174" s="79"/>
      <c r="M174" s="76"/>
      <c r="N174" s="256"/>
      <c r="O174" s="256"/>
      <c r="P174" s="256"/>
      <c r="Q174" s="256"/>
      <c r="R174" s="81"/>
      <c r="S174" s="89"/>
      <c r="T174" s="75"/>
      <c r="U174" s="75"/>
      <c r="V174" s="86" t="e">
        <f>IF(BillDetail_List[Entry Alloc%]=0,(BillDetail_List[Time]*BillDetail_List[LTM Rate])*BillDetail_List[[#This Row],[Funding PerCent Allowed]],(BillDetail_List[Time]*BillDetail_List[LTM Rate])*BillDetail_List[[#This Row],[Funding PerCent Allowed]]*BillDetail_List[Entry Alloc%])</f>
        <v>#N/A</v>
      </c>
      <c r="W174" s="86">
        <f>BillDetail_List[Counsel''s Base Fees]+BillDetail_List[Other Disbursements]+BillDetail_List[ATEI Premium]</f>
        <v>0</v>
      </c>
      <c r="X174" s="91" t="e">
        <f>VLOOKUP(BillDetail_List[Part ID],FundingList,2,FALSE)</f>
        <v>#N/A</v>
      </c>
      <c r="Y174" s="272" t="e">
        <f>VLOOKUP(BillDetail_List[[#This Row],[Phase Code ]],phasetasklist,3,FALSE)</f>
        <v>#N/A</v>
      </c>
      <c r="Z174" s="255" t="e">
        <f>VLOOKUP(BillDetail_List[[#This Row],[Task Code]],tasklist,4,FALSE)</f>
        <v>#N/A</v>
      </c>
      <c r="AA174" s="240" t="str">
        <f>IFERROR(VLOOKUP(BillDetail_List[[#This Row],[Activity Code]],ActivityCodeList,2,FALSE), " ")</f>
        <v xml:space="preserve"> </v>
      </c>
      <c r="AB174" s="240" t="str">
        <f>IFERROR(VLOOKUP(BillDetail_List[[#This Row],[Expense Code]],expensenumbers,2,FALSE), " ")</f>
        <v xml:space="preserve"> </v>
      </c>
      <c r="AC174" s="92" t="str">
        <f>IFERROR(VLOOKUP(BillDetail_List[LTM],LTMList,3,FALSE),"")</f>
        <v/>
      </c>
      <c r="AD174" s="92" t="str">
        <f>IFERROR(VLOOKUP(BillDetail_List[LTM],LTMList,4,FALSE),"")</f>
        <v/>
      </c>
      <c r="AE174" s="86">
        <f>IFERROR(VLOOKUP(BillDetail_List[LTM],LTM_List[],6,FALSE),0)</f>
        <v>0</v>
      </c>
      <c r="AF174" s="83" t="e">
        <f>VLOOKUP(BillDetail_List[Part ID],FundingList,7,FALSE)</f>
        <v>#N/A</v>
      </c>
      <c r="AG174" s="83" t="e">
        <f>IF(CounselBaseFees=0,VLOOKUP(BillDetail_List[Part ID],FundingList,3,FALSE),VLOOKUP(BillDetail_List[LTM],LTMList,8,FALSE))</f>
        <v>#N/A</v>
      </c>
      <c r="AH174" s="93" t="e">
        <f>VLOOKUP(BillDetail_List[Part ID],FundingList,4,FALSE)</f>
        <v>#N/A</v>
      </c>
      <c r="AI174" s="190">
        <f>IF(BillDetail_List[[#This Row],[Time]]="N/A",0, BillDetail_List[[#This Row],[Time]]*BillDetail_List[[#This Row],[LTM Rate]])</f>
        <v>0</v>
      </c>
      <c r="AJ174" s="86" t="e">
        <f>IF(BillDetail_List[Entry Alloc%]=0,(BillDetail_List[Time]*BillDetail_List[LTM Rate])*BillDetail_List[[#This Row],[Funding PerCent Allowed]],(BillDetail_List[Time]*BillDetail_List[LTM Rate])*BillDetail_List[[#This Row],[Funding PerCent Allowed]]*BillDetail_List[Entry Alloc%])</f>
        <v>#N/A</v>
      </c>
      <c r="AK174" s="86" t="e">
        <f>BillDetail_List[Base Profit Costs (including any indemnity cap)]*BillDetail_List[VAT Rate]</f>
        <v>#N/A</v>
      </c>
      <c r="AL174" s="86" t="e">
        <f>BillDetail_List[Base Profit Costs (including any indemnity cap)]*BillDetail_List[Success Fee %]</f>
        <v>#N/A</v>
      </c>
      <c r="AM174" s="86" t="e">
        <f>BillDetail_List[Success Fee on Base Profit costs]*BillDetail_List[VAT Rate]</f>
        <v>#N/A</v>
      </c>
      <c r="AN174" s="86" t="e">
        <f>SUM(BillDetail_List[[#This Row],[Base Profit Costs (including any indemnity cap)]:[VAT on Success Fee on Base Profit Costs]])</f>
        <v>#N/A</v>
      </c>
      <c r="AO174" s="86" t="e">
        <f>BillDetail_List[Counsel''s Base Fees]*BillDetail_List[VAT Rate]</f>
        <v>#N/A</v>
      </c>
      <c r="AP174" s="86" t="e">
        <f>BillDetail_List[Counsel''s Base Fees]*BillDetail_List[Success Fee %]</f>
        <v>#N/A</v>
      </c>
      <c r="AQ174" s="86" t="e">
        <f>BillDetail_List[Counsel''s Success Fee]*BillDetail_List[VAT Rate]</f>
        <v>#N/A</v>
      </c>
      <c r="AR174" s="86" t="e">
        <f>BillDetail_List[Counsel''s Base Fees]+BillDetail_List[VAT on Base Counsel Fees]+BillDetail_List[Counsel''s Success Fee]+BillDetail_List[VAT on Counsel''s Success Fee]</f>
        <v>#N/A</v>
      </c>
      <c r="AS174" s="86">
        <f>BillDetail_List[Other Disbursements]+BillDetail_List[VAT On Other Disbursements]</f>
        <v>0</v>
      </c>
      <c r="AT174" s="86">
        <f>BillDetail_List[Counsel''s Base Fees]+BillDetail_List[Other Disbursements]+BillDetail_List[ATEI Premium]</f>
        <v>0</v>
      </c>
      <c r="AU174" s="86" t="e">
        <f>BillDetail_List[Other Disbursements]+BillDetail_List[Counsel''s Base Fees]+BillDetail_List[Base Profit Costs (including any indemnity cap)]</f>
        <v>#N/A</v>
      </c>
      <c r="AV174" s="86" t="e">
        <f>BillDetail_List[Base Profit Costs (including any indemnity cap)]+BillDetail_List[Success Fee on Base Profit costs]</f>
        <v>#N/A</v>
      </c>
      <c r="AW174" s="86" t="e">
        <f>BillDetail_List[ATEI Premium]+BillDetail_List[Other Disbursements]+BillDetail_List[Counsel''s Success Fee]+BillDetail_List[Counsel''s Base Fees]</f>
        <v>#N/A</v>
      </c>
      <c r="AX174" s="86" t="e">
        <f>BillDetail_List[VAT On Other Disbursements]+BillDetail_List[VAT on Counsel''s Success Fee]+BillDetail_List[VAT on Base Counsel Fees]+BillDetail_List[VAT on Success Fee on Base Profit Costs]+BillDetail_List[VAT on Base Profit Costs]</f>
        <v>#N/A</v>
      </c>
      <c r="AY174" s="86" t="e">
        <f>SUM(BillDetail_List[[#This Row],[Total Profit Costs]:[Total VAT]])</f>
        <v>#N/A</v>
      </c>
      <c r="AZ174" s="280" t="e">
        <f>VLOOKUP(BillDetail_List[[#This Row],[Phase Code ]],phasetasklist,7,FALSE)</f>
        <v>#N/A</v>
      </c>
      <c r="BA174" s="280" t="e">
        <f>VLOOKUP(BillDetail_List[[#This Row],[Task Code]],tasklist,7,FALSE)</f>
        <v>#N/A</v>
      </c>
      <c r="BB174" s="280" t="str">
        <f>IFERROR(VLOOKUP(BillDetail_List[[#This Row],[Activity Code]],ActivityCodeList,4,FALSE),"")</f>
        <v/>
      </c>
      <c r="BC174" s="280" t="str">
        <f>IFERROR(VLOOKUP(BillDetail_List[[#This Row],[Expense Code]],expensenumbers,4,FALSE),"")</f>
        <v/>
      </c>
      <c r="BD174" s="218"/>
      <c r="BE174" s="94"/>
      <c r="BF174" s="94"/>
      <c r="BG174" s="218"/>
      <c r="BH174" s="94"/>
      <c r="BI174" s="218"/>
      <c r="BJ174" s="218"/>
      <c r="BK174" s="96"/>
      <c r="BL174" s="96"/>
      <c r="BQ174" s="96"/>
      <c r="BR174" s="96"/>
      <c r="BS174" s="96"/>
      <c r="BT174" s="96"/>
      <c r="BV174" s="96"/>
      <c r="BW174" s="72"/>
      <c r="BX174" s="72"/>
      <c r="CB174" s="98"/>
      <c r="CC174" s="99"/>
      <c r="CD174" s="99"/>
      <c r="CE174" s="84"/>
      <c r="CF174" s="84"/>
    </row>
    <row r="175" spans="1:84" x14ac:dyDescent="0.2">
      <c r="A175" s="74"/>
      <c r="B175" s="74"/>
      <c r="C175" s="49"/>
      <c r="D175" s="172"/>
      <c r="E175" s="76"/>
      <c r="F175" s="76"/>
      <c r="G175" s="119"/>
      <c r="H175" s="87"/>
      <c r="I175" s="77"/>
      <c r="J175" s="77"/>
      <c r="K175" s="88"/>
      <c r="L175" s="79"/>
      <c r="M175" s="76"/>
      <c r="N175" s="256"/>
      <c r="O175" s="256"/>
      <c r="P175" s="256"/>
      <c r="Q175" s="256"/>
      <c r="R175" s="81"/>
      <c r="S175" s="89"/>
      <c r="T175" s="75"/>
      <c r="U175" s="76"/>
      <c r="V175" s="86" t="e">
        <f>IF(BillDetail_List[Entry Alloc%]=0,(BillDetail_List[Time]*BillDetail_List[LTM Rate])*BillDetail_List[[#This Row],[Funding PerCent Allowed]],(BillDetail_List[Time]*BillDetail_List[LTM Rate])*BillDetail_List[[#This Row],[Funding PerCent Allowed]]*BillDetail_List[Entry Alloc%])</f>
        <v>#N/A</v>
      </c>
      <c r="W175" s="86">
        <f>BillDetail_List[Counsel''s Base Fees]+BillDetail_List[Other Disbursements]+BillDetail_List[ATEI Premium]</f>
        <v>0</v>
      </c>
      <c r="X175" s="91" t="e">
        <f>VLOOKUP(BillDetail_List[Part ID],FundingList,2,FALSE)</f>
        <v>#N/A</v>
      </c>
      <c r="Y175" s="272" t="e">
        <f>VLOOKUP(BillDetail_List[[#This Row],[Phase Code ]],phasetasklist,3,FALSE)</f>
        <v>#N/A</v>
      </c>
      <c r="Z175" s="255" t="e">
        <f>VLOOKUP(BillDetail_List[[#This Row],[Task Code]],tasklist,4,FALSE)</f>
        <v>#N/A</v>
      </c>
      <c r="AA175" s="240" t="str">
        <f>IFERROR(VLOOKUP(BillDetail_List[[#This Row],[Activity Code]],ActivityCodeList,2,FALSE), " ")</f>
        <v xml:space="preserve"> </v>
      </c>
      <c r="AB175" s="240" t="str">
        <f>IFERROR(VLOOKUP(BillDetail_List[[#This Row],[Expense Code]],expensenumbers,2,FALSE), " ")</f>
        <v xml:space="preserve"> </v>
      </c>
      <c r="AC175" s="92" t="str">
        <f>IFERROR(VLOOKUP(BillDetail_List[LTM],LTMList,3,FALSE),"")</f>
        <v/>
      </c>
      <c r="AD175" s="92" t="str">
        <f>IFERROR(VLOOKUP(BillDetail_List[LTM],LTMList,4,FALSE),"")</f>
        <v/>
      </c>
      <c r="AE175" s="86">
        <f>IFERROR(VLOOKUP(BillDetail_List[LTM],LTM_List[],6,FALSE),0)</f>
        <v>0</v>
      </c>
      <c r="AF175" s="83" t="e">
        <f>VLOOKUP(BillDetail_List[Part ID],FundingList,7,FALSE)</f>
        <v>#N/A</v>
      </c>
      <c r="AG175" s="83" t="e">
        <f>IF(CounselBaseFees=0,VLOOKUP(BillDetail_List[Part ID],FundingList,3,FALSE),VLOOKUP(BillDetail_List[LTM],LTMList,8,FALSE))</f>
        <v>#N/A</v>
      </c>
      <c r="AH175" s="93" t="e">
        <f>VLOOKUP(BillDetail_List[Part ID],FundingList,4,FALSE)</f>
        <v>#N/A</v>
      </c>
      <c r="AI175" s="190">
        <f>IF(BillDetail_List[[#This Row],[Time]]="N/A",0, BillDetail_List[[#This Row],[Time]]*BillDetail_List[[#This Row],[LTM Rate]])</f>
        <v>0</v>
      </c>
      <c r="AJ175" s="86" t="e">
        <f>IF(BillDetail_List[Entry Alloc%]=0,(BillDetail_List[Time]*BillDetail_List[LTM Rate])*BillDetail_List[[#This Row],[Funding PerCent Allowed]],(BillDetail_List[Time]*BillDetail_List[LTM Rate])*BillDetail_List[[#This Row],[Funding PerCent Allowed]]*BillDetail_List[Entry Alloc%])</f>
        <v>#N/A</v>
      </c>
      <c r="AK175" s="86" t="e">
        <f>BillDetail_List[Base Profit Costs (including any indemnity cap)]*BillDetail_List[VAT Rate]</f>
        <v>#N/A</v>
      </c>
      <c r="AL175" s="86" t="e">
        <f>BillDetail_List[Base Profit Costs (including any indemnity cap)]*BillDetail_List[Success Fee %]</f>
        <v>#N/A</v>
      </c>
      <c r="AM175" s="86" t="e">
        <f>BillDetail_List[Success Fee on Base Profit costs]*BillDetail_List[VAT Rate]</f>
        <v>#N/A</v>
      </c>
      <c r="AN175" s="86" t="e">
        <f>SUM(BillDetail_List[[#This Row],[Base Profit Costs (including any indemnity cap)]:[VAT on Success Fee on Base Profit Costs]])</f>
        <v>#N/A</v>
      </c>
      <c r="AO175" s="86" t="e">
        <f>BillDetail_List[Counsel''s Base Fees]*BillDetail_List[VAT Rate]</f>
        <v>#N/A</v>
      </c>
      <c r="AP175" s="86" t="e">
        <f>BillDetail_List[Counsel''s Base Fees]*BillDetail_List[Success Fee %]</f>
        <v>#N/A</v>
      </c>
      <c r="AQ175" s="86" t="e">
        <f>BillDetail_List[Counsel''s Success Fee]*BillDetail_List[VAT Rate]</f>
        <v>#N/A</v>
      </c>
      <c r="AR175" s="86" t="e">
        <f>BillDetail_List[Counsel''s Base Fees]+BillDetail_List[VAT on Base Counsel Fees]+BillDetail_List[Counsel''s Success Fee]+BillDetail_List[VAT on Counsel''s Success Fee]</f>
        <v>#N/A</v>
      </c>
      <c r="AS175" s="86">
        <f>BillDetail_List[Other Disbursements]+BillDetail_List[VAT On Other Disbursements]</f>
        <v>0</v>
      </c>
      <c r="AT175" s="86">
        <f>BillDetail_List[Counsel''s Base Fees]+BillDetail_List[Other Disbursements]+BillDetail_List[ATEI Premium]</f>
        <v>0</v>
      </c>
      <c r="AU175" s="86" t="e">
        <f>BillDetail_List[Other Disbursements]+BillDetail_List[Counsel''s Base Fees]+BillDetail_List[Base Profit Costs (including any indemnity cap)]</f>
        <v>#N/A</v>
      </c>
      <c r="AV175" s="86" t="e">
        <f>BillDetail_List[Base Profit Costs (including any indemnity cap)]+BillDetail_List[Success Fee on Base Profit costs]</f>
        <v>#N/A</v>
      </c>
      <c r="AW175" s="86" t="e">
        <f>BillDetail_List[ATEI Premium]+BillDetail_List[Other Disbursements]+BillDetail_List[Counsel''s Success Fee]+BillDetail_List[Counsel''s Base Fees]</f>
        <v>#N/A</v>
      </c>
      <c r="AX175" s="86" t="e">
        <f>BillDetail_List[VAT On Other Disbursements]+BillDetail_List[VAT on Counsel''s Success Fee]+BillDetail_List[VAT on Base Counsel Fees]+BillDetail_List[VAT on Success Fee on Base Profit Costs]+BillDetail_List[VAT on Base Profit Costs]</f>
        <v>#N/A</v>
      </c>
      <c r="AY175" s="86" t="e">
        <f>SUM(BillDetail_List[[#This Row],[Total Profit Costs]:[Total VAT]])</f>
        <v>#N/A</v>
      </c>
      <c r="AZ175" s="280" t="e">
        <f>VLOOKUP(BillDetail_List[[#This Row],[Phase Code ]],phasetasklist,7,FALSE)</f>
        <v>#N/A</v>
      </c>
      <c r="BA175" s="280" t="e">
        <f>VLOOKUP(BillDetail_List[[#This Row],[Task Code]],tasklist,7,FALSE)</f>
        <v>#N/A</v>
      </c>
      <c r="BB175" s="280" t="str">
        <f>IFERROR(VLOOKUP(BillDetail_List[[#This Row],[Activity Code]],ActivityCodeList,4,FALSE),"")</f>
        <v/>
      </c>
      <c r="BC175" s="280" t="str">
        <f>IFERROR(VLOOKUP(BillDetail_List[[#This Row],[Expense Code]],expensenumbers,4,FALSE),"")</f>
        <v/>
      </c>
      <c r="BD175" s="218"/>
      <c r="BE175" s="94"/>
      <c r="BF175" s="94"/>
      <c r="BG175" s="218"/>
      <c r="BH175" s="94"/>
      <c r="BI175" s="218"/>
      <c r="BJ175" s="218"/>
      <c r="BK175" s="96"/>
      <c r="BL175" s="96"/>
      <c r="BQ175" s="96"/>
      <c r="BR175" s="96"/>
      <c r="BS175" s="96"/>
      <c r="BT175" s="96"/>
      <c r="BV175" s="96"/>
      <c r="BW175" s="72"/>
      <c r="BX175" s="72"/>
      <c r="CB175" s="98"/>
      <c r="CC175" s="99"/>
      <c r="CD175" s="99"/>
      <c r="CE175" s="84"/>
      <c r="CF175" s="84"/>
    </row>
    <row r="176" spans="1:84" ht="30" customHeight="1" x14ac:dyDescent="0.2">
      <c r="A176" s="74"/>
      <c r="B176" s="74"/>
      <c r="C176" s="49"/>
      <c r="D176" s="172"/>
      <c r="E176" s="216"/>
      <c r="F176" s="76"/>
      <c r="G176" s="119"/>
      <c r="H176" s="87"/>
      <c r="I176" s="77"/>
      <c r="J176" s="77"/>
      <c r="K176" s="88"/>
      <c r="L176" s="79"/>
      <c r="M176" s="76"/>
      <c r="N176" s="256"/>
      <c r="O176" s="256"/>
      <c r="P176" s="256"/>
      <c r="Q176" s="256"/>
      <c r="R176" s="81"/>
      <c r="S176" s="89"/>
      <c r="T176" s="76"/>
      <c r="U176" s="76"/>
      <c r="V176" s="86" t="e">
        <f>IF(BillDetail_List[Entry Alloc%]=0,(BillDetail_List[Time]*BillDetail_List[LTM Rate])*BillDetail_List[[#This Row],[Funding PerCent Allowed]],(BillDetail_List[Time]*BillDetail_List[LTM Rate])*BillDetail_List[[#This Row],[Funding PerCent Allowed]]*BillDetail_List[Entry Alloc%])</f>
        <v>#N/A</v>
      </c>
      <c r="W176" s="86">
        <f>BillDetail_List[Counsel''s Base Fees]+BillDetail_List[Other Disbursements]+BillDetail_List[ATEI Premium]</f>
        <v>0</v>
      </c>
      <c r="X176" s="91" t="e">
        <f>VLOOKUP(BillDetail_List[Part ID],FundingList,2,FALSE)</f>
        <v>#N/A</v>
      </c>
      <c r="Y176" s="272" t="e">
        <f>VLOOKUP(BillDetail_List[[#This Row],[Phase Code ]],phasetasklist,3,FALSE)</f>
        <v>#N/A</v>
      </c>
      <c r="Z176" s="255" t="e">
        <f>VLOOKUP(BillDetail_List[[#This Row],[Task Code]],tasklist,4,FALSE)</f>
        <v>#N/A</v>
      </c>
      <c r="AA176" s="240" t="str">
        <f>IFERROR(VLOOKUP(BillDetail_List[[#This Row],[Activity Code]],ActivityCodeList,2,FALSE), " ")</f>
        <v xml:space="preserve"> </v>
      </c>
      <c r="AB176" s="240" t="str">
        <f>IFERROR(VLOOKUP(BillDetail_List[[#This Row],[Expense Code]],expensenumbers,2,FALSE), " ")</f>
        <v xml:space="preserve"> </v>
      </c>
      <c r="AC176" s="92" t="str">
        <f>IFERROR(VLOOKUP(BillDetail_List[LTM],LTMList,3,FALSE),"")</f>
        <v/>
      </c>
      <c r="AD176" s="92" t="str">
        <f>IFERROR(VLOOKUP(BillDetail_List[LTM],LTMList,4,FALSE),"")</f>
        <v/>
      </c>
      <c r="AE176" s="86">
        <f>IFERROR(VLOOKUP(BillDetail_List[LTM],LTM_List[],6,FALSE),0)</f>
        <v>0</v>
      </c>
      <c r="AF176" s="83" t="e">
        <f>VLOOKUP(BillDetail_List[Part ID],FundingList,7,FALSE)</f>
        <v>#N/A</v>
      </c>
      <c r="AG176" s="83" t="e">
        <f>IF(CounselBaseFees=0,VLOOKUP(BillDetail_List[Part ID],FundingList,3,FALSE),VLOOKUP(BillDetail_List[LTM],LTMList,8,FALSE))</f>
        <v>#N/A</v>
      </c>
      <c r="AH176" s="93" t="e">
        <f>VLOOKUP(BillDetail_List[Part ID],FundingList,4,FALSE)</f>
        <v>#N/A</v>
      </c>
      <c r="AI176" s="190">
        <f>IF(BillDetail_List[[#This Row],[Time]]="N/A",0, BillDetail_List[[#This Row],[Time]]*BillDetail_List[[#This Row],[LTM Rate]])</f>
        <v>0</v>
      </c>
      <c r="AJ176" s="86" t="e">
        <f>IF(BillDetail_List[Entry Alloc%]=0,(BillDetail_List[Time]*BillDetail_List[LTM Rate])*BillDetail_List[[#This Row],[Funding PerCent Allowed]],(BillDetail_List[Time]*BillDetail_List[LTM Rate])*BillDetail_List[[#This Row],[Funding PerCent Allowed]]*BillDetail_List[Entry Alloc%])</f>
        <v>#N/A</v>
      </c>
      <c r="AK176" s="86" t="e">
        <f>BillDetail_List[Base Profit Costs (including any indemnity cap)]*BillDetail_List[VAT Rate]</f>
        <v>#N/A</v>
      </c>
      <c r="AL176" s="86" t="e">
        <f>BillDetail_List[Base Profit Costs (including any indemnity cap)]*BillDetail_List[Success Fee %]</f>
        <v>#N/A</v>
      </c>
      <c r="AM176" s="86" t="e">
        <f>BillDetail_List[Success Fee on Base Profit costs]*BillDetail_List[VAT Rate]</f>
        <v>#N/A</v>
      </c>
      <c r="AN176" s="86" t="e">
        <f>SUM(BillDetail_List[[#This Row],[Base Profit Costs (including any indemnity cap)]:[VAT on Success Fee on Base Profit Costs]])</f>
        <v>#N/A</v>
      </c>
      <c r="AO176" s="86" t="e">
        <f>BillDetail_List[Counsel''s Base Fees]*BillDetail_List[VAT Rate]</f>
        <v>#N/A</v>
      </c>
      <c r="AP176" s="86" t="e">
        <f>BillDetail_List[Counsel''s Base Fees]*BillDetail_List[Success Fee %]</f>
        <v>#N/A</v>
      </c>
      <c r="AQ176" s="86" t="e">
        <f>BillDetail_List[Counsel''s Success Fee]*BillDetail_List[VAT Rate]</f>
        <v>#N/A</v>
      </c>
      <c r="AR176" s="86" t="e">
        <f>BillDetail_List[Counsel''s Base Fees]+BillDetail_List[VAT on Base Counsel Fees]+BillDetail_List[Counsel''s Success Fee]+BillDetail_List[VAT on Counsel''s Success Fee]</f>
        <v>#N/A</v>
      </c>
      <c r="AS176" s="86">
        <f>BillDetail_List[Other Disbursements]+BillDetail_List[VAT On Other Disbursements]</f>
        <v>0</v>
      </c>
      <c r="AT176" s="86">
        <f>BillDetail_List[Counsel''s Base Fees]+BillDetail_List[Other Disbursements]+BillDetail_List[ATEI Premium]</f>
        <v>0</v>
      </c>
      <c r="AU176" s="86" t="e">
        <f>BillDetail_List[Other Disbursements]+BillDetail_List[Counsel''s Base Fees]+BillDetail_List[Base Profit Costs (including any indemnity cap)]</f>
        <v>#N/A</v>
      </c>
      <c r="AV176" s="86" t="e">
        <f>BillDetail_List[Base Profit Costs (including any indemnity cap)]+BillDetail_List[Success Fee on Base Profit costs]</f>
        <v>#N/A</v>
      </c>
      <c r="AW176" s="86" t="e">
        <f>BillDetail_List[ATEI Premium]+BillDetail_List[Other Disbursements]+BillDetail_List[Counsel''s Success Fee]+BillDetail_List[Counsel''s Base Fees]</f>
        <v>#N/A</v>
      </c>
      <c r="AX176" s="86" t="e">
        <f>BillDetail_List[VAT On Other Disbursements]+BillDetail_List[VAT on Counsel''s Success Fee]+BillDetail_List[VAT on Base Counsel Fees]+BillDetail_List[VAT on Success Fee on Base Profit Costs]+BillDetail_List[VAT on Base Profit Costs]</f>
        <v>#N/A</v>
      </c>
      <c r="AY176" s="86" t="e">
        <f>SUM(BillDetail_List[[#This Row],[Total Profit Costs]:[Total VAT]])</f>
        <v>#N/A</v>
      </c>
      <c r="AZ176" s="280" t="e">
        <f>VLOOKUP(BillDetail_List[[#This Row],[Phase Code ]],phasetasklist,7,FALSE)</f>
        <v>#N/A</v>
      </c>
      <c r="BA176" s="280" t="e">
        <f>VLOOKUP(BillDetail_List[[#This Row],[Task Code]],tasklist,7,FALSE)</f>
        <v>#N/A</v>
      </c>
      <c r="BB176" s="280" t="str">
        <f>IFERROR(VLOOKUP(BillDetail_List[[#This Row],[Activity Code]],ActivityCodeList,4,FALSE),"")</f>
        <v/>
      </c>
      <c r="BC176" s="280" t="str">
        <f>IFERROR(VLOOKUP(BillDetail_List[[#This Row],[Expense Code]],expensenumbers,4,FALSE),"")</f>
        <v/>
      </c>
      <c r="BD176" s="218"/>
      <c r="BE176" s="94"/>
      <c r="BF176" s="94"/>
      <c r="BG176" s="218"/>
      <c r="BH176" s="94"/>
      <c r="BI176" s="218"/>
      <c r="BJ176" s="218"/>
      <c r="BK176" s="96"/>
      <c r="BL176" s="96"/>
      <c r="BQ176" s="96"/>
      <c r="BR176" s="96"/>
      <c r="BS176" s="96"/>
      <c r="BT176" s="96"/>
      <c r="BV176" s="96"/>
      <c r="BW176" s="72"/>
      <c r="BX176" s="72"/>
      <c r="CB176" s="98"/>
      <c r="CC176" s="99"/>
      <c r="CD176" s="99"/>
      <c r="CE176" s="84"/>
      <c r="CF176" s="84"/>
    </row>
    <row r="177" spans="1:84" ht="30" customHeight="1" x14ac:dyDescent="0.2">
      <c r="A177" s="74"/>
      <c r="B177" s="74"/>
      <c r="C177" s="49"/>
      <c r="D177" s="172"/>
      <c r="E177" s="76"/>
      <c r="F177" s="76"/>
      <c r="G177" s="119"/>
      <c r="H177" s="87"/>
      <c r="I177" s="77"/>
      <c r="J177" s="77"/>
      <c r="K177" s="88"/>
      <c r="L177" s="79"/>
      <c r="M177" s="76"/>
      <c r="N177" s="256"/>
      <c r="O177" s="256"/>
      <c r="P177" s="256"/>
      <c r="Q177" s="256"/>
      <c r="R177" s="81"/>
      <c r="S177" s="89"/>
      <c r="T177" s="75"/>
      <c r="U177" s="76"/>
      <c r="V177" s="86" t="e">
        <f>IF(BillDetail_List[Entry Alloc%]=0,(BillDetail_List[Time]*BillDetail_List[LTM Rate])*BillDetail_List[[#This Row],[Funding PerCent Allowed]],(BillDetail_List[Time]*BillDetail_List[LTM Rate])*BillDetail_List[[#This Row],[Funding PerCent Allowed]]*BillDetail_List[Entry Alloc%])</f>
        <v>#N/A</v>
      </c>
      <c r="W177" s="86">
        <f>BillDetail_List[Counsel''s Base Fees]+BillDetail_List[Other Disbursements]+BillDetail_List[ATEI Premium]</f>
        <v>0</v>
      </c>
      <c r="X177" s="91" t="e">
        <f>VLOOKUP(BillDetail_List[Part ID],FundingList,2,FALSE)</f>
        <v>#N/A</v>
      </c>
      <c r="Y177" s="272" t="e">
        <f>VLOOKUP(BillDetail_List[[#This Row],[Phase Code ]],phasetasklist,3,FALSE)</f>
        <v>#N/A</v>
      </c>
      <c r="Z177" s="255" t="e">
        <f>VLOOKUP(BillDetail_List[[#This Row],[Task Code]],tasklist,4,FALSE)</f>
        <v>#N/A</v>
      </c>
      <c r="AA177" s="240" t="str">
        <f>IFERROR(VLOOKUP(BillDetail_List[[#This Row],[Activity Code]],ActivityCodeList,2,FALSE), " ")</f>
        <v xml:space="preserve"> </v>
      </c>
      <c r="AB177" s="240" t="str">
        <f>IFERROR(VLOOKUP(BillDetail_List[[#This Row],[Expense Code]],expensenumbers,2,FALSE), " ")</f>
        <v xml:space="preserve"> </v>
      </c>
      <c r="AC177" s="92" t="str">
        <f>IFERROR(VLOOKUP(BillDetail_List[LTM],LTMList,3,FALSE),"")</f>
        <v/>
      </c>
      <c r="AD177" s="92" t="str">
        <f>IFERROR(VLOOKUP(BillDetail_List[LTM],LTMList,4,FALSE),"")</f>
        <v/>
      </c>
      <c r="AE177" s="86">
        <f>IFERROR(VLOOKUP(BillDetail_List[LTM],LTM_List[],6,FALSE),0)</f>
        <v>0</v>
      </c>
      <c r="AF177" s="83" t="e">
        <f>VLOOKUP(BillDetail_List[Part ID],FundingList,7,FALSE)</f>
        <v>#N/A</v>
      </c>
      <c r="AG177" s="83" t="e">
        <f>IF(CounselBaseFees=0,VLOOKUP(BillDetail_List[Part ID],FundingList,3,FALSE),VLOOKUP(BillDetail_List[LTM],LTMList,8,FALSE))</f>
        <v>#N/A</v>
      </c>
      <c r="AH177" s="93" t="e">
        <f>VLOOKUP(BillDetail_List[Part ID],FundingList,4,FALSE)</f>
        <v>#N/A</v>
      </c>
      <c r="AI177" s="190">
        <f>IF(BillDetail_List[[#This Row],[Time]]="N/A",0, BillDetail_List[[#This Row],[Time]]*BillDetail_List[[#This Row],[LTM Rate]])</f>
        <v>0</v>
      </c>
      <c r="AJ177" s="86" t="e">
        <f>IF(BillDetail_List[Entry Alloc%]=0,(BillDetail_List[Time]*BillDetail_List[LTM Rate])*BillDetail_List[[#This Row],[Funding PerCent Allowed]],(BillDetail_List[Time]*BillDetail_List[LTM Rate])*BillDetail_List[[#This Row],[Funding PerCent Allowed]]*BillDetail_List[Entry Alloc%])</f>
        <v>#N/A</v>
      </c>
      <c r="AK177" s="86" t="e">
        <f>BillDetail_List[Base Profit Costs (including any indemnity cap)]*BillDetail_List[VAT Rate]</f>
        <v>#N/A</v>
      </c>
      <c r="AL177" s="86" t="e">
        <f>BillDetail_List[Base Profit Costs (including any indemnity cap)]*BillDetail_List[Success Fee %]</f>
        <v>#N/A</v>
      </c>
      <c r="AM177" s="86" t="e">
        <f>BillDetail_List[Success Fee on Base Profit costs]*BillDetail_List[VAT Rate]</f>
        <v>#N/A</v>
      </c>
      <c r="AN177" s="86" t="e">
        <f>SUM(BillDetail_List[[#This Row],[Base Profit Costs (including any indemnity cap)]:[VAT on Success Fee on Base Profit Costs]])</f>
        <v>#N/A</v>
      </c>
      <c r="AO177" s="86" t="e">
        <f>BillDetail_List[Counsel''s Base Fees]*BillDetail_List[VAT Rate]</f>
        <v>#N/A</v>
      </c>
      <c r="AP177" s="86" t="e">
        <f>BillDetail_List[Counsel''s Base Fees]*BillDetail_List[Success Fee %]</f>
        <v>#N/A</v>
      </c>
      <c r="AQ177" s="86" t="e">
        <f>BillDetail_List[Counsel''s Success Fee]*BillDetail_List[VAT Rate]</f>
        <v>#N/A</v>
      </c>
      <c r="AR177" s="86" t="e">
        <f>BillDetail_List[Counsel''s Base Fees]+BillDetail_List[VAT on Base Counsel Fees]+BillDetail_List[Counsel''s Success Fee]+BillDetail_List[VAT on Counsel''s Success Fee]</f>
        <v>#N/A</v>
      </c>
      <c r="AS177" s="86">
        <f>BillDetail_List[Other Disbursements]+BillDetail_List[VAT On Other Disbursements]</f>
        <v>0</v>
      </c>
      <c r="AT177" s="86">
        <f>BillDetail_List[Counsel''s Base Fees]+BillDetail_List[Other Disbursements]+BillDetail_List[ATEI Premium]</f>
        <v>0</v>
      </c>
      <c r="AU177" s="86" t="e">
        <f>BillDetail_List[Other Disbursements]+BillDetail_List[Counsel''s Base Fees]+BillDetail_List[Base Profit Costs (including any indemnity cap)]</f>
        <v>#N/A</v>
      </c>
      <c r="AV177" s="86" t="e">
        <f>BillDetail_List[Base Profit Costs (including any indemnity cap)]+BillDetail_List[Success Fee on Base Profit costs]</f>
        <v>#N/A</v>
      </c>
      <c r="AW177" s="86" t="e">
        <f>BillDetail_List[ATEI Premium]+BillDetail_List[Other Disbursements]+BillDetail_List[Counsel''s Success Fee]+BillDetail_List[Counsel''s Base Fees]</f>
        <v>#N/A</v>
      </c>
      <c r="AX177" s="86" t="e">
        <f>BillDetail_List[VAT On Other Disbursements]+BillDetail_List[VAT on Counsel''s Success Fee]+BillDetail_List[VAT on Base Counsel Fees]+BillDetail_List[VAT on Success Fee on Base Profit Costs]+BillDetail_List[VAT on Base Profit Costs]</f>
        <v>#N/A</v>
      </c>
      <c r="AY177" s="86" t="e">
        <f>SUM(BillDetail_List[[#This Row],[Total Profit Costs]:[Total VAT]])</f>
        <v>#N/A</v>
      </c>
      <c r="AZ177" s="280" t="e">
        <f>VLOOKUP(BillDetail_List[[#This Row],[Phase Code ]],phasetasklist,7,FALSE)</f>
        <v>#N/A</v>
      </c>
      <c r="BA177" s="280" t="e">
        <f>VLOOKUP(BillDetail_List[[#This Row],[Task Code]],tasklist,7,FALSE)</f>
        <v>#N/A</v>
      </c>
      <c r="BB177" s="280" t="str">
        <f>IFERROR(VLOOKUP(BillDetail_List[[#This Row],[Activity Code]],ActivityCodeList,4,FALSE),"")</f>
        <v/>
      </c>
      <c r="BC177" s="280" t="str">
        <f>IFERROR(VLOOKUP(BillDetail_List[[#This Row],[Expense Code]],expensenumbers,4,FALSE),"")</f>
        <v/>
      </c>
      <c r="BD177" s="218"/>
      <c r="BE177" s="94"/>
      <c r="BF177" s="94"/>
      <c r="BG177" s="218"/>
      <c r="BH177" s="94"/>
      <c r="BI177" s="218"/>
      <c r="BJ177" s="218"/>
      <c r="BK177" s="96"/>
      <c r="BL177" s="96"/>
      <c r="BQ177" s="96"/>
      <c r="BR177" s="96"/>
      <c r="BS177" s="96"/>
      <c r="BT177" s="96"/>
      <c r="BV177" s="96"/>
      <c r="BW177" s="72"/>
      <c r="BX177" s="72"/>
      <c r="CB177" s="98"/>
      <c r="CC177" s="99"/>
      <c r="CD177" s="99"/>
      <c r="CE177" s="84"/>
      <c r="CF177" s="84"/>
    </row>
    <row r="178" spans="1:84" ht="30" customHeight="1" x14ac:dyDescent="0.2">
      <c r="A178" s="74"/>
      <c r="B178" s="74"/>
      <c r="C178" s="49"/>
      <c r="D178" s="172"/>
      <c r="E178" s="76"/>
      <c r="F178" s="76"/>
      <c r="G178" s="119"/>
      <c r="H178" s="87"/>
      <c r="I178" s="77"/>
      <c r="J178" s="77"/>
      <c r="K178" s="88"/>
      <c r="L178" s="79"/>
      <c r="M178" s="76"/>
      <c r="N178" s="256"/>
      <c r="O178" s="256"/>
      <c r="P178" s="256"/>
      <c r="Q178" s="256"/>
      <c r="R178" s="81"/>
      <c r="S178" s="89"/>
      <c r="T178" s="75"/>
      <c r="U178" s="76"/>
      <c r="V178" s="86" t="e">
        <f>IF(BillDetail_List[Entry Alloc%]=0,(BillDetail_List[Time]*BillDetail_List[LTM Rate])*BillDetail_List[[#This Row],[Funding PerCent Allowed]],(BillDetail_List[Time]*BillDetail_List[LTM Rate])*BillDetail_List[[#This Row],[Funding PerCent Allowed]]*BillDetail_List[Entry Alloc%])</f>
        <v>#N/A</v>
      </c>
      <c r="W178" s="86">
        <f>BillDetail_List[Counsel''s Base Fees]+BillDetail_List[Other Disbursements]+BillDetail_List[ATEI Premium]</f>
        <v>0</v>
      </c>
      <c r="X178" s="91" t="e">
        <f>VLOOKUP(BillDetail_List[Part ID],FundingList,2,FALSE)</f>
        <v>#N/A</v>
      </c>
      <c r="Y178" s="272" t="e">
        <f>VLOOKUP(BillDetail_List[[#This Row],[Phase Code ]],phasetasklist,3,FALSE)</f>
        <v>#N/A</v>
      </c>
      <c r="Z178" s="255" t="e">
        <f>VLOOKUP(BillDetail_List[[#This Row],[Task Code]],tasklist,4,FALSE)</f>
        <v>#N/A</v>
      </c>
      <c r="AA178" s="240" t="str">
        <f>IFERROR(VLOOKUP(BillDetail_List[[#This Row],[Activity Code]],ActivityCodeList,2,FALSE), " ")</f>
        <v xml:space="preserve"> </v>
      </c>
      <c r="AB178" s="240" t="str">
        <f>IFERROR(VLOOKUP(BillDetail_List[[#This Row],[Expense Code]],expensenumbers,2,FALSE), " ")</f>
        <v xml:space="preserve"> </v>
      </c>
      <c r="AC178" s="92" t="str">
        <f>IFERROR(VLOOKUP(BillDetail_List[LTM],LTMList,3,FALSE),"")</f>
        <v/>
      </c>
      <c r="AD178" s="92" t="str">
        <f>IFERROR(VLOOKUP(BillDetail_List[LTM],LTMList,4,FALSE),"")</f>
        <v/>
      </c>
      <c r="AE178" s="86">
        <f>IFERROR(VLOOKUP(BillDetail_List[LTM],LTM_List[],6,FALSE),0)</f>
        <v>0</v>
      </c>
      <c r="AF178" s="83" t="e">
        <f>VLOOKUP(BillDetail_List[Part ID],FundingList,7,FALSE)</f>
        <v>#N/A</v>
      </c>
      <c r="AG178" s="83" t="e">
        <f>IF(CounselBaseFees=0,VLOOKUP(BillDetail_List[Part ID],FundingList,3,FALSE),VLOOKUP(BillDetail_List[LTM],LTMList,8,FALSE))</f>
        <v>#N/A</v>
      </c>
      <c r="AH178" s="93" t="e">
        <f>VLOOKUP(BillDetail_List[Part ID],FundingList,4,FALSE)</f>
        <v>#N/A</v>
      </c>
      <c r="AI178" s="190">
        <f>IF(BillDetail_List[[#This Row],[Time]]="N/A",0, BillDetail_List[[#This Row],[Time]]*BillDetail_List[[#This Row],[LTM Rate]])</f>
        <v>0</v>
      </c>
      <c r="AJ178" s="86" t="e">
        <f>IF(BillDetail_List[Entry Alloc%]=0,(BillDetail_List[Time]*BillDetail_List[LTM Rate])*BillDetail_List[[#This Row],[Funding PerCent Allowed]],(BillDetail_List[Time]*BillDetail_List[LTM Rate])*BillDetail_List[[#This Row],[Funding PerCent Allowed]]*BillDetail_List[Entry Alloc%])</f>
        <v>#N/A</v>
      </c>
      <c r="AK178" s="86" t="e">
        <f>BillDetail_List[Base Profit Costs (including any indemnity cap)]*BillDetail_List[VAT Rate]</f>
        <v>#N/A</v>
      </c>
      <c r="AL178" s="86" t="e">
        <f>BillDetail_List[Base Profit Costs (including any indemnity cap)]*BillDetail_List[Success Fee %]</f>
        <v>#N/A</v>
      </c>
      <c r="AM178" s="86" t="e">
        <f>BillDetail_List[Success Fee on Base Profit costs]*BillDetail_List[VAT Rate]</f>
        <v>#N/A</v>
      </c>
      <c r="AN178" s="86" t="e">
        <f>SUM(BillDetail_List[[#This Row],[Base Profit Costs (including any indemnity cap)]:[VAT on Success Fee on Base Profit Costs]])</f>
        <v>#N/A</v>
      </c>
      <c r="AO178" s="86" t="e">
        <f>BillDetail_List[Counsel''s Base Fees]*BillDetail_List[VAT Rate]</f>
        <v>#N/A</v>
      </c>
      <c r="AP178" s="86" t="e">
        <f>BillDetail_List[Counsel''s Base Fees]*BillDetail_List[Success Fee %]</f>
        <v>#N/A</v>
      </c>
      <c r="AQ178" s="86" t="e">
        <f>BillDetail_List[Counsel''s Success Fee]*BillDetail_List[VAT Rate]</f>
        <v>#N/A</v>
      </c>
      <c r="AR178" s="86" t="e">
        <f>BillDetail_List[Counsel''s Base Fees]+BillDetail_List[VAT on Base Counsel Fees]+BillDetail_List[Counsel''s Success Fee]+BillDetail_List[VAT on Counsel''s Success Fee]</f>
        <v>#N/A</v>
      </c>
      <c r="AS178" s="86">
        <f>BillDetail_List[Other Disbursements]+BillDetail_List[VAT On Other Disbursements]</f>
        <v>0</v>
      </c>
      <c r="AT178" s="86">
        <f>BillDetail_List[Counsel''s Base Fees]+BillDetail_List[Other Disbursements]+BillDetail_List[ATEI Premium]</f>
        <v>0</v>
      </c>
      <c r="AU178" s="86" t="e">
        <f>BillDetail_List[Other Disbursements]+BillDetail_List[Counsel''s Base Fees]+BillDetail_List[Base Profit Costs (including any indemnity cap)]</f>
        <v>#N/A</v>
      </c>
      <c r="AV178" s="86" t="e">
        <f>BillDetail_List[Base Profit Costs (including any indemnity cap)]+BillDetail_List[Success Fee on Base Profit costs]</f>
        <v>#N/A</v>
      </c>
      <c r="AW178" s="86" t="e">
        <f>BillDetail_List[ATEI Premium]+BillDetail_List[Other Disbursements]+BillDetail_List[Counsel''s Success Fee]+BillDetail_List[Counsel''s Base Fees]</f>
        <v>#N/A</v>
      </c>
      <c r="AX178" s="86" t="e">
        <f>BillDetail_List[VAT On Other Disbursements]+BillDetail_List[VAT on Counsel''s Success Fee]+BillDetail_List[VAT on Base Counsel Fees]+BillDetail_List[VAT on Success Fee on Base Profit Costs]+BillDetail_List[VAT on Base Profit Costs]</f>
        <v>#N/A</v>
      </c>
      <c r="AY178" s="86" t="e">
        <f>SUM(BillDetail_List[[#This Row],[Total Profit Costs]:[Total VAT]])</f>
        <v>#N/A</v>
      </c>
      <c r="AZ178" s="280" t="e">
        <f>VLOOKUP(BillDetail_List[[#This Row],[Phase Code ]],phasetasklist,7,FALSE)</f>
        <v>#N/A</v>
      </c>
      <c r="BA178" s="280" t="e">
        <f>VLOOKUP(BillDetail_List[[#This Row],[Task Code]],tasklist,7,FALSE)</f>
        <v>#N/A</v>
      </c>
      <c r="BB178" s="280" t="str">
        <f>IFERROR(VLOOKUP(BillDetail_List[[#This Row],[Activity Code]],ActivityCodeList,4,FALSE),"")</f>
        <v/>
      </c>
      <c r="BC178" s="280" t="str">
        <f>IFERROR(VLOOKUP(BillDetail_List[[#This Row],[Expense Code]],expensenumbers,4,FALSE),"")</f>
        <v/>
      </c>
      <c r="BD178" s="218"/>
      <c r="BE178" s="94"/>
      <c r="BF178" s="94"/>
      <c r="BG178" s="218"/>
      <c r="BH178" s="94"/>
      <c r="BI178" s="218"/>
      <c r="BJ178" s="218"/>
      <c r="BK178" s="96"/>
      <c r="BL178" s="96"/>
      <c r="BQ178" s="96"/>
      <c r="BR178" s="96"/>
      <c r="BS178" s="96"/>
      <c r="BT178" s="96"/>
      <c r="BV178" s="96"/>
      <c r="BW178" s="72"/>
      <c r="BX178" s="72"/>
      <c r="CB178" s="98"/>
      <c r="CC178" s="99"/>
      <c r="CD178" s="99"/>
      <c r="CE178" s="84"/>
      <c r="CF178" s="84"/>
    </row>
    <row r="179" spans="1:84" ht="30" customHeight="1" x14ac:dyDescent="0.2">
      <c r="A179" s="74"/>
      <c r="B179" s="74"/>
      <c r="C179" s="49"/>
      <c r="D179" s="172"/>
      <c r="E179" s="76"/>
      <c r="F179" s="76"/>
      <c r="G179" s="119"/>
      <c r="H179" s="87"/>
      <c r="I179" s="77"/>
      <c r="J179" s="77"/>
      <c r="K179" s="88"/>
      <c r="L179" s="79"/>
      <c r="M179" s="76"/>
      <c r="N179" s="256"/>
      <c r="O179" s="256"/>
      <c r="P179" s="256"/>
      <c r="Q179" s="256"/>
      <c r="R179" s="81"/>
      <c r="S179" s="89"/>
      <c r="T179" s="76"/>
      <c r="U179" s="76"/>
      <c r="V179" s="86" t="e">
        <f>IF(BillDetail_List[Entry Alloc%]=0,(BillDetail_List[Time]*BillDetail_List[LTM Rate])*BillDetail_List[[#This Row],[Funding PerCent Allowed]],(BillDetail_List[Time]*BillDetail_List[LTM Rate])*BillDetail_List[[#This Row],[Funding PerCent Allowed]]*BillDetail_List[Entry Alloc%])</f>
        <v>#N/A</v>
      </c>
      <c r="W179" s="86">
        <f>BillDetail_List[Counsel''s Base Fees]+BillDetail_List[Other Disbursements]+BillDetail_List[ATEI Premium]</f>
        <v>0</v>
      </c>
      <c r="X179" s="91" t="e">
        <f>VLOOKUP(BillDetail_List[Part ID],FundingList,2,FALSE)</f>
        <v>#N/A</v>
      </c>
      <c r="Y179" s="272" t="e">
        <f>VLOOKUP(BillDetail_List[[#This Row],[Phase Code ]],phasetasklist,3,FALSE)</f>
        <v>#N/A</v>
      </c>
      <c r="Z179" s="255" t="e">
        <f>VLOOKUP(BillDetail_List[[#This Row],[Task Code]],tasklist,4,FALSE)</f>
        <v>#N/A</v>
      </c>
      <c r="AA179" s="240" t="str">
        <f>IFERROR(VLOOKUP(BillDetail_List[[#This Row],[Activity Code]],ActivityCodeList,2,FALSE), " ")</f>
        <v xml:space="preserve"> </v>
      </c>
      <c r="AB179" s="240" t="str">
        <f>IFERROR(VLOOKUP(BillDetail_List[[#This Row],[Expense Code]],expensenumbers,2,FALSE), " ")</f>
        <v xml:space="preserve"> </v>
      </c>
      <c r="AC179" s="92" t="str">
        <f>IFERROR(VLOOKUP(BillDetail_List[LTM],LTMList,3,FALSE),"")</f>
        <v/>
      </c>
      <c r="AD179" s="92" t="str">
        <f>IFERROR(VLOOKUP(BillDetail_List[LTM],LTMList,4,FALSE),"")</f>
        <v/>
      </c>
      <c r="AE179" s="86">
        <f>IFERROR(VLOOKUP(BillDetail_List[LTM],LTM_List[],6,FALSE),0)</f>
        <v>0</v>
      </c>
      <c r="AF179" s="83" t="e">
        <f>VLOOKUP(BillDetail_List[Part ID],FundingList,7,FALSE)</f>
        <v>#N/A</v>
      </c>
      <c r="AG179" s="83" t="e">
        <f>IF(CounselBaseFees=0,VLOOKUP(BillDetail_List[Part ID],FundingList,3,FALSE),VLOOKUP(BillDetail_List[LTM],LTMList,8,FALSE))</f>
        <v>#N/A</v>
      </c>
      <c r="AH179" s="93" t="e">
        <f>VLOOKUP(BillDetail_List[Part ID],FundingList,4,FALSE)</f>
        <v>#N/A</v>
      </c>
      <c r="AI179" s="190">
        <f>IF(BillDetail_List[[#This Row],[Time]]="N/A",0, BillDetail_List[[#This Row],[Time]]*BillDetail_List[[#This Row],[LTM Rate]])</f>
        <v>0</v>
      </c>
      <c r="AJ179" s="86" t="e">
        <f>IF(BillDetail_List[Entry Alloc%]=0,(BillDetail_List[Time]*BillDetail_List[LTM Rate])*BillDetail_List[[#This Row],[Funding PerCent Allowed]],(BillDetail_List[Time]*BillDetail_List[LTM Rate])*BillDetail_List[[#This Row],[Funding PerCent Allowed]]*BillDetail_List[Entry Alloc%])</f>
        <v>#N/A</v>
      </c>
      <c r="AK179" s="86" t="e">
        <f>BillDetail_List[Base Profit Costs (including any indemnity cap)]*BillDetail_List[VAT Rate]</f>
        <v>#N/A</v>
      </c>
      <c r="AL179" s="86" t="e">
        <f>BillDetail_List[Base Profit Costs (including any indemnity cap)]*BillDetail_List[Success Fee %]</f>
        <v>#N/A</v>
      </c>
      <c r="AM179" s="86" t="e">
        <f>BillDetail_List[Success Fee on Base Profit costs]*BillDetail_List[VAT Rate]</f>
        <v>#N/A</v>
      </c>
      <c r="AN179" s="86" t="e">
        <f>SUM(BillDetail_List[[#This Row],[Base Profit Costs (including any indemnity cap)]:[VAT on Success Fee on Base Profit Costs]])</f>
        <v>#N/A</v>
      </c>
      <c r="AO179" s="86" t="e">
        <f>BillDetail_List[Counsel''s Base Fees]*BillDetail_List[VAT Rate]</f>
        <v>#N/A</v>
      </c>
      <c r="AP179" s="86" t="e">
        <f>BillDetail_List[Counsel''s Base Fees]*BillDetail_List[Success Fee %]</f>
        <v>#N/A</v>
      </c>
      <c r="AQ179" s="86" t="e">
        <f>BillDetail_List[Counsel''s Success Fee]*BillDetail_List[VAT Rate]</f>
        <v>#N/A</v>
      </c>
      <c r="AR179" s="86" t="e">
        <f>BillDetail_List[Counsel''s Base Fees]+BillDetail_List[VAT on Base Counsel Fees]+BillDetail_List[Counsel''s Success Fee]+BillDetail_List[VAT on Counsel''s Success Fee]</f>
        <v>#N/A</v>
      </c>
      <c r="AS179" s="86">
        <f>BillDetail_List[Other Disbursements]+BillDetail_List[VAT On Other Disbursements]</f>
        <v>0</v>
      </c>
      <c r="AT179" s="86">
        <f>BillDetail_List[Counsel''s Base Fees]+BillDetail_List[Other Disbursements]+BillDetail_List[ATEI Premium]</f>
        <v>0</v>
      </c>
      <c r="AU179" s="86" t="e">
        <f>BillDetail_List[Other Disbursements]+BillDetail_List[Counsel''s Base Fees]+BillDetail_List[Base Profit Costs (including any indemnity cap)]</f>
        <v>#N/A</v>
      </c>
      <c r="AV179" s="86" t="e">
        <f>BillDetail_List[Base Profit Costs (including any indemnity cap)]+BillDetail_List[Success Fee on Base Profit costs]</f>
        <v>#N/A</v>
      </c>
      <c r="AW179" s="86" t="e">
        <f>BillDetail_List[ATEI Premium]+BillDetail_List[Other Disbursements]+BillDetail_List[Counsel''s Success Fee]+BillDetail_List[Counsel''s Base Fees]</f>
        <v>#N/A</v>
      </c>
      <c r="AX179" s="86" t="e">
        <f>BillDetail_List[VAT On Other Disbursements]+BillDetail_List[VAT on Counsel''s Success Fee]+BillDetail_List[VAT on Base Counsel Fees]+BillDetail_List[VAT on Success Fee on Base Profit Costs]+BillDetail_List[VAT on Base Profit Costs]</f>
        <v>#N/A</v>
      </c>
      <c r="AY179" s="86" t="e">
        <f>SUM(BillDetail_List[[#This Row],[Total Profit Costs]:[Total VAT]])</f>
        <v>#N/A</v>
      </c>
      <c r="AZ179" s="280" t="e">
        <f>VLOOKUP(BillDetail_List[[#This Row],[Phase Code ]],phasetasklist,7,FALSE)</f>
        <v>#N/A</v>
      </c>
      <c r="BA179" s="280" t="e">
        <f>VLOOKUP(BillDetail_List[[#This Row],[Task Code]],tasklist,7,FALSE)</f>
        <v>#N/A</v>
      </c>
      <c r="BB179" s="280" t="str">
        <f>IFERROR(VLOOKUP(BillDetail_List[[#This Row],[Activity Code]],ActivityCodeList,4,FALSE),"")</f>
        <v/>
      </c>
      <c r="BC179" s="280" t="str">
        <f>IFERROR(VLOOKUP(BillDetail_List[[#This Row],[Expense Code]],expensenumbers,4,FALSE),"")</f>
        <v/>
      </c>
      <c r="BD179" s="218"/>
      <c r="BE179" s="94"/>
      <c r="BF179" s="94"/>
      <c r="BG179" s="218"/>
      <c r="BH179" s="94"/>
      <c r="BI179" s="218"/>
      <c r="BJ179" s="218"/>
      <c r="BK179" s="96"/>
      <c r="BL179" s="96"/>
      <c r="BQ179" s="96"/>
      <c r="BR179" s="96"/>
      <c r="BS179" s="96"/>
      <c r="BT179" s="96"/>
      <c r="BV179" s="96"/>
      <c r="BW179" s="72"/>
      <c r="BX179" s="72"/>
      <c r="CB179" s="98"/>
      <c r="CC179" s="99"/>
      <c r="CD179" s="99"/>
      <c r="CE179" s="84"/>
      <c r="CF179" s="84"/>
    </row>
    <row r="180" spans="1:84" x14ac:dyDescent="0.2">
      <c r="A180" s="74"/>
      <c r="B180" s="74"/>
      <c r="C180" s="49"/>
      <c r="D180" s="172"/>
      <c r="E180" s="76"/>
      <c r="F180" s="76"/>
      <c r="G180" s="119"/>
      <c r="H180" s="87"/>
      <c r="I180" s="77"/>
      <c r="J180" s="77"/>
      <c r="K180" s="88"/>
      <c r="L180" s="79"/>
      <c r="M180" s="76"/>
      <c r="N180" s="256"/>
      <c r="O180" s="256"/>
      <c r="P180" s="256"/>
      <c r="Q180" s="256"/>
      <c r="R180" s="81"/>
      <c r="S180" s="89"/>
      <c r="T180" s="76"/>
      <c r="U180" s="76"/>
      <c r="V180" s="86" t="e">
        <f>IF(BillDetail_List[Entry Alloc%]=0,(BillDetail_List[Time]*BillDetail_List[LTM Rate])*BillDetail_List[[#This Row],[Funding PerCent Allowed]],(BillDetail_List[Time]*BillDetail_List[LTM Rate])*BillDetail_List[[#This Row],[Funding PerCent Allowed]]*BillDetail_List[Entry Alloc%])</f>
        <v>#N/A</v>
      </c>
      <c r="W180" s="86">
        <f>BillDetail_List[Counsel''s Base Fees]+BillDetail_List[Other Disbursements]+BillDetail_List[ATEI Premium]</f>
        <v>0</v>
      </c>
      <c r="X180" s="91" t="e">
        <f>VLOOKUP(BillDetail_List[Part ID],FundingList,2,FALSE)</f>
        <v>#N/A</v>
      </c>
      <c r="Y180" s="272" t="e">
        <f>VLOOKUP(BillDetail_List[[#This Row],[Phase Code ]],phasetasklist,3,FALSE)</f>
        <v>#N/A</v>
      </c>
      <c r="Z180" s="255" t="e">
        <f>VLOOKUP(BillDetail_List[[#This Row],[Task Code]],tasklist,4,FALSE)</f>
        <v>#N/A</v>
      </c>
      <c r="AA180" s="240" t="str">
        <f>IFERROR(VLOOKUP(BillDetail_List[[#This Row],[Activity Code]],ActivityCodeList,2,FALSE), " ")</f>
        <v xml:space="preserve"> </v>
      </c>
      <c r="AB180" s="240" t="str">
        <f>IFERROR(VLOOKUP(BillDetail_List[[#This Row],[Expense Code]],expensenumbers,2,FALSE), " ")</f>
        <v xml:space="preserve"> </v>
      </c>
      <c r="AC180" s="92" t="str">
        <f>IFERROR(VLOOKUP(BillDetail_List[LTM],LTMList,3,FALSE),"")</f>
        <v/>
      </c>
      <c r="AD180" s="92" t="str">
        <f>IFERROR(VLOOKUP(BillDetail_List[LTM],LTMList,4,FALSE),"")</f>
        <v/>
      </c>
      <c r="AE180" s="86">
        <f>IFERROR(VLOOKUP(BillDetail_List[LTM],LTM_List[],6,FALSE),0)</f>
        <v>0</v>
      </c>
      <c r="AF180" s="83" t="e">
        <f>VLOOKUP(BillDetail_List[Part ID],FundingList,7,FALSE)</f>
        <v>#N/A</v>
      </c>
      <c r="AG180" s="83" t="e">
        <f>IF(CounselBaseFees=0,VLOOKUP(BillDetail_List[Part ID],FundingList,3,FALSE),VLOOKUP(BillDetail_List[LTM],LTMList,8,FALSE))</f>
        <v>#N/A</v>
      </c>
      <c r="AH180" s="93" t="e">
        <f>VLOOKUP(BillDetail_List[Part ID],FundingList,4,FALSE)</f>
        <v>#N/A</v>
      </c>
      <c r="AI180" s="190">
        <f>IF(BillDetail_List[[#This Row],[Time]]="N/A",0, BillDetail_List[[#This Row],[Time]]*BillDetail_List[[#This Row],[LTM Rate]])</f>
        <v>0</v>
      </c>
      <c r="AJ180" s="86" t="e">
        <f>IF(BillDetail_List[Entry Alloc%]=0,(BillDetail_List[Time]*BillDetail_List[LTM Rate])*BillDetail_List[[#This Row],[Funding PerCent Allowed]],(BillDetail_List[Time]*BillDetail_List[LTM Rate])*BillDetail_List[[#This Row],[Funding PerCent Allowed]]*BillDetail_List[Entry Alloc%])</f>
        <v>#N/A</v>
      </c>
      <c r="AK180" s="86" t="e">
        <f>BillDetail_List[Base Profit Costs (including any indemnity cap)]*BillDetail_List[VAT Rate]</f>
        <v>#N/A</v>
      </c>
      <c r="AL180" s="86" t="e">
        <f>BillDetail_List[Base Profit Costs (including any indemnity cap)]*BillDetail_List[Success Fee %]</f>
        <v>#N/A</v>
      </c>
      <c r="AM180" s="86" t="e">
        <f>BillDetail_List[Success Fee on Base Profit costs]*BillDetail_List[VAT Rate]</f>
        <v>#N/A</v>
      </c>
      <c r="AN180" s="86" t="e">
        <f>SUM(BillDetail_List[[#This Row],[Base Profit Costs (including any indemnity cap)]:[VAT on Success Fee on Base Profit Costs]])</f>
        <v>#N/A</v>
      </c>
      <c r="AO180" s="86" t="e">
        <f>BillDetail_List[Counsel''s Base Fees]*BillDetail_List[VAT Rate]</f>
        <v>#N/A</v>
      </c>
      <c r="AP180" s="86" t="e">
        <f>BillDetail_List[Counsel''s Base Fees]*BillDetail_List[Success Fee %]</f>
        <v>#N/A</v>
      </c>
      <c r="AQ180" s="86" t="e">
        <f>BillDetail_List[Counsel''s Success Fee]*BillDetail_List[VAT Rate]</f>
        <v>#N/A</v>
      </c>
      <c r="AR180" s="86" t="e">
        <f>BillDetail_List[Counsel''s Base Fees]+BillDetail_List[VAT on Base Counsel Fees]+BillDetail_List[Counsel''s Success Fee]+BillDetail_List[VAT on Counsel''s Success Fee]</f>
        <v>#N/A</v>
      </c>
      <c r="AS180" s="86">
        <f>BillDetail_List[Other Disbursements]+BillDetail_List[VAT On Other Disbursements]</f>
        <v>0</v>
      </c>
      <c r="AT180" s="86">
        <f>BillDetail_List[Counsel''s Base Fees]+BillDetail_List[Other Disbursements]+BillDetail_List[ATEI Premium]</f>
        <v>0</v>
      </c>
      <c r="AU180" s="86" t="e">
        <f>BillDetail_List[Other Disbursements]+BillDetail_List[Counsel''s Base Fees]+BillDetail_List[Base Profit Costs (including any indemnity cap)]</f>
        <v>#N/A</v>
      </c>
      <c r="AV180" s="86" t="e">
        <f>BillDetail_List[Base Profit Costs (including any indemnity cap)]+BillDetail_List[Success Fee on Base Profit costs]</f>
        <v>#N/A</v>
      </c>
      <c r="AW180" s="86" t="e">
        <f>BillDetail_List[ATEI Premium]+BillDetail_List[Other Disbursements]+BillDetail_List[Counsel''s Success Fee]+BillDetail_List[Counsel''s Base Fees]</f>
        <v>#N/A</v>
      </c>
      <c r="AX180" s="86" t="e">
        <f>BillDetail_List[VAT On Other Disbursements]+BillDetail_List[VAT on Counsel''s Success Fee]+BillDetail_List[VAT on Base Counsel Fees]+BillDetail_List[VAT on Success Fee on Base Profit Costs]+BillDetail_List[VAT on Base Profit Costs]</f>
        <v>#N/A</v>
      </c>
      <c r="AY180" s="86" t="e">
        <f>SUM(BillDetail_List[[#This Row],[Total Profit Costs]:[Total VAT]])</f>
        <v>#N/A</v>
      </c>
      <c r="AZ180" s="280" t="e">
        <f>VLOOKUP(BillDetail_List[[#This Row],[Phase Code ]],phasetasklist,7,FALSE)</f>
        <v>#N/A</v>
      </c>
      <c r="BA180" s="280" t="e">
        <f>VLOOKUP(BillDetail_List[[#This Row],[Task Code]],tasklist,7,FALSE)</f>
        <v>#N/A</v>
      </c>
      <c r="BB180" s="280" t="str">
        <f>IFERROR(VLOOKUP(BillDetail_List[[#This Row],[Activity Code]],ActivityCodeList,4,FALSE),"")</f>
        <v/>
      </c>
      <c r="BC180" s="280" t="str">
        <f>IFERROR(VLOOKUP(BillDetail_List[[#This Row],[Expense Code]],expensenumbers,4,FALSE),"")</f>
        <v/>
      </c>
      <c r="BD180" s="218"/>
      <c r="BE180" s="94"/>
      <c r="BF180" s="94"/>
      <c r="BG180" s="218"/>
      <c r="BH180" s="94"/>
      <c r="BI180" s="218"/>
      <c r="BJ180" s="218"/>
      <c r="BK180" s="96"/>
      <c r="BL180" s="96"/>
      <c r="BQ180" s="96"/>
      <c r="BR180" s="96"/>
      <c r="BS180" s="96"/>
      <c r="BT180" s="96"/>
      <c r="BV180" s="96"/>
      <c r="BW180" s="72"/>
      <c r="BX180" s="72"/>
      <c r="CB180" s="98"/>
      <c r="CC180" s="99"/>
      <c r="CD180" s="99"/>
      <c r="CE180" s="84"/>
      <c r="CF180" s="84"/>
    </row>
    <row r="181" spans="1:84" x14ac:dyDescent="0.25">
      <c r="A181" s="74"/>
      <c r="B181" s="74"/>
      <c r="C181" s="49"/>
      <c r="D181" s="172"/>
      <c r="E181" s="76"/>
      <c r="F181" s="76"/>
      <c r="G181" s="219"/>
      <c r="H181" s="87"/>
      <c r="I181" s="77"/>
      <c r="J181" s="77"/>
      <c r="K181" s="88"/>
      <c r="L181" s="79"/>
      <c r="M181" s="76"/>
      <c r="N181" s="256"/>
      <c r="O181" s="256"/>
      <c r="P181" s="256"/>
      <c r="Q181" s="256"/>
      <c r="R181" s="81"/>
      <c r="S181" s="89"/>
      <c r="T181" s="76"/>
      <c r="U181" s="76"/>
      <c r="V181" s="86" t="e">
        <f>IF(BillDetail_List[Entry Alloc%]=0,(BillDetail_List[Time]*BillDetail_List[LTM Rate])*BillDetail_List[[#This Row],[Funding PerCent Allowed]],(BillDetail_List[Time]*BillDetail_List[LTM Rate])*BillDetail_List[[#This Row],[Funding PerCent Allowed]]*BillDetail_List[Entry Alloc%])</f>
        <v>#N/A</v>
      </c>
      <c r="W181" s="86">
        <f>BillDetail_List[Counsel''s Base Fees]+BillDetail_List[Other Disbursements]+BillDetail_List[ATEI Premium]</f>
        <v>0</v>
      </c>
      <c r="X181" s="91" t="e">
        <f>VLOOKUP(BillDetail_List[Part ID],FundingList,2,FALSE)</f>
        <v>#N/A</v>
      </c>
      <c r="Y181" s="272" t="e">
        <f>VLOOKUP(BillDetail_List[[#This Row],[Phase Code ]],phasetasklist,3,FALSE)</f>
        <v>#N/A</v>
      </c>
      <c r="Z181" s="255" t="e">
        <f>VLOOKUP(BillDetail_List[[#This Row],[Task Code]],tasklist,4,FALSE)</f>
        <v>#N/A</v>
      </c>
      <c r="AA181" s="240" t="str">
        <f>IFERROR(VLOOKUP(BillDetail_List[[#This Row],[Activity Code]],ActivityCodeList,2,FALSE), " ")</f>
        <v xml:space="preserve"> </v>
      </c>
      <c r="AB181" s="240" t="str">
        <f>IFERROR(VLOOKUP(BillDetail_List[[#This Row],[Expense Code]],expensenumbers,2,FALSE), " ")</f>
        <v xml:space="preserve"> </v>
      </c>
      <c r="AC181" s="92" t="str">
        <f>IFERROR(VLOOKUP(BillDetail_List[LTM],LTMList,3,FALSE),"")</f>
        <v/>
      </c>
      <c r="AD181" s="92" t="str">
        <f>IFERROR(VLOOKUP(BillDetail_List[LTM],LTMList,4,FALSE),"")</f>
        <v/>
      </c>
      <c r="AE181" s="86">
        <f>IFERROR(VLOOKUP(BillDetail_List[LTM],LTM_List[],6,FALSE),0)</f>
        <v>0</v>
      </c>
      <c r="AF181" s="83" t="e">
        <f>VLOOKUP(BillDetail_List[Part ID],FundingList,7,FALSE)</f>
        <v>#N/A</v>
      </c>
      <c r="AG181" s="83" t="e">
        <f>IF(CounselBaseFees=0,VLOOKUP(BillDetail_List[Part ID],FundingList,3,FALSE),VLOOKUP(BillDetail_List[LTM],LTMList,8,FALSE))</f>
        <v>#N/A</v>
      </c>
      <c r="AH181" s="93" t="e">
        <f>VLOOKUP(BillDetail_List[Part ID],FundingList,4,FALSE)</f>
        <v>#N/A</v>
      </c>
      <c r="AI181" s="190">
        <f>IF(BillDetail_List[[#This Row],[Time]]="N/A",0, BillDetail_List[[#This Row],[Time]]*BillDetail_List[[#This Row],[LTM Rate]])</f>
        <v>0</v>
      </c>
      <c r="AJ181" s="86" t="e">
        <f>IF(BillDetail_List[Entry Alloc%]=0,(BillDetail_List[Time]*BillDetail_List[LTM Rate])*BillDetail_List[[#This Row],[Funding PerCent Allowed]],(BillDetail_List[Time]*BillDetail_List[LTM Rate])*BillDetail_List[[#This Row],[Funding PerCent Allowed]]*BillDetail_List[Entry Alloc%])</f>
        <v>#N/A</v>
      </c>
      <c r="AK181" s="86" t="e">
        <f>BillDetail_List[Base Profit Costs (including any indemnity cap)]*BillDetail_List[VAT Rate]</f>
        <v>#N/A</v>
      </c>
      <c r="AL181" s="86" t="e">
        <f>BillDetail_List[Base Profit Costs (including any indemnity cap)]*BillDetail_List[Success Fee %]</f>
        <v>#N/A</v>
      </c>
      <c r="AM181" s="86" t="e">
        <f>BillDetail_List[Success Fee on Base Profit costs]*BillDetail_List[VAT Rate]</f>
        <v>#N/A</v>
      </c>
      <c r="AN181" s="86" t="e">
        <f>SUM(BillDetail_List[[#This Row],[Base Profit Costs (including any indemnity cap)]:[VAT on Success Fee on Base Profit Costs]])</f>
        <v>#N/A</v>
      </c>
      <c r="AO181" s="86" t="e">
        <f>BillDetail_List[Counsel''s Base Fees]*BillDetail_List[VAT Rate]</f>
        <v>#N/A</v>
      </c>
      <c r="AP181" s="86" t="e">
        <f>BillDetail_List[Counsel''s Base Fees]*BillDetail_List[Success Fee %]</f>
        <v>#N/A</v>
      </c>
      <c r="AQ181" s="86" t="e">
        <f>BillDetail_List[Counsel''s Success Fee]*BillDetail_List[VAT Rate]</f>
        <v>#N/A</v>
      </c>
      <c r="AR181" s="86" t="e">
        <f>BillDetail_List[Counsel''s Base Fees]+BillDetail_List[VAT on Base Counsel Fees]+BillDetail_List[Counsel''s Success Fee]+BillDetail_List[VAT on Counsel''s Success Fee]</f>
        <v>#N/A</v>
      </c>
      <c r="AS181" s="86">
        <f>BillDetail_List[Other Disbursements]+BillDetail_List[VAT On Other Disbursements]</f>
        <v>0</v>
      </c>
      <c r="AT181" s="86">
        <f>BillDetail_List[Counsel''s Base Fees]+BillDetail_List[Other Disbursements]+BillDetail_List[ATEI Premium]</f>
        <v>0</v>
      </c>
      <c r="AU181" s="86" t="e">
        <f>BillDetail_List[Other Disbursements]+BillDetail_List[Counsel''s Base Fees]+BillDetail_List[Base Profit Costs (including any indemnity cap)]</f>
        <v>#N/A</v>
      </c>
      <c r="AV181" s="86" t="e">
        <f>BillDetail_List[Base Profit Costs (including any indemnity cap)]+BillDetail_List[Success Fee on Base Profit costs]</f>
        <v>#N/A</v>
      </c>
      <c r="AW181" s="86" t="e">
        <f>BillDetail_List[ATEI Premium]+BillDetail_List[Other Disbursements]+BillDetail_List[Counsel''s Success Fee]+BillDetail_List[Counsel''s Base Fees]</f>
        <v>#N/A</v>
      </c>
      <c r="AX181" s="86" t="e">
        <f>BillDetail_List[VAT On Other Disbursements]+BillDetail_List[VAT on Counsel''s Success Fee]+BillDetail_List[VAT on Base Counsel Fees]+BillDetail_List[VAT on Success Fee on Base Profit Costs]+BillDetail_List[VAT on Base Profit Costs]</f>
        <v>#N/A</v>
      </c>
      <c r="AY181" s="86" t="e">
        <f>SUM(BillDetail_List[[#This Row],[Total Profit Costs]:[Total VAT]])</f>
        <v>#N/A</v>
      </c>
      <c r="AZ181" s="280" t="e">
        <f>VLOOKUP(BillDetail_List[[#This Row],[Phase Code ]],phasetasklist,7,FALSE)</f>
        <v>#N/A</v>
      </c>
      <c r="BA181" s="280" t="e">
        <f>VLOOKUP(BillDetail_List[[#This Row],[Task Code]],tasklist,7,FALSE)</f>
        <v>#N/A</v>
      </c>
      <c r="BB181" s="280" t="str">
        <f>IFERROR(VLOOKUP(BillDetail_List[[#This Row],[Activity Code]],ActivityCodeList,4,FALSE),"")</f>
        <v/>
      </c>
      <c r="BC181" s="280" t="str">
        <f>IFERROR(VLOOKUP(BillDetail_List[[#This Row],[Expense Code]],expensenumbers,4,FALSE),"")</f>
        <v/>
      </c>
      <c r="BD181" s="218"/>
      <c r="BE181" s="94"/>
      <c r="BF181" s="94"/>
      <c r="BG181" s="218"/>
      <c r="BH181" s="94"/>
      <c r="BI181" s="218"/>
      <c r="BJ181" s="218"/>
      <c r="BK181" s="96"/>
      <c r="BL181" s="96"/>
      <c r="BQ181" s="96"/>
      <c r="BR181" s="96"/>
      <c r="BS181" s="96"/>
      <c r="BT181" s="96"/>
      <c r="BV181" s="96"/>
      <c r="BW181" s="72"/>
      <c r="BX181" s="72"/>
      <c r="CB181" s="98"/>
      <c r="CC181" s="99"/>
      <c r="CD181" s="99"/>
      <c r="CE181" s="84"/>
      <c r="CF181" s="84"/>
    </row>
    <row r="182" spans="1:84" x14ac:dyDescent="0.25">
      <c r="A182" s="74"/>
      <c r="B182" s="74"/>
      <c r="C182" s="49"/>
      <c r="D182" s="172"/>
      <c r="E182" s="76"/>
      <c r="F182" s="76"/>
      <c r="G182" s="219"/>
      <c r="H182" s="87"/>
      <c r="I182" s="77"/>
      <c r="J182" s="77"/>
      <c r="K182" s="88"/>
      <c r="L182" s="79"/>
      <c r="M182" s="76"/>
      <c r="N182" s="256"/>
      <c r="O182" s="256"/>
      <c r="P182" s="256"/>
      <c r="Q182" s="256"/>
      <c r="R182" s="81"/>
      <c r="S182" s="89"/>
      <c r="T182" s="76"/>
      <c r="U182" s="76"/>
      <c r="V182" s="86" t="e">
        <f>IF(BillDetail_List[Entry Alloc%]=0,(BillDetail_List[Time]*BillDetail_List[LTM Rate])*BillDetail_List[[#This Row],[Funding PerCent Allowed]],(BillDetail_List[Time]*BillDetail_List[LTM Rate])*BillDetail_List[[#This Row],[Funding PerCent Allowed]]*BillDetail_List[Entry Alloc%])</f>
        <v>#N/A</v>
      </c>
      <c r="W182" s="86">
        <f>BillDetail_List[Counsel''s Base Fees]+BillDetail_List[Other Disbursements]+BillDetail_List[ATEI Premium]</f>
        <v>0</v>
      </c>
      <c r="X182" s="91" t="e">
        <f>VLOOKUP(BillDetail_List[Part ID],FundingList,2,FALSE)</f>
        <v>#N/A</v>
      </c>
      <c r="Y182" s="272" t="e">
        <f>VLOOKUP(BillDetail_List[[#This Row],[Phase Code ]],phasetasklist,3,FALSE)</f>
        <v>#N/A</v>
      </c>
      <c r="Z182" s="255" t="e">
        <f>VLOOKUP(BillDetail_List[[#This Row],[Task Code]],tasklist,4,FALSE)</f>
        <v>#N/A</v>
      </c>
      <c r="AA182" s="240" t="str">
        <f>IFERROR(VLOOKUP(BillDetail_List[[#This Row],[Activity Code]],ActivityCodeList,2,FALSE), " ")</f>
        <v xml:space="preserve"> </v>
      </c>
      <c r="AB182" s="240" t="str">
        <f>IFERROR(VLOOKUP(BillDetail_List[[#This Row],[Expense Code]],expensenumbers,2,FALSE), " ")</f>
        <v xml:space="preserve"> </v>
      </c>
      <c r="AC182" s="92" t="str">
        <f>IFERROR(VLOOKUP(BillDetail_List[LTM],LTMList,3,FALSE),"")</f>
        <v/>
      </c>
      <c r="AD182" s="92" t="str">
        <f>IFERROR(VLOOKUP(BillDetail_List[LTM],LTMList,4,FALSE),"")</f>
        <v/>
      </c>
      <c r="AE182" s="86">
        <f>IFERROR(VLOOKUP(BillDetail_List[LTM],LTM_List[],6,FALSE),0)</f>
        <v>0</v>
      </c>
      <c r="AF182" s="83" t="e">
        <f>VLOOKUP(BillDetail_List[Part ID],FundingList,7,FALSE)</f>
        <v>#N/A</v>
      </c>
      <c r="AG182" s="83" t="e">
        <f>IF(CounselBaseFees=0,VLOOKUP(BillDetail_List[Part ID],FundingList,3,FALSE),VLOOKUP(BillDetail_List[LTM],LTMList,8,FALSE))</f>
        <v>#N/A</v>
      </c>
      <c r="AH182" s="93" t="e">
        <f>VLOOKUP(BillDetail_List[Part ID],FundingList,4,FALSE)</f>
        <v>#N/A</v>
      </c>
      <c r="AI182" s="190">
        <f>IF(BillDetail_List[[#This Row],[Time]]="N/A",0, BillDetail_List[[#This Row],[Time]]*BillDetail_List[[#This Row],[LTM Rate]])</f>
        <v>0</v>
      </c>
      <c r="AJ182" s="86" t="e">
        <f>IF(BillDetail_List[Entry Alloc%]=0,(BillDetail_List[Time]*BillDetail_List[LTM Rate])*BillDetail_List[[#This Row],[Funding PerCent Allowed]],(BillDetail_List[Time]*BillDetail_List[LTM Rate])*BillDetail_List[[#This Row],[Funding PerCent Allowed]]*BillDetail_List[Entry Alloc%])</f>
        <v>#N/A</v>
      </c>
      <c r="AK182" s="86" t="e">
        <f>BillDetail_List[Base Profit Costs (including any indemnity cap)]*BillDetail_List[VAT Rate]</f>
        <v>#N/A</v>
      </c>
      <c r="AL182" s="86" t="e">
        <f>BillDetail_List[Base Profit Costs (including any indemnity cap)]*BillDetail_List[Success Fee %]</f>
        <v>#N/A</v>
      </c>
      <c r="AM182" s="86" t="e">
        <f>BillDetail_List[Success Fee on Base Profit costs]*BillDetail_List[VAT Rate]</f>
        <v>#N/A</v>
      </c>
      <c r="AN182" s="86" t="e">
        <f>SUM(BillDetail_List[[#This Row],[Base Profit Costs (including any indemnity cap)]:[VAT on Success Fee on Base Profit Costs]])</f>
        <v>#N/A</v>
      </c>
      <c r="AO182" s="86" t="e">
        <f>BillDetail_List[Counsel''s Base Fees]*BillDetail_List[VAT Rate]</f>
        <v>#N/A</v>
      </c>
      <c r="AP182" s="86" t="e">
        <f>BillDetail_List[Counsel''s Base Fees]*BillDetail_List[Success Fee %]</f>
        <v>#N/A</v>
      </c>
      <c r="AQ182" s="86" t="e">
        <f>BillDetail_List[Counsel''s Success Fee]*BillDetail_List[VAT Rate]</f>
        <v>#N/A</v>
      </c>
      <c r="AR182" s="86" t="e">
        <f>BillDetail_List[Counsel''s Base Fees]+BillDetail_List[VAT on Base Counsel Fees]+BillDetail_List[Counsel''s Success Fee]+BillDetail_List[VAT on Counsel''s Success Fee]</f>
        <v>#N/A</v>
      </c>
      <c r="AS182" s="86">
        <f>BillDetail_List[Other Disbursements]+BillDetail_List[VAT On Other Disbursements]</f>
        <v>0</v>
      </c>
      <c r="AT182" s="86">
        <f>BillDetail_List[Counsel''s Base Fees]+BillDetail_List[Other Disbursements]+BillDetail_List[ATEI Premium]</f>
        <v>0</v>
      </c>
      <c r="AU182" s="86" t="e">
        <f>BillDetail_List[Other Disbursements]+BillDetail_List[Counsel''s Base Fees]+BillDetail_List[Base Profit Costs (including any indemnity cap)]</f>
        <v>#N/A</v>
      </c>
      <c r="AV182" s="86" t="e">
        <f>BillDetail_List[Base Profit Costs (including any indemnity cap)]+BillDetail_List[Success Fee on Base Profit costs]</f>
        <v>#N/A</v>
      </c>
      <c r="AW182" s="86" t="e">
        <f>BillDetail_List[ATEI Premium]+BillDetail_List[Other Disbursements]+BillDetail_List[Counsel''s Success Fee]+BillDetail_List[Counsel''s Base Fees]</f>
        <v>#N/A</v>
      </c>
      <c r="AX182" s="86" t="e">
        <f>BillDetail_List[VAT On Other Disbursements]+BillDetail_List[VAT on Counsel''s Success Fee]+BillDetail_List[VAT on Base Counsel Fees]+BillDetail_List[VAT on Success Fee on Base Profit Costs]+BillDetail_List[VAT on Base Profit Costs]</f>
        <v>#N/A</v>
      </c>
      <c r="AY182" s="86" t="e">
        <f>SUM(BillDetail_List[[#This Row],[Total Profit Costs]:[Total VAT]])</f>
        <v>#N/A</v>
      </c>
      <c r="AZ182" s="280" t="e">
        <f>VLOOKUP(BillDetail_List[[#This Row],[Phase Code ]],phasetasklist,7,FALSE)</f>
        <v>#N/A</v>
      </c>
      <c r="BA182" s="280" t="e">
        <f>VLOOKUP(BillDetail_List[[#This Row],[Task Code]],tasklist,7,FALSE)</f>
        <v>#N/A</v>
      </c>
      <c r="BB182" s="280" t="str">
        <f>IFERROR(VLOOKUP(BillDetail_List[[#This Row],[Activity Code]],ActivityCodeList,4,FALSE),"")</f>
        <v/>
      </c>
      <c r="BC182" s="280" t="str">
        <f>IFERROR(VLOOKUP(BillDetail_List[[#This Row],[Expense Code]],expensenumbers,4,FALSE),"")</f>
        <v/>
      </c>
      <c r="BD182" s="218"/>
      <c r="BE182" s="94"/>
      <c r="BF182" s="94"/>
      <c r="BG182" s="218"/>
      <c r="BH182" s="94"/>
      <c r="BI182" s="218"/>
      <c r="BJ182" s="218"/>
      <c r="BK182" s="96"/>
      <c r="BL182" s="96"/>
      <c r="BQ182" s="96"/>
      <c r="BR182" s="96"/>
      <c r="BS182" s="96"/>
      <c r="BT182" s="96"/>
      <c r="BV182" s="96"/>
      <c r="BW182" s="72"/>
      <c r="BX182" s="72"/>
      <c r="CB182" s="98"/>
      <c r="CC182" s="99"/>
      <c r="CD182" s="99"/>
      <c r="CE182" s="84"/>
      <c r="CF182" s="84"/>
    </row>
    <row r="183" spans="1:84" ht="29.1" customHeight="1" x14ac:dyDescent="0.2">
      <c r="A183" s="74"/>
      <c r="B183" s="74"/>
      <c r="C183" s="49"/>
      <c r="D183" s="172"/>
      <c r="E183" s="76"/>
      <c r="F183" s="76"/>
      <c r="G183" s="119"/>
      <c r="H183" s="87"/>
      <c r="I183" s="77"/>
      <c r="J183" s="77"/>
      <c r="K183" s="88"/>
      <c r="L183" s="79"/>
      <c r="M183" s="76"/>
      <c r="N183" s="256"/>
      <c r="O183" s="256"/>
      <c r="P183" s="256"/>
      <c r="Q183" s="256"/>
      <c r="R183" s="81"/>
      <c r="S183" s="89"/>
      <c r="T183" s="75"/>
      <c r="U183" s="75"/>
      <c r="V183" s="86" t="e">
        <f>IF(BillDetail_List[Entry Alloc%]=0,(BillDetail_List[Time]*BillDetail_List[LTM Rate])*BillDetail_List[[#This Row],[Funding PerCent Allowed]],(BillDetail_List[Time]*BillDetail_List[LTM Rate])*BillDetail_List[[#This Row],[Funding PerCent Allowed]]*BillDetail_List[Entry Alloc%])</f>
        <v>#N/A</v>
      </c>
      <c r="W183" s="86">
        <f>BillDetail_List[Counsel''s Base Fees]+BillDetail_List[Other Disbursements]+BillDetail_List[ATEI Premium]</f>
        <v>0</v>
      </c>
      <c r="X183" s="91" t="e">
        <f>VLOOKUP(BillDetail_List[Part ID],FundingList,2,FALSE)</f>
        <v>#N/A</v>
      </c>
      <c r="Y183" s="272" t="e">
        <f>VLOOKUP(BillDetail_List[[#This Row],[Phase Code ]],phasetasklist,3,FALSE)</f>
        <v>#N/A</v>
      </c>
      <c r="Z183" s="255" t="e">
        <f>VLOOKUP(BillDetail_List[[#This Row],[Task Code]],tasklist,4,FALSE)</f>
        <v>#N/A</v>
      </c>
      <c r="AA183" s="240" t="str">
        <f>IFERROR(VLOOKUP(BillDetail_List[[#This Row],[Activity Code]],ActivityCodeList,2,FALSE), " ")</f>
        <v xml:space="preserve"> </v>
      </c>
      <c r="AB183" s="240" t="str">
        <f>IFERROR(VLOOKUP(BillDetail_List[[#This Row],[Expense Code]],expensenumbers,2,FALSE), " ")</f>
        <v xml:space="preserve"> </v>
      </c>
      <c r="AC183" s="92" t="str">
        <f>IFERROR(VLOOKUP(BillDetail_List[LTM],LTMList,3,FALSE),"")</f>
        <v/>
      </c>
      <c r="AD183" s="92" t="str">
        <f>IFERROR(VLOOKUP(BillDetail_List[LTM],LTMList,4,FALSE),"")</f>
        <v/>
      </c>
      <c r="AE183" s="86">
        <f>IFERROR(VLOOKUP(BillDetail_List[LTM],LTM_List[],6,FALSE),0)</f>
        <v>0</v>
      </c>
      <c r="AF183" s="83" t="e">
        <f>VLOOKUP(BillDetail_List[Part ID],FundingList,7,FALSE)</f>
        <v>#N/A</v>
      </c>
      <c r="AG183" s="83" t="e">
        <f>IF(CounselBaseFees=0,VLOOKUP(BillDetail_List[Part ID],FundingList,3,FALSE),VLOOKUP(BillDetail_List[LTM],LTMList,8,FALSE))</f>
        <v>#N/A</v>
      </c>
      <c r="AH183" s="93" t="e">
        <f>VLOOKUP(BillDetail_List[Part ID],FundingList,4,FALSE)</f>
        <v>#N/A</v>
      </c>
      <c r="AI183" s="190">
        <f>IF(BillDetail_List[[#This Row],[Time]]="N/A",0, BillDetail_List[[#This Row],[Time]]*BillDetail_List[[#This Row],[LTM Rate]])</f>
        <v>0</v>
      </c>
      <c r="AJ183" s="86" t="e">
        <f>IF(BillDetail_List[Entry Alloc%]=0,(BillDetail_List[Time]*BillDetail_List[LTM Rate])*BillDetail_List[[#This Row],[Funding PerCent Allowed]],(BillDetail_List[Time]*BillDetail_List[LTM Rate])*BillDetail_List[[#This Row],[Funding PerCent Allowed]]*BillDetail_List[Entry Alloc%])</f>
        <v>#N/A</v>
      </c>
      <c r="AK183" s="86" t="e">
        <f>BillDetail_List[Base Profit Costs (including any indemnity cap)]*BillDetail_List[VAT Rate]</f>
        <v>#N/A</v>
      </c>
      <c r="AL183" s="86" t="e">
        <f>BillDetail_List[Base Profit Costs (including any indemnity cap)]*BillDetail_List[Success Fee %]</f>
        <v>#N/A</v>
      </c>
      <c r="AM183" s="86" t="e">
        <f>BillDetail_List[Success Fee on Base Profit costs]*BillDetail_List[VAT Rate]</f>
        <v>#N/A</v>
      </c>
      <c r="AN183" s="86" t="e">
        <f>SUM(BillDetail_List[[#This Row],[Base Profit Costs (including any indemnity cap)]:[VAT on Success Fee on Base Profit Costs]])</f>
        <v>#N/A</v>
      </c>
      <c r="AO183" s="86" t="e">
        <f>BillDetail_List[Counsel''s Base Fees]*BillDetail_List[VAT Rate]</f>
        <v>#N/A</v>
      </c>
      <c r="AP183" s="86" t="e">
        <f>BillDetail_List[Counsel''s Base Fees]*BillDetail_List[Success Fee %]</f>
        <v>#N/A</v>
      </c>
      <c r="AQ183" s="86" t="e">
        <f>BillDetail_List[Counsel''s Success Fee]*BillDetail_List[VAT Rate]</f>
        <v>#N/A</v>
      </c>
      <c r="AR183" s="86" t="e">
        <f>BillDetail_List[Counsel''s Base Fees]+BillDetail_List[VAT on Base Counsel Fees]+BillDetail_List[Counsel''s Success Fee]+BillDetail_List[VAT on Counsel''s Success Fee]</f>
        <v>#N/A</v>
      </c>
      <c r="AS183" s="86">
        <f>BillDetail_List[Other Disbursements]+BillDetail_List[VAT On Other Disbursements]</f>
        <v>0</v>
      </c>
      <c r="AT183" s="86">
        <f>BillDetail_List[Counsel''s Base Fees]+BillDetail_List[Other Disbursements]+BillDetail_List[ATEI Premium]</f>
        <v>0</v>
      </c>
      <c r="AU183" s="86" t="e">
        <f>BillDetail_List[Other Disbursements]+BillDetail_List[Counsel''s Base Fees]+BillDetail_List[Base Profit Costs (including any indemnity cap)]</f>
        <v>#N/A</v>
      </c>
      <c r="AV183" s="86" t="e">
        <f>BillDetail_List[Base Profit Costs (including any indemnity cap)]+BillDetail_List[Success Fee on Base Profit costs]</f>
        <v>#N/A</v>
      </c>
      <c r="AW183" s="86" t="e">
        <f>BillDetail_List[ATEI Premium]+BillDetail_List[Other Disbursements]+BillDetail_List[Counsel''s Success Fee]+BillDetail_List[Counsel''s Base Fees]</f>
        <v>#N/A</v>
      </c>
      <c r="AX183" s="86" t="e">
        <f>BillDetail_List[VAT On Other Disbursements]+BillDetail_List[VAT on Counsel''s Success Fee]+BillDetail_List[VAT on Base Counsel Fees]+BillDetail_List[VAT on Success Fee on Base Profit Costs]+BillDetail_List[VAT on Base Profit Costs]</f>
        <v>#N/A</v>
      </c>
      <c r="AY183" s="86" t="e">
        <f>SUM(BillDetail_List[[#This Row],[Total Profit Costs]:[Total VAT]])</f>
        <v>#N/A</v>
      </c>
      <c r="AZ183" s="280" t="e">
        <f>VLOOKUP(BillDetail_List[[#This Row],[Phase Code ]],phasetasklist,7,FALSE)</f>
        <v>#N/A</v>
      </c>
      <c r="BA183" s="280" t="e">
        <f>VLOOKUP(BillDetail_List[[#This Row],[Task Code]],tasklist,7,FALSE)</f>
        <v>#N/A</v>
      </c>
      <c r="BB183" s="280" t="str">
        <f>IFERROR(VLOOKUP(BillDetail_List[[#This Row],[Activity Code]],ActivityCodeList,4,FALSE),"")</f>
        <v/>
      </c>
      <c r="BC183" s="280" t="str">
        <f>IFERROR(VLOOKUP(BillDetail_List[[#This Row],[Expense Code]],expensenumbers,4,FALSE),"")</f>
        <v/>
      </c>
      <c r="BD183" s="218"/>
      <c r="BE183" s="94"/>
      <c r="BF183" s="94"/>
      <c r="BG183" s="218"/>
      <c r="BH183" s="94"/>
      <c r="BI183" s="218"/>
      <c r="BJ183" s="218"/>
      <c r="BK183" s="96"/>
      <c r="BL183" s="96"/>
      <c r="BQ183" s="96"/>
      <c r="BR183" s="96"/>
      <c r="BS183" s="96"/>
      <c r="BT183" s="96"/>
      <c r="BV183" s="96"/>
      <c r="BW183" s="72"/>
      <c r="BX183" s="72"/>
      <c r="CB183" s="98"/>
      <c r="CC183" s="99"/>
      <c r="CD183" s="99"/>
      <c r="CE183" s="84"/>
      <c r="CF183" s="84"/>
    </row>
    <row r="184" spans="1:84" ht="29.1" customHeight="1" x14ac:dyDescent="0.2">
      <c r="A184" s="74"/>
      <c r="B184" s="74"/>
      <c r="C184" s="49"/>
      <c r="D184" s="172"/>
      <c r="E184" s="76"/>
      <c r="F184" s="76"/>
      <c r="G184" s="119"/>
      <c r="H184" s="87"/>
      <c r="I184" s="77"/>
      <c r="J184" s="77"/>
      <c r="K184" s="88"/>
      <c r="L184" s="79"/>
      <c r="M184" s="76"/>
      <c r="N184" s="256"/>
      <c r="O184" s="256"/>
      <c r="P184" s="256"/>
      <c r="Q184" s="256"/>
      <c r="R184" s="81"/>
      <c r="S184" s="89"/>
      <c r="T184" s="75"/>
      <c r="U184" s="76"/>
      <c r="V184" s="86" t="e">
        <f>IF(BillDetail_List[Entry Alloc%]=0,(BillDetail_List[Time]*BillDetail_List[LTM Rate])*BillDetail_List[[#This Row],[Funding PerCent Allowed]],(BillDetail_List[Time]*BillDetail_List[LTM Rate])*BillDetail_List[[#This Row],[Funding PerCent Allowed]]*BillDetail_List[Entry Alloc%])</f>
        <v>#N/A</v>
      </c>
      <c r="W184" s="86">
        <f>BillDetail_List[Counsel''s Base Fees]+BillDetail_List[Other Disbursements]+BillDetail_List[ATEI Premium]</f>
        <v>0</v>
      </c>
      <c r="X184" s="91" t="e">
        <f>VLOOKUP(BillDetail_List[Part ID],FundingList,2,FALSE)</f>
        <v>#N/A</v>
      </c>
      <c r="Y184" s="272" t="e">
        <f>VLOOKUP(BillDetail_List[[#This Row],[Phase Code ]],phasetasklist,3,FALSE)</f>
        <v>#N/A</v>
      </c>
      <c r="Z184" s="255" t="e">
        <f>VLOOKUP(BillDetail_List[[#This Row],[Task Code]],tasklist,4,FALSE)</f>
        <v>#N/A</v>
      </c>
      <c r="AA184" s="240" t="str">
        <f>IFERROR(VLOOKUP(BillDetail_List[[#This Row],[Activity Code]],ActivityCodeList,2,FALSE), " ")</f>
        <v xml:space="preserve"> </v>
      </c>
      <c r="AB184" s="240" t="str">
        <f>IFERROR(VLOOKUP(BillDetail_List[[#This Row],[Expense Code]],expensenumbers,2,FALSE), " ")</f>
        <v xml:space="preserve"> </v>
      </c>
      <c r="AC184" s="92" t="str">
        <f>IFERROR(VLOOKUP(BillDetail_List[LTM],LTMList,3,FALSE),"")</f>
        <v/>
      </c>
      <c r="AD184" s="92" t="str">
        <f>IFERROR(VLOOKUP(BillDetail_List[LTM],LTMList,4,FALSE),"")</f>
        <v/>
      </c>
      <c r="AE184" s="86">
        <f>IFERROR(VLOOKUP(BillDetail_List[LTM],LTM_List[],6,FALSE),0)</f>
        <v>0</v>
      </c>
      <c r="AF184" s="83" t="e">
        <f>VLOOKUP(BillDetail_List[Part ID],FundingList,7,FALSE)</f>
        <v>#N/A</v>
      </c>
      <c r="AG184" s="83" t="e">
        <f>IF(CounselBaseFees=0,VLOOKUP(BillDetail_List[Part ID],FundingList,3,FALSE),VLOOKUP(BillDetail_List[LTM],LTMList,8,FALSE))</f>
        <v>#N/A</v>
      </c>
      <c r="AH184" s="93" t="e">
        <f>VLOOKUP(BillDetail_List[Part ID],FundingList,4,FALSE)</f>
        <v>#N/A</v>
      </c>
      <c r="AI184" s="190">
        <f>IF(BillDetail_List[[#This Row],[Time]]="N/A",0, BillDetail_List[[#This Row],[Time]]*BillDetail_List[[#This Row],[LTM Rate]])</f>
        <v>0</v>
      </c>
      <c r="AJ184" s="86" t="e">
        <f>IF(BillDetail_List[Entry Alloc%]=0,(BillDetail_List[Time]*BillDetail_List[LTM Rate])*BillDetail_List[[#This Row],[Funding PerCent Allowed]],(BillDetail_List[Time]*BillDetail_List[LTM Rate])*BillDetail_List[[#This Row],[Funding PerCent Allowed]]*BillDetail_List[Entry Alloc%])</f>
        <v>#N/A</v>
      </c>
      <c r="AK184" s="86" t="e">
        <f>BillDetail_List[Base Profit Costs (including any indemnity cap)]*BillDetail_List[VAT Rate]</f>
        <v>#N/A</v>
      </c>
      <c r="AL184" s="86" t="e">
        <f>BillDetail_List[Base Profit Costs (including any indemnity cap)]*BillDetail_List[Success Fee %]</f>
        <v>#N/A</v>
      </c>
      <c r="AM184" s="86" t="e">
        <f>BillDetail_List[Success Fee on Base Profit costs]*BillDetail_List[VAT Rate]</f>
        <v>#N/A</v>
      </c>
      <c r="AN184" s="86" t="e">
        <f>SUM(BillDetail_List[[#This Row],[Base Profit Costs (including any indemnity cap)]:[VAT on Success Fee on Base Profit Costs]])</f>
        <v>#N/A</v>
      </c>
      <c r="AO184" s="86" t="e">
        <f>BillDetail_List[Counsel''s Base Fees]*BillDetail_List[VAT Rate]</f>
        <v>#N/A</v>
      </c>
      <c r="AP184" s="86" t="e">
        <f>BillDetail_List[Counsel''s Base Fees]*BillDetail_List[Success Fee %]</f>
        <v>#N/A</v>
      </c>
      <c r="AQ184" s="86" t="e">
        <f>BillDetail_List[Counsel''s Success Fee]*BillDetail_List[VAT Rate]</f>
        <v>#N/A</v>
      </c>
      <c r="AR184" s="86" t="e">
        <f>BillDetail_List[Counsel''s Base Fees]+BillDetail_List[VAT on Base Counsel Fees]+BillDetail_List[Counsel''s Success Fee]+BillDetail_List[VAT on Counsel''s Success Fee]</f>
        <v>#N/A</v>
      </c>
      <c r="AS184" s="86">
        <f>BillDetail_List[Other Disbursements]+BillDetail_List[VAT On Other Disbursements]</f>
        <v>0</v>
      </c>
      <c r="AT184" s="86">
        <f>BillDetail_List[Counsel''s Base Fees]+BillDetail_List[Other Disbursements]+BillDetail_List[ATEI Premium]</f>
        <v>0</v>
      </c>
      <c r="AU184" s="86" t="e">
        <f>BillDetail_List[Other Disbursements]+BillDetail_List[Counsel''s Base Fees]+BillDetail_List[Base Profit Costs (including any indemnity cap)]</f>
        <v>#N/A</v>
      </c>
      <c r="AV184" s="86" t="e">
        <f>BillDetail_List[Base Profit Costs (including any indemnity cap)]+BillDetail_List[Success Fee on Base Profit costs]</f>
        <v>#N/A</v>
      </c>
      <c r="AW184" s="86" t="e">
        <f>BillDetail_List[ATEI Premium]+BillDetail_List[Other Disbursements]+BillDetail_List[Counsel''s Success Fee]+BillDetail_List[Counsel''s Base Fees]</f>
        <v>#N/A</v>
      </c>
      <c r="AX184" s="86" t="e">
        <f>BillDetail_List[VAT On Other Disbursements]+BillDetail_List[VAT on Counsel''s Success Fee]+BillDetail_List[VAT on Base Counsel Fees]+BillDetail_List[VAT on Success Fee on Base Profit Costs]+BillDetail_List[VAT on Base Profit Costs]</f>
        <v>#N/A</v>
      </c>
      <c r="AY184" s="86" t="e">
        <f>SUM(BillDetail_List[[#This Row],[Total Profit Costs]:[Total VAT]])</f>
        <v>#N/A</v>
      </c>
      <c r="AZ184" s="280" t="e">
        <f>VLOOKUP(BillDetail_List[[#This Row],[Phase Code ]],phasetasklist,7,FALSE)</f>
        <v>#N/A</v>
      </c>
      <c r="BA184" s="280" t="e">
        <f>VLOOKUP(BillDetail_List[[#This Row],[Task Code]],tasklist,7,FALSE)</f>
        <v>#N/A</v>
      </c>
      <c r="BB184" s="280" t="str">
        <f>IFERROR(VLOOKUP(BillDetail_List[[#This Row],[Activity Code]],ActivityCodeList,4,FALSE),"")</f>
        <v/>
      </c>
      <c r="BC184" s="280" t="str">
        <f>IFERROR(VLOOKUP(BillDetail_List[[#This Row],[Expense Code]],expensenumbers,4,FALSE),"")</f>
        <v/>
      </c>
      <c r="BD184" s="218"/>
      <c r="BE184" s="94"/>
      <c r="BF184" s="94"/>
      <c r="BG184" s="218"/>
      <c r="BH184" s="94"/>
      <c r="BI184" s="218"/>
      <c r="BJ184" s="218"/>
      <c r="BK184" s="96"/>
      <c r="BL184" s="96"/>
      <c r="BQ184" s="96"/>
      <c r="BR184" s="96"/>
      <c r="BS184" s="96"/>
      <c r="BT184" s="96"/>
      <c r="BV184" s="96"/>
      <c r="BW184" s="72"/>
      <c r="BX184" s="72"/>
      <c r="CB184" s="98"/>
      <c r="CC184" s="99"/>
      <c r="CD184" s="99"/>
      <c r="CE184" s="84"/>
      <c r="CF184" s="84"/>
    </row>
    <row r="185" spans="1:84" x14ac:dyDescent="0.2">
      <c r="A185" s="74"/>
      <c r="B185" s="74"/>
      <c r="C185" s="49"/>
      <c r="D185" s="172"/>
      <c r="E185" s="76"/>
      <c r="F185" s="76"/>
      <c r="G185" s="119"/>
      <c r="H185" s="87"/>
      <c r="I185" s="77"/>
      <c r="J185" s="77"/>
      <c r="K185" s="88"/>
      <c r="L185" s="79"/>
      <c r="M185" s="76"/>
      <c r="N185" s="256"/>
      <c r="O185" s="256"/>
      <c r="P185" s="256"/>
      <c r="Q185" s="256"/>
      <c r="R185" s="81"/>
      <c r="S185" s="89"/>
      <c r="T185" s="75"/>
      <c r="U185" s="75"/>
      <c r="V185" s="86" t="e">
        <f>IF(BillDetail_List[Entry Alloc%]=0,(BillDetail_List[Time]*BillDetail_List[LTM Rate])*BillDetail_List[[#This Row],[Funding PerCent Allowed]],(BillDetail_List[Time]*BillDetail_List[LTM Rate])*BillDetail_List[[#This Row],[Funding PerCent Allowed]]*BillDetail_List[Entry Alloc%])</f>
        <v>#N/A</v>
      </c>
      <c r="W185" s="86">
        <f>BillDetail_List[Counsel''s Base Fees]+BillDetail_List[Other Disbursements]+BillDetail_List[ATEI Premium]</f>
        <v>0</v>
      </c>
      <c r="X185" s="91" t="e">
        <f>VLOOKUP(BillDetail_List[Part ID],FundingList,2,FALSE)</f>
        <v>#N/A</v>
      </c>
      <c r="Y185" s="272" t="e">
        <f>VLOOKUP(BillDetail_List[[#This Row],[Phase Code ]],phasetasklist,3,FALSE)</f>
        <v>#N/A</v>
      </c>
      <c r="Z185" s="255" t="e">
        <f>VLOOKUP(BillDetail_List[[#This Row],[Task Code]],tasklist,4,FALSE)</f>
        <v>#N/A</v>
      </c>
      <c r="AA185" s="240" t="str">
        <f>IFERROR(VLOOKUP(BillDetail_List[[#This Row],[Activity Code]],ActivityCodeList,2,FALSE), " ")</f>
        <v xml:space="preserve"> </v>
      </c>
      <c r="AB185" s="240" t="str">
        <f>IFERROR(VLOOKUP(BillDetail_List[[#This Row],[Expense Code]],expensenumbers,2,FALSE), " ")</f>
        <v xml:space="preserve"> </v>
      </c>
      <c r="AC185" s="92" t="str">
        <f>IFERROR(VLOOKUP(BillDetail_List[LTM],LTMList,3,FALSE),"")</f>
        <v/>
      </c>
      <c r="AD185" s="92" t="str">
        <f>IFERROR(VLOOKUP(BillDetail_List[LTM],LTMList,4,FALSE),"")</f>
        <v/>
      </c>
      <c r="AE185" s="86">
        <f>IFERROR(VLOOKUP(BillDetail_List[LTM],LTM_List[],6,FALSE),0)</f>
        <v>0</v>
      </c>
      <c r="AF185" s="83" t="e">
        <f>VLOOKUP(BillDetail_List[Part ID],FundingList,7,FALSE)</f>
        <v>#N/A</v>
      </c>
      <c r="AG185" s="83" t="e">
        <f>IF(CounselBaseFees=0,VLOOKUP(BillDetail_List[Part ID],FundingList,3,FALSE),VLOOKUP(BillDetail_List[LTM],LTMList,8,FALSE))</f>
        <v>#N/A</v>
      </c>
      <c r="AH185" s="93" t="e">
        <f>VLOOKUP(BillDetail_List[Part ID],FundingList,4,FALSE)</f>
        <v>#N/A</v>
      </c>
      <c r="AI185" s="190">
        <f>IF(BillDetail_List[[#This Row],[Time]]="N/A",0, BillDetail_List[[#This Row],[Time]]*BillDetail_List[[#This Row],[LTM Rate]])</f>
        <v>0</v>
      </c>
      <c r="AJ185" s="86" t="e">
        <f>IF(BillDetail_List[Entry Alloc%]=0,(BillDetail_List[Time]*BillDetail_List[LTM Rate])*BillDetail_List[[#This Row],[Funding PerCent Allowed]],(BillDetail_List[Time]*BillDetail_List[LTM Rate])*BillDetail_List[[#This Row],[Funding PerCent Allowed]]*BillDetail_List[Entry Alloc%])</f>
        <v>#N/A</v>
      </c>
      <c r="AK185" s="86" t="e">
        <f>BillDetail_List[Base Profit Costs (including any indemnity cap)]*BillDetail_List[VAT Rate]</f>
        <v>#N/A</v>
      </c>
      <c r="AL185" s="86" t="e">
        <f>BillDetail_List[Base Profit Costs (including any indemnity cap)]*BillDetail_List[Success Fee %]</f>
        <v>#N/A</v>
      </c>
      <c r="AM185" s="86" t="e">
        <f>BillDetail_List[Success Fee on Base Profit costs]*BillDetail_List[VAT Rate]</f>
        <v>#N/A</v>
      </c>
      <c r="AN185" s="86" t="e">
        <f>SUM(BillDetail_List[[#This Row],[Base Profit Costs (including any indemnity cap)]:[VAT on Success Fee on Base Profit Costs]])</f>
        <v>#N/A</v>
      </c>
      <c r="AO185" s="86" t="e">
        <f>BillDetail_List[Counsel''s Base Fees]*BillDetail_List[VAT Rate]</f>
        <v>#N/A</v>
      </c>
      <c r="AP185" s="86" t="e">
        <f>BillDetail_List[Counsel''s Base Fees]*BillDetail_List[Success Fee %]</f>
        <v>#N/A</v>
      </c>
      <c r="AQ185" s="86" t="e">
        <f>BillDetail_List[Counsel''s Success Fee]*BillDetail_List[VAT Rate]</f>
        <v>#N/A</v>
      </c>
      <c r="AR185" s="86" t="e">
        <f>BillDetail_List[Counsel''s Base Fees]+BillDetail_List[VAT on Base Counsel Fees]+BillDetail_List[Counsel''s Success Fee]+BillDetail_List[VAT on Counsel''s Success Fee]</f>
        <v>#N/A</v>
      </c>
      <c r="AS185" s="86">
        <f>BillDetail_List[Other Disbursements]+BillDetail_List[VAT On Other Disbursements]</f>
        <v>0</v>
      </c>
      <c r="AT185" s="86">
        <f>BillDetail_List[Counsel''s Base Fees]+BillDetail_List[Other Disbursements]+BillDetail_List[ATEI Premium]</f>
        <v>0</v>
      </c>
      <c r="AU185" s="86" t="e">
        <f>BillDetail_List[Other Disbursements]+BillDetail_List[Counsel''s Base Fees]+BillDetail_List[Base Profit Costs (including any indemnity cap)]</f>
        <v>#N/A</v>
      </c>
      <c r="AV185" s="86" t="e">
        <f>BillDetail_List[Base Profit Costs (including any indemnity cap)]+BillDetail_List[Success Fee on Base Profit costs]</f>
        <v>#N/A</v>
      </c>
      <c r="AW185" s="86" t="e">
        <f>BillDetail_List[ATEI Premium]+BillDetail_List[Other Disbursements]+BillDetail_List[Counsel''s Success Fee]+BillDetail_List[Counsel''s Base Fees]</f>
        <v>#N/A</v>
      </c>
      <c r="AX185" s="86" t="e">
        <f>BillDetail_List[VAT On Other Disbursements]+BillDetail_List[VAT on Counsel''s Success Fee]+BillDetail_List[VAT on Base Counsel Fees]+BillDetail_List[VAT on Success Fee on Base Profit Costs]+BillDetail_List[VAT on Base Profit Costs]</f>
        <v>#N/A</v>
      </c>
      <c r="AY185" s="86" t="e">
        <f>SUM(BillDetail_List[[#This Row],[Total Profit Costs]:[Total VAT]])</f>
        <v>#N/A</v>
      </c>
      <c r="AZ185" s="280" t="e">
        <f>VLOOKUP(BillDetail_List[[#This Row],[Phase Code ]],phasetasklist,7,FALSE)</f>
        <v>#N/A</v>
      </c>
      <c r="BA185" s="280" t="e">
        <f>VLOOKUP(BillDetail_List[[#This Row],[Task Code]],tasklist,7,FALSE)</f>
        <v>#N/A</v>
      </c>
      <c r="BB185" s="280" t="str">
        <f>IFERROR(VLOOKUP(BillDetail_List[[#This Row],[Activity Code]],ActivityCodeList,4,FALSE),"")</f>
        <v/>
      </c>
      <c r="BC185" s="280" t="str">
        <f>IFERROR(VLOOKUP(BillDetail_List[[#This Row],[Expense Code]],expensenumbers,4,FALSE),"")</f>
        <v/>
      </c>
      <c r="BD185" s="218"/>
      <c r="BE185" s="94"/>
      <c r="BF185" s="94"/>
      <c r="BG185" s="218"/>
      <c r="BH185" s="94"/>
      <c r="BI185" s="218"/>
      <c r="BJ185" s="218"/>
      <c r="BK185" s="96"/>
      <c r="BL185" s="96"/>
      <c r="BQ185" s="96"/>
      <c r="BR185" s="96"/>
      <c r="BS185" s="96"/>
      <c r="BT185" s="96"/>
      <c r="BV185" s="96"/>
      <c r="BW185" s="72"/>
      <c r="BX185" s="72"/>
      <c r="CB185" s="98"/>
      <c r="CC185" s="99"/>
      <c r="CD185" s="99"/>
      <c r="CE185" s="84"/>
      <c r="CF185" s="84"/>
    </row>
    <row r="186" spans="1:84" x14ac:dyDescent="0.2">
      <c r="A186" s="74"/>
      <c r="B186" s="74"/>
      <c r="C186" s="49"/>
      <c r="D186" s="172"/>
      <c r="E186" s="291"/>
      <c r="F186" s="76"/>
      <c r="G186" s="119"/>
      <c r="H186" s="87"/>
      <c r="I186" s="77"/>
      <c r="J186" s="77"/>
      <c r="K186" s="88"/>
      <c r="L186" s="79"/>
      <c r="M186" s="76"/>
      <c r="N186" s="256"/>
      <c r="O186" s="256"/>
      <c r="P186" s="256"/>
      <c r="Q186" s="256"/>
      <c r="R186" s="81"/>
      <c r="S186" s="89"/>
      <c r="T186" s="75"/>
      <c r="U186" s="76"/>
      <c r="V186" s="86" t="e">
        <f>IF(BillDetail_List[Entry Alloc%]=0,(BillDetail_List[Time]*BillDetail_List[LTM Rate])*BillDetail_List[[#This Row],[Funding PerCent Allowed]],(BillDetail_List[Time]*BillDetail_List[LTM Rate])*BillDetail_List[[#This Row],[Funding PerCent Allowed]]*BillDetail_List[Entry Alloc%])</f>
        <v>#N/A</v>
      </c>
      <c r="W186" s="86">
        <f>BillDetail_List[Counsel''s Base Fees]+BillDetail_List[Other Disbursements]+BillDetail_List[ATEI Premium]</f>
        <v>0</v>
      </c>
      <c r="X186" s="91" t="e">
        <f>VLOOKUP(BillDetail_List[Part ID],FundingList,2,FALSE)</f>
        <v>#N/A</v>
      </c>
      <c r="Y186" s="272" t="e">
        <f>VLOOKUP(BillDetail_List[[#This Row],[Phase Code ]],phasetasklist,3,FALSE)</f>
        <v>#N/A</v>
      </c>
      <c r="Z186" s="255" t="e">
        <f>VLOOKUP(BillDetail_List[[#This Row],[Task Code]],tasklist,4,FALSE)</f>
        <v>#N/A</v>
      </c>
      <c r="AA186" s="240" t="str">
        <f>IFERROR(VLOOKUP(BillDetail_List[[#This Row],[Activity Code]],ActivityCodeList,2,FALSE), " ")</f>
        <v xml:space="preserve"> </v>
      </c>
      <c r="AB186" s="240" t="str">
        <f>IFERROR(VLOOKUP(BillDetail_List[[#This Row],[Expense Code]],expensenumbers,2,FALSE), " ")</f>
        <v xml:space="preserve"> </v>
      </c>
      <c r="AC186" s="92" t="str">
        <f>IFERROR(VLOOKUP(BillDetail_List[LTM],LTMList,3,FALSE),"")</f>
        <v/>
      </c>
      <c r="AD186" s="92" t="str">
        <f>IFERROR(VLOOKUP(BillDetail_List[LTM],LTMList,4,FALSE),"")</f>
        <v/>
      </c>
      <c r="AE186" s="86">
        <f>IFERROR(VLOOKUP(BillDetail_List[LTM],LTM_List[],6,FALSE),0)</f>
        <v>0</v>
      </c>
      <c r="AF186" s="83" t="e">
        <f>VLOOKUP(BillDetail_List[Part ID],FundingList,7,FALSE)</f>
        <v>#N/A</v>
      </c>
      <c r="AG186" s="83" t="e">
        <f>IF(CounselBaseFees=0,VLOOKUP(BillDetail_List[Part ID],FundingList,3,FALSE),VLOOKUP(BillDetail_List[LTM],LTMList,8,FALSE))</f>
        <v>#N/A</v>
      </c>
      <c r="AH186" s="93" t="e">
        <f>VLOOKUP(BillDetail_List[Part ID],FundingList,4,FALSE)</f>
        <v>#N/A</v>
      </c>
      <c r="AI186" s="190">
        <f>IF(BillDetail_List[[#This Row],[Time]]="N/A",0, BillDetail_List[[#This Row],[Time]]*BillDetail_List[[#This Row],[LTM Rate]])</f>
        <v>0</v>
      </c>
      <c r="AJ186" s="86" t="e">
        <f>IF(BillDetail_List[Entry Alloc%]=0,(BillDetail_List[Time]*BillDetail_List[LTM Rate])*BillDetail_List[[#This Row],[Funding PerCent Allowed]],(BillDetail_List[Time]*BillDetail_List[LTM Rate])*BillDetail_List[[#This Row],[Funding PerCent Allowed]]*BillDetail_List[Entry Alloc%])</f>
        <v>#N/A</v>
      </c>
      <c r="AK186" s="86" t="e">
        <f>BillDetail_List[Base Profit Costs (including any indemnity cap)]*BillDetail_List[VAT Rate]</f>
        <v>#N/A</v>
      </c>
      <c r="AL186" s="86" t="e">
        <f>BillDetail_List[Base Profit Costs (including any indemnity cap)]*BillDetail_List[Success Fee %]</f>
        <v>#N/A</v>
      </c>
      <c r="AM186" s="86" t="e">
        <f>BillDetail_List[Success Fee on Base Profit costs]*BillDetail_List[VAT Rate]</f>
        <v>#N/A</v>
      </c>
      <c r="AN186" s="86" t="e">
        <f>SUM(BillDetail_List[[#This Row],[Base Profit Costs (including any indemnity cap)]:[VAT on Success Fee on Base Profit Costs]])</f>
        <v>#N/A</v>
      </c>
      <c r="AO186" s="86" t="e">
        <f>BillDetail_List[Counsel''s Base Fees]*BillDetail_List[VAT Rate]</f>
        <v>#N/A</v>
      </c>
      <c r="AP186" s="86" t="e">
        <f>BillDetail_List[Counsel''s Base Fees]*BillDetail_List[Success Fee %]</f>
        <v>#N/A</v>
      </c>
      <c r="AQ186" s="86" t="e">
        <f>BillDetail_List[Counsel''s Success Fee]*BillDetail_List[VAT Rate]</f>
        <v>#N/A</v>
      </c>
      <c r="AR186" s="86" t="e">
        <f>BillDetail_List[Counsel''s Base Fees]+BillDetail_List[VAT on Base Counsel Fees]+BillDetail_List[Counsel''s Success Fee]+BillDetail_List[VAT on Counsel''s Success Fee]</f>
        <v>#N/A</v>
      </c>
      <c r="AS186" s="86">
        <f>BillDetail_List[Other Disbursements]+BillDetail_List[VAT On Other Disbursements]</f>
        <v>0</v>
      </c>
      <c r="AT186" s="86">
        <f>BillDetail_List[Counsel''s Base Fees]+BillDetail_List[Other Disbursements]+BillDetail_List[ATEI Premium]</f>
        <v>0</v>
      </c>
      <c r="AU186" s="86" t="e">
        <f>BillDetail_List[Other Disbursements]+BillDetail_List[Counsel''s Base Fees]+BillDetail_List[Base Profit Costs (including any indemnity cap)]</f>
        <v>#N/A</v>
      </c>
      <c r="AV186" s="86" t="e">
        <f>BillDetail_List[Base Profit Costs (including any indemnity cap)]+BillDetail_List[Success Fee on Base Profit costs]</f>
        <v>#N/A</v>
      </c>
      <c r="AW186" s="86" t="e">
        <f>BillDetail_List[ATEI Premium]+BillDetail_List[Other Disbursements]+BillDetail_List[Counsel''s Success Fee]+BillDetail_List[Counsel''s Base Fees]</f>
        <v>#N/A</v>
      </c>
      <c r="AX186" s="86" t="e">
        <f>BillDetail_List[VAT On Other Disbursements]+BillDetail_List[VAT on Counsel''s Success Fee]+BillDetail_List[VAT on Base Counsel Fees]+BillDetail_List[VAT on Success Fee on Base Profit Costs]+BillDetail_List[VAT on Base Profit Costs]</f>
        <v>#N/A</v>
      </c>
      <c r="AY186" s="86" t="e">
        <f>SUM(BillDetail_List[[#This Row],[Total Profit Costs]:[Total VAT]])</f>
        <v>#N/A</v>
      </c>
      <c r="AZ186" s="280" t="e">
        <f>VLOOKUP(BillDetail_List[[#This Row],[Phase Code ]],phasetasklist,7,FALSE)</f>
        <v>#N/A</v>
      </c>
      <c r="BA186" s="280" t="e">
        <f>VLOOKUP(BillDetail_List[[#This Row],[Task Code]],tasklist,7,FALSE)</f>
        <v>#N/A</v>
      </c>
      <c r="BB186" s="280" t="str">
        <f>IFERROR(VLOOKUP(BillDetail_List[[#This Row],[Activity Code]],ActivityCodeList,4,FALSE),"")</f>
        <v/>
      </c>
      <c r="BC186" s="280" t="str">
        <f>IFERROR(VLOOKUP(BillDetail_List[[#This Row],[Expense Code]],expensenumbers,4,FALSE),"")</f>
        <v/>
      </c>
      <c r="BD186" s="218"/>
      <c r="BE186" s="94"/>
      <c r="BF186" s="94"/>
      <c r="BG186" s="218"/>
      <c r="BH186" s="94"/>
      <c r="BI186" s="218"/>
      <c r="BJ186" s="218"/>
      <c r="BK186" s="96"/>
      <c r="BL186" s="96"/>
      <c r="BQ186" s="96"/>
      <c r="BR186" s="96"/>
      <c r="BS186" s="96"/>
      <c r="BT186" s="96"/>
      <c r="BV186" s="96"/>
      <c r="BW186" s="72"/>
      <c r="BX186" s="72"/>
      <c r="CB186" s="98"/>
      <c r="CC186" s="99"/>
      <c r="CD186" s="99"/>
      <c r="CE186" s="84"/>
      <c r="CF186" s="84"/>
    </row>
    <row r="187" spans="1:84" x14ac:dyDescent="0.2">
      <c r="A187" s="74"/>
      <c r="B187" s="74"/>
      <c r="C187" s="49"/>
      <c r="D187" s="172"/>
      <c r="E187" s="76"/>
      <c r="F187" s="76"/>
      <c r="G187" s="119"/>
      <c r="H187" s="87"/>
      <c r="I187" s="77"/>
      <c r="J187" s="77"/>
      <c r="K187" s="88"/>
      <c r="L187" s="79"/>
      <c r="M187" s="76"/>
      <c r="N187" s="256"/>
      <c r="O187" s="256"/>
      <c r="P187" s="256"/>
      <c r="Q187" s="256"/>
      <c r="R187" s="81"/>
      <c r="S187" s="89"/>
      <c r="T187" s="75"/>
      <c r="U187" s="75"/>
      <c r="V187" s="86" t="e">
        <f>IF(BillDetail_List[Entry Alloc%]=0,(BillDetail_List[Time]*BillDetail_List[LTM Rate])*BillDetail_List[[#This Row],[Funding PerCent Allowed]],(BillDetail_List[Time]*BillDetail_List[LTM Rate])*BillDetail_List[[#This Row],[Funding PerCent Allowed]]*BillDetail_List[Entry Alloc%])</f>
        <v>#N/A</v>
      </c>
      <c r="W187" s="86">
        <f>BillDetail_List[Counsel''s Base Fees]+BillDetail_List[Other Disbursements]+BillDetail_List[ATEI Premium]</f>
        <v>0</v>
      </c>
      <c r="X187" s="91" t="e">
        <f>VLOOKUP(BillDetail_List[Part ID],FundingList,2,FALSE)</f>
        <v>#N/A</v>
      </c>
      <c r="Y187" s="272" t="e">
        <f>VLOOKUP(BillDetail_List[[#This Row],[Phase Code ]],phasetasklist,3,FALSE)</f>
        <v>#N/A</v>
      </c>
      <c r="Z187" s="255" t="e">
        <f>VLOOKUP(BillDetail_List[[#This Row],[Task Code]],tasklist,4,FALSE)</f>
        <v>#N/A</v>
      </c>
      <c r="AA187" s="240" t="str">
        <f>IFERROR(VLOOKUP(BillDetail_List[[#This Row],[Activity Code]],ActivityCodeList,2,FALSE), " ")</f>
        <v xml:space="preserve"> </v>
      </c>
      <c r="AB187" s="240" t="str">
        <f>IFERROR(VLOOKUP(BillDetail_List[[#This Row],[Expense Code]],expensenumbers,2,FALSE), " ")</f>
        <v xml:space="preserve"> </v>
      </c>
      <c r="AC187" s="92" t="str">
        <f>IFERROR(VLOOKUP(BillDetail_List[LTM],LTMList,3,FALSE),"")</f>
        <v/>
      </c>
      <c r="AD187" s="92" t="str">
        <f>IFERROR(VLOOKUP(BillDetail_List[LTM],LTMList,4,FALSE),"")</f>
        <v/>
      </c>
      <c r="AE187" s="86">
        <f>IFERROR(VLOOKUP(BillDetail_List[LTM],LTM_List[],6,FALSE),0)</f>
        <v>0</v>
      </c>
      <c r="AF187" s="83" t="e">
        <f>VLOOKUP(BillDetail_List[Part ID],FundingList,7,FALSE)</f>
        <v>#N/A</v>
      </c>
      <c r="AG187" s="83" t="e">
        <f>IF(CounselBaseFees=0,VLOOKUP(BillDetail_List[Part ID],FundingList,3,FALSE),VLOOKUP(BillDetail_List[LTM],LTMList,8,FALSE))</f>
        <v>#N/A</v>
      </c>
      <c r="AH187" s="93" t="e">
        <f>VLOOKUP(BillDetail_List[Part ID],FundingList,4,FALSE)</f>
        <v>#N/A</v>
      </c>
      <c r="AI187" s="190">
        <f>IF(BillDetail_List[[#This Row],[Time]]="N/A",0, BillDetail_List[[#This Row],[Time]]*BillDetail_List[[#This Row],[LTM Rate]])</f>
        <v>0</v>
      </c>
      <c r="AJ187" s="86" t="e">
        <f>IF(BillDetail_List[Entry Alloc%]=0,(BillDetail_List[Time]*BillDetail_List[LTM Rate])*BillDetail_List[[#This Row],[Funding PerCent Allowed]],(BillDetail_List[Time]*BillDetail_List[LTM Rate])*BillDetail_List[[#This Row],[Funding PerCent Allowed]]*BillDetail_List[Entry Alloc%])</f>
        <v>#N/A</v>
      </c>
      <c r="AK187" s="86" t="e">
        <f>BillDetail_List[Base Profit Costs (including any indemnity cap)]*BillDetail_List[VAT Rate]</f>
        <v>#N/A</v>
      </c>
      <c r="AL187" s="86" t="e">
        <f>BillDetail_List[Base Profit Costs (including any indemnity cap)]*BillDetail_List[Success Fee %]</f>
        <v>#N/A</v>
      </c>
      <c r="AM187" s="86" t="e">
        <f>BillDetail_List[Success Fee on Base Profit costs]*BillDetail_List[VAT Rate]</f>
        <v>#N/A</v>
      </c>
      <c r="AN187" s="86" t="e">
        <f>SUM(BillDetail_List[[#This Row],[Base Profit Costs (including any indemnity cap)]:[VAT on Success Fee on Base Profit Costs]])</f>
        <v>#N/A</v>
      </c>
      <c r="AO187" s="86" t="e">
        <f>BillDetail_List[Counsel''s Base Fees]*BillDetail_List[VAT Rate]</f>
        <v>#N/A</v>
      </c>
      <c r="AP187" s="86" t="e">
        <f>BillDetail_List[Counsel''s Base Fees]*BillDetail_List[Success Fee %]</f>
        <v>#N/A</v>
      </c>
      <c r="AQ187" s="86" t="e">
        <f>BillDetail_List[Counsel''s Success Fee]*BillDetail_List[VAT Rate]</f>
        <v>#N/A</v>
      </c>
      <c r="AR187" s="86" t="e">
        <f>BillDetail_List[Counsel''s Base Fees]+BillDetail_List[VAT on Base Counsel Fees]+BillDetail_List[Counsel''s Success Fee]+BillDetail_List[VAT on Counsel''s Success Fee]</f>
        <v>#N/A</v>
      </c>
      <c r="AS187" s="86">
        <f>BillDetail_List[Other Disbursements]+BillDetail_List[VAT On Other Disbursements]</f>
        <v>0</v>
      </c>
      <c r="AT187" s="86">
        <f>BillDetail_List[Counsel''s Base Fees]+BillDetail_List[Other Disbursements]+BillDetail_List[ATEI Premium]</f>
        <v>0</v>
      </c>
      <c r="AU187" s="86" t="e">
        <f>BillDetail_List[Other Disbursements]+BillDetail_List[Counsel''s Base Fees]+BillDetail_List[Base Profit Costs (including any indemnity cap)]</f>
        <v>#N/A</v>
      </c>
      <c r="AV187" s="86" t="e">
        <f>BillDetail_List[Base Profit Costs (including any indemnity cap)]+BillDetail_List[Success Fee on Base Profit costs]</f>
        <v>#N/A</v>
      </c>
      <c r="AW187" s="86" t="e">
        <f>BillDetail_List[ATEI Premium]+BillDetail_List[Other Disbursements]+BillDetail_List[Counsel''s Success Fee]+BillDetail_List[Counsel''s Base Fees]</f>
        <v>#N/A</v>
      </c>
      <c r="AX187" s="86" t="e">
        <f>BillDetail_List[VAT On Other Disbursements]+BillDetail_List[VAT on Counsel''s Success Fee]+BillDetail_List[VAT on Base Counsel Fees]+BillDetail_List[VAT on Success Fee on Base Profit Costs]+BillDetail_List[VAT on Base Profit Costs]</f>
        <v>#N/A</v>
      </c>
      <c r="AY187" s="86" t="e">
        <f>SUM(BillDetail_List[[#This Row],[Total Profit Costs]:[Total VAT]])</f>
        <v>#N/A</v>
      </c>
      <c r="AZ187" s="280" t="e">
        <f>VLOOKUP(BillDetail_List[[#This Row],[Phase Code ]],phasetasklist,7,FALSE)</f>
        <v>#N/A</v>
      </c>
      <c r="BA187" s="280" t="e">
        <f>VLOOKUP(BillDetail_List[[#This Row],[Task Code]],tasklist,7,FALSE)</f>
        <v>#N/A</v>
      </c>
      <c r="BB187" s="280" t="str">
        <f>IFERROR(VLOOKUP(BillDetail_List[[#This Row],[Activity Code]],ActivityCodeList,4,FALSE),"")</f>
        <v/>
      </c>
      <c r="BC187" s="280" t="str">
        <f>IFERROR(VLOOKUP(BillDetail_List[[#This Row],[Expense Code]],expensenumbers,4,FALSE),"")</f>
        <v/>
      </c>
      <c r="BD187" s="218"/>
      <c r="BE187" s="94"/>
      <c r="BF187" s="94"/>
      <c r="BG187" s="218"/>
      <c r="BH187" s="94"/>
      <c r="BI187" s="218"/>
      <c r="BJ187" s="218"/>
      <c r="BK187" s="96"/>
      <c r="BL187" s="96"/>
      <c r="BQ187" s="96"/>
      <c r="BR187" s="96"/>
      <c r="BS187" s="96"/>
      <c r="BT187" s="96"/>
      <c r="BV187" s="96"/>
      <c r="BW187" s="72"/>
      <c r="BX187" s="72"/>
      <c r="CB187" s="98"/>
      <c r="CC187" s="99"/>
      <c r="CD187" s="99"/>
      <c r="CE187" s="84"/>
      <c r="CF187" s="84"/>
    </row>
    <row r="188" spans="1:84" x14ac:dyDescent="0.2">
      <c r="A188" s="74"/>
      <c r="B188" s="74"/>
      <c r="C188" s="49"/>
      <c r="D188" s="172"/>
      <c r="E188" s="291"/>
      <c r="F188" s="76"/>
      <c r="G188" s="119"/>
      <c r="H188" s="87"/>
      <c r="I188" s="77"/>
      <c r="J188" s="77"/>
      <c r="K188" s="88"/>
      <c r="L188" s="79"/>
      <c r="M188" s="76"/>
      <c r="N188" s="256"/>
      <c r="O188" s="256"/>
      <c r="P188" s="256"/>
      <c r="Q188" s="256"/>
      <c r="R188" s="81"/>
      <c r="S188" s="89"/>
      <c r="T188" s="75"/>
      <c r="U188" s="76"/>
      <c r="V188" s="86" t="e">
        <f>IF(BillDetail_List[Entry Alloc%]=0,(BillDetail_List[Time]*BillDetail_List[LTM Rate])*BillDetail_List[[#This Row],[Funding PerCent Allowed]],(BillDetail_List[Time]*BillDetail_List[LTM Rate])*BillDetail_List[[#This Row],[Funding PerCent Allowed]]*BillDetail_List[Entry Alloc%])</f>
        <v>#N/A</v>
      </c>
      <c r="W188" s="86">
        <f>BillDetail_List[Counsel''s Base Fees]+BillDetail_List[Other Disbursements]+BillDetail_List[ATEI Premium]</f>
        <v>0</v>
      </c>
      <c r="X188" s="91" t="e">
        <f>VLOOKUP(BillDetail_List[Part ID],FundingList,2,FALSE)</f>
        <v>#N/A</v>
      </c>
      <c r="Y188" s="272" t="e">
        <f>VLOOKUP(BillDetail_List[[#This Row],[Phase Code ]],phasetasklist,3,FALSE)</f>
        <v>#N/A</v>
      </c>
      <c r="Z188" s="255" t="e">
        <f>VLOOKUP(BillDetail_List[[#This Row],[Task Code]],tasklist,4,FALSE)</f>
        <v>#N/A</v>
      </c>
      <c r="AA188" s="240" t="str">
        <f>IFERROR(VLOOKUP(BillDetail_List[[#This Row],[Activity Code]],ActivityCodeList,2,FALSE), " ")</f>
        <v xml:space="preserve"> </v>
      </c>
      <c r="AB188" s="240" t="str">
        <f>IFERROR(VLOOKUP(BillDetail_List[[#This Row],[Expense Code]],expensenumbers,2,FALSE), " ")</f>
        <v xml:space="preserve"> </v>
      </c>
      <c r="AC188" s="92" t="str">
        <f>IFERROR(VLOOKUP(BillDetail_List[LTM],LTMList,3,FALSE),"")</f>
        <v/>
      </c>
      <c r="AD188" s="92" t="str">
        <f>IFERROR(VLOOKUP(BillDetail_List[LTM],LTMList,4,FALSE),"")</f>
        <v/>
      </c>
      <c r="AE188" s="86">
        <f>IFERROR(VLOOKUP(BillDetail_List[LTM],LTM_List[],6,FALSE),0)</f>
        <v>0</v>
      </c>
      <c r="AF188" s="83" t="e">
        <f>VLOOKUP(BillDetail_List[Part ID],FundingList,7,FALSE)</f>
        <v>#N/A</v>
      </c>
      <c r="AG188" s="83" t="e">
        <f>IF(CounselBaseFees=0,VLOOKUP(BillDetail_List[Part ID],FundingList,3,FALSE),VLOOKUP(BillDetail_List[LTM],LTMList,8,FALSE))</f>
        <v>#N/A</v>
      </c>
      <c r="AH188" s="93" t="e">
        <f>VLOOKUP(BillDetail_List[Part ID],FundingList,4,FALSE)</f>
        <v>#N/A</v>
      </c>
      <c r="AI188" s="190">
        <f>IF(BillDetail_List[[#This Row],[Time]]="N/A",0, BillDetail_List[[#This Row],[Time]]*BillDetail_List[[#This Row],[LTM Rate]])</f>
        <v>0</v>
      </c>
      <c r="AJ188" s="86" t="e">
        <f>IF(BillDetail_List[Entry Alloc%]=0,(BillDetail_List[Time]*BillDetail_List[LTM Rate])*BillDetail_List[[#This Row],[Funding PerCent Allowed]],(BillDetail_List[Time]*BillDetail_List[LTM Rate])*BillDetail_List[[#This Row],[Funding PerCent Allowed]]*BillDetail_List[Entry Alloc%])</f>
        <v>#N/A</v>
      </c>
      <c r="AK188" s="86" t="e">
        <f>BillDetail_List[Base Profit Costs (including any indemnity cap)]*BillDetail_List[VAT Rate]</f>
        <v>#N/A</v>
      </c>
      <c r="AL188" s="86" t="e">
        <f>BillDetail_List[Base Profit Costs (including any indemnity cap)]*BillDetail_List[Success Fee %]</f>
        <v>#N/A</v>
      </c>
      <c r="AM188" s="86" t="e">
        <f>BillDetail_List[Success Fee on Base Profit costs]*BillDetail_List[VAT Rate]</f>
        <v>#N/A</v>
      </c>
      <c r="AN188" s="86" t="e">
        <f>SUM(BillDetail_List[[#This Row],[Base Profit Costs (including any indemnity cap)]:[VAT on Success Fee on Base Profit Costs]])</f>
        <v>#N/A</v>
      </c>
      <c r="AO188" s="86" t="e">
        <f>BillDetail_List[Counsel''s Base Fees]*BillDetail_List[VAT Rate]</f>
        <v>#N/A</v>
      </c>
      <c r="AP188" s="86" t="e">
        <f>BillDetail_List[Counsel''s Base Fees]*BillDetail_List[Success Fee %]</f>
        <v>#N/A</v>
      </c>
      <c r="AQ188" s="86" t="e">
        <f>BillDetail_List[Counsel''s Success Fee]*BillDetail_List[VAT Rate]</f>
        <v>#N/A</v>
      </c>
      <c r="AR188" s="86" t="e">
        <f>BillDetail_List[Counsel''s Base Fees]+BillDetail_List[VAT on Base Counsel Fees]+BillDetail_List[Counsel''s Success Fee]+BillDetail_List[VAT on Counsel''s Success Fee]</f>
        <v>#N/A</v>
      </c>
      <c r="AS188" s="86">
        <f>BillDetail_List[Other Disbursements]+BillDetail_List[VAT On Other Disbursements]</f>
        <v>0</v>
      </c>
      <c r="AT188" s="86">
        <f>BillDetail_List[Counsel''s Base Fees]+BillDetail_List[Other Disbursements]+BillDetail_List[ATEI Premium]</f>
        <v>0</v>
      </c>
      <c r="AU188" s="86" t="e">
        <f>BillDetail_List[Other Disbursements]+BillDetail_List[Counsel''s Base Fees]+BillDetail_List[Base Profit Costs (including any indemnity cap)]</f>
        <v>#N/A</v>
      </c>
      <c r="AV188" s="86" t="e">
        <f>BillDetail_List[Base Profit Costs (including any indemnity cap)]+BillDetail_List[Success Fee on Base Profit costs]</f>
        <v>#N/A</v>
      </c>
      <c r="AW188" s="86" t="e">
        <f>BillDetail_List[ATEI Premium]+BillDetail_List[Other Disbursements]+BillDetail_List[Counsel''s Success Fee]+BillDetail_List[Counsel''s Base Fees]</f>
        <v>#N/A</v>
      </c>
      <c r="AX188" s="86" t="e">
        <f>BillDetail_List[VAT On Other Disbursements]+BillDetail_List[VAT on Counsel''s Success Fee]+BillDetail_List[VAT on Base Counsel Fees]+BillDetail_List[VAT on Success Fee on Base Profit Costs]+BillDetail_List[VAT on Base Profit Costs]</f>
        <v>#N/A</v>
      </c>
      <c r="AY188" s="86" t="e">
        <f>SUM(BillDetail_List[[#This Row],[Total Profit Costs]:[Total VAT]])</f>
        <v>#N/A</v>
      </c>
      <c r="AZ188" s="280" t="e">
        <f>VLOOKUP(BillDetail_List[[#This Row],[Phase Code ]],phasetasklist,7,FALSE)</f>
        <v>#N/A</v>
      </c>
      <c r="BA188" s="280" t="e">
        <f>VLOOKUP(BillDetail_List[[#This Row],[Task Code]],tasklist,7,FALSE)</f>
        <v>#N/A</v>
      </c>
      <c r="BB188" s="280" t="str">
        <f>IFERROR(VLOOKUP(BillDetail_List[[#This Row],[Activity Code]],ActivityCodeList,4,FALSE),"")</f>
        <v/>
      </c>
      <c r="BC188" s="280" t="str">
        <f>IFERROR(VLOOKUP(BillDetail_List[[#This Row],[Expense Code]],expensenumbers,4,FALSE),"")</f>
        <v/>
      </c>
      <c r="BD188" s="218"/>
      <c r="BE188" s="94"/>
      <c r="BF188" s="94"/>
      <c r="BG188" s="218"/>
      <c r="BH188" s="94"/>
      <c r="BI188" s="218"/>
      <c r="BJ188" s="218"/>
      <c r="BK188" s="96"/>
      <c r="BL188" s="96"/>
      <c r="BQ188" s="96"/>
      <c r="BR188" s="96"/>
      <c r="BS188" s="96"/>
      <c r="BT188" s="96"/>
      <c r="BV188" s="96"/>
      <c r="BW188" s="72"/>
      <c r="BX188" s="72"/>
      <c r="CB188" s="98"/>
      <c r="CC188" s="99"/>
      <c r="CD188" s="99"/>
      <c r="CE188" s="84"/>
      <c r="CF188" s="84"/>
    </row>
    <row r="189" spans="1:84" x14ac:dyDescent="0.2">
      <c r="A189" s="74"/>
      <c r="B189" s="74"/>
      <c r="C189" s="49"/>
      <c r="D189" s="172"/>
      <c r="E189" s="76"/>
      <c r="F189" s="76"/>
      <c r="G189" s="119"/>
      <c r="H189" s="87"/>
      <c r="I189" s="77"/>
      <c r="J189" s="77"/>
      <c r="K189" s="88"/>
      <c r="L189" s="79"/>
      <c r="M189" s="76"/>
      <c r="N189" s="256"/>
      <c r="O189" s="256"/>
      <c r="P189" s="256"/>
      <c r="Q189" s="256"/>
      <c r="R189" s="81"/>
      <c r="S189" s="89"/>
      <c r="T189" s="75"/>
      <c r="U189" s="75"/>
      <c r="V189" s="86" t="e">
        <f>IF(BillDetail_List[Entry Alloc%]=0,(BillDetail_List[Time]*BillDetail_List[LTM Rate])*BillDetail_List[[#This Row],[Funding PerCent Allowed]],(BillDetail_List[Time]*BillDetail_List[LTM Rate])*BillDetail_List[[#This Row],[Funding PerCent Allowed]]*BillDetail_List[Entry Alloc%])</f>
        <v>#N/A</v>
      </c>
      <c r="W189" s="86">
        <f>BillDetail_List[Counsel''s Base Fees]+BillDetail_List[Other Disbursements]+BillDetail_List[ATEI Premium]</f>
        <v>0</v>
      </c>
      <c r="X189" s="91" t="e">
        <f>VLOOKUP(BillDetail_List[Part ID],FundingList,2,FALSE)</f>
        <v>#N/A</v>
      </c>
      <c r="Y189" s="272" t="e">
        <f>VLOOKUP(BillDetail_List[[#This Row],[Phase Code ]],phasetasklist,3,FALSE)</f>
        <v>#N/A</v>
      </c>
      <c r="Z189" s="255" t="e">
        <f>VLOOKUP(BillDetail_List[[#This Row],[Task Code]],tasklist,4,FALSE)</f>
        <v>#N/A</v>
      </c>
      <c r="AA189" s="240" t="str">
        <f>IFERROR(VLOOKUP(BillDetail_List[[#This Row],[Activity Code]],ActivityCodeList,2,FALSE), " ")</f>
        <v xml:space="preserve"> </v>
      </c>
      <c r="AB189" s="240" t="str">
        <f>IFERROR(VLOOKUP(BillDetail_List[[#This Row],[Expense Code]],expensenumbers,2,FALSE), " ")</f>
        <v xml:space="preserve"> </v>
      </c>
      <c r="AC189" s="92" t="str">
        <f>IFERROR(VLOOKUP(BillDetail_List[LTM],LTMList,3,FALSE),"")</f>
        <v/>
      </c>
      <c r="AD189" s="92" t="str">
        <f>IFERROR(VLOOKUP(BillDetail_List[LTM],LTMList,4,FALSE),"")</f>
        <v/>
      </c>
      <c r="AE189" s="86">
        <f>IFERROR(VLOOKUP(BillDetail_List[LTM],LTM_List[],6,FALSE),0)</f>
        <v>0</v>
      </c>
      <c r="AF189" s="83" t="e">
        <f>VLOOKUP(BillDetail_List[Part ID],FundingList,7,FALSE)</f>
        <v>#N/A</v>
      </c>
      <c r="AG189" s="83" t="e">
        <f>IF(CounselBaseFees=0,VLOOKUP(BillDetail_List[Part ID],FundingList,3,FALSE),VLOOKUP(BillDetail_List[LTM],LTMList,8,FALSE))</f>
        <v>#N/A</v>
      </c>
      <c r="AH189" s="93" t="e">
        <f>VLOOKUP(BillDetail_List[Part ID],FundingList,4,FALSE)</f>
        <v>#N/A</v>
      </c>
      <c r="AI189" s="190">
        <f>IF(BillDetail_List[[#This Row],[Time]]="N/A",0, BillDetail_List[[#This Row],[Time]]*BillDetail_List[[#This Row],[LTM Rate]])</f>
        <v>0</v>
      </c>
      <c r="AJ189" s="86" t="e">
        <f>IF(BillDetail_List[Entry Alloc%]=0,(BillDetail_List[Time]*BillDetail_List[LTM Rate])*BillDetail_List[[#This Row],[Funding PerCent Allowed]],(BillDetail_List[Time]*BillDetail_List[LTM Rate])*BillDetail_List[[#This Row],[Funding PerCent Allowed]]*BillDetail_List[Entry Alloc%])</f>
        <v>#N/A</v>
      </c>
      <c r="AK189" s="86" t="e">
        <f>BillDetail_List[Base Profit Costs (including any indemnity cap)]*BillDetail_List[VAT Rate]</f>
        <v>#N/A</v>
      </c>
      <c r="AL189" s="86" t="e">
        <f>BillDetail_List[Base Profit Costs (including any indemnity cap)]*BillDetail_List[Success Fee %]</f>
        <v>#N/A</v>
      </c>
      <c r="AM189" s="86" t="e">
        <f>BillDetail_List[Success Fee on Base Profit costs]*BillDetail_List[VAT Rate]</f>
        <v>#N/A</v>
      </c>
      <c r="AN189" s="86" t="e">
        <f>SUM(BillDetail_List[[#This Row],[Base Profit Costs (including any indemnity cap)]:[VAT on Success Fee on Base Profit Costs]])</f>
        <v>#N/A</v>
      </c>
      <c r="AO189" s="86" t="e">
        <f>BillDetail_List[Counsel''s Base Fees]*BillDetail_List[VAT Rate]</f>
        <v>#N/A</v>
      </c>
      <c r="AP189" s="86" t="e">
        <f>BillDetail_List[Counsel''s Base Fees]*BillDetail_List[Success Fee %]</f>
        <v>#N/A</v>
      </c>
      <c r="AQ189" s="86" t="e">
        <f>BillDetail_List[Counsel''s Success Fee]*BillDetail_List[VAT Rate]</f>
        <v>#N/A</v>
      </c>
      <c r="AR189" s="86" t="e">
        <f>BillDetail_List[Counsel''s Base Fees]+BillDetail_List[VAT on Base Counsel Fees]+BillDetail_List[Counsel''s Success Fee]+BillDetail_List[VAT on Counsel''s Success Fee]</f>
        <v>#N/A</v>
      </c>
      <c r="AS189" s="86">
        <f>BillDetail_List[Other Disbursements]+BillDetail_List[VAT On Other Disbursements]</f>
        <v>0</v>
      </c>
      <c r="AT189" s="86">
        <f>BillDetail_List[Counsel''s Base Fees]+BillDetail_List[Other Disbursements]+BillDetail_List[ATEI Premium]</f>
        <v>0</v>
      </c>
      <c r="AU189" s="86" t="e">
        <f>BillDetail_List[Other Disbursements]+BillDetail_List[Counsel''s Base Fees]+BillDetail_List[Base Profit Costs (including any indemnity cap)]</f>
        <v>#N/A</v>
      </c>
      <c r="AV189" s="86" t="e">
        <f>BillDetail_List[Base Profit Costs (including any indemnity cap)]+BillDetail_List[Success Fee on Base Profit costs]</f>
        <v>#N/A</v>
      </c>
      <c r="AW189" s="86" t="e">
        <f>BillDetail_List[ATEI Premium]+BillDetail_List[Other Disbursements]+BillDetail_List[Counsel''s Success Fee]+BillDetail_List[Counsel''s Base Fees]</f>
        <v>#N/A</v>
      </c>
      <c r="AX189" s="86" t="e">
        <f>BillDetail_List[VAT On Other Disbursements]+BillDetail_List[VAT on Counsel''s Success Fee]+BillDetail_List[VAT on Base Counsel Fees]+BillDetail_List[VAT on Success Fee on Base Profit Costs]+BillDetail_List[VAT on Base Profit Costs]</f>
        <v>#N/A</v>
      </c>
      <c r="AY189" s="86" t="e">
        <f>SUM(BillDetail_List[[#This Row],[Total Profit Costs]:[Total VAT]])</f>
        <v>#N/A</v>
      </c>
      <c r="AZ189" s="280" t="e">
        <f>VLOOKUP(BillDetail_List[[#This Row],[Phase Code ]],phasetasklist,7,FALSE)</f>
        <v>#N/A</v>
      </c>
      <c r="BA189" s="280" t="e">
        <f>VLOOKUP(BillDetail_List[[#This Row],[Task Code]],tasklist,7,FALSE)</f>
        <v>#N/A</v>
      </c>
      <c r="BB189" s="280" t="str">
        <f>IFERROR(VLOOKUP(BillDetail_List[[#This Row],[Activity Code]],ActivityCodeList,4,FALSE),"")</f>
        <v/>
      </c>
      <c r="BC189" s="280" t="str">
        <f>IFERROR(VLOOKUP(BillDetail_List[[#This Row],[Expense Code]],expensenumbers,4,FALSE),"")</f>
        <v/>
      </c>
      <c r="BD189" s="218"/>
      <c r="BE189" s="94"/>
      <c r="BF189" s="94"/>
      <c r="BG189" s="218"/>
      <c r="BH189" s="94"/>
      <c r="BI189" s="218"/>
      <c r="BJ189" s="218"/>
      <c r="BK189" s="96"/>
      <c r="BL189" s="96"/>
      <c r="BQ189" s="96"/>
      <c r="BR189" s="96"/>
      <c r="BS189" s="96"/>
      <c r="BT189" s="96"/>
      <c r="BV189" s="96"/>
      <c r="BW189" s="72"/>
      <c r="BX189" s="72"/>
      <c r="CB189" s="98"/>
      <c r="CC189" s="99"/>
      <c r="CD189" s="99"/>
      <c r="CE189" s="84"/>
      <c r="CF189" s="84"/>
    </row>
    <row r="190" spans="1:84" x14ac:dyDescent="0.2">
      <c r="A190" s="74"/>
      <c r="B190" s="74"/>
      <c r="C190" s="49"/>
      <c r="D190" s="171"/>
      <c r="E190" s="291"/>
      <c r="F190" s="76"/>
      <c r="G190" s="119"/>
      <c r="H190" s="78"/>
      <c r="I190" s="77"/>
      <c r="J190" s="77"/>
      <c r="K190" s="79"/>
      <c r="L190" s="79"/>
      <c r="M190" s="76"/>
      <c r="N190" s="256"/>
      <c r="O190" s="256"/>
      <c r="P190" s="256"/>
      <c r="Q190" s="256"/>
      <c r="R190" s="81"/>
      <c r="S190" s="85"/>
      <c r="T190" s="76"/>
      <c r="U190" s="75"/>
      <c r="V190" s="86" t="e">
        <f>IF(BillDetail_List[Entry Alloc%]=0,(BillDetail_List[Time]*BillDetail_List[LTM Rate])*BillDetail_List[[#This Row],[Funding PerCent Allowed]],(BillDetail_List[Time]*BillDetail_List[LTM Rate])*BillDetail_List[[#This Row],[Funding PerCent Allowed]]*BillDetail_List[Entry Alloc%])</f>
        <v>#N/A</v>
      </c>
      <c r="W190" s="86">
        <f>BillDetail_List[Counsel''s Base Fees]+BillDetail_List[Other Disbursements]+BillDetail_List[ATEI Premium]</f>
        <v>0</v>
      </c>
      <c r="X190" s="91" t="e">
        <f>VLOOKUP(BillDetail_List[Part ID],FundingList,2,FALSE)</f>
        <v>#N/A</v>
      </c>
      <c r="Y190" s="272" t="e">
        <f>VLOOKUP(BillDetail_List[[#This Row],[Phase Code ]],phasetasklist,3,FALSE)</f>
        <v>#N/A</v>
      </c>
      <c r="Z190" s="255" t="e">
        <f>VLOOKUP(BillDetail_List[[#This Row],[Task Code]],tasklist,4,FALSE)</f>
        <v>#N/A</v>
      </c>
      <c r="AA190" s="240" t="str">
        <f>IFERROR(VLOOKUP(BillDetail_List[[#This Row],[Activity Code]],ActivityCodeList,2,FALSE), " ")</f>
        <v xml:space="preserve"> </v>
      </c>
      <c r="AB190" s="240" t="str">
        <f>IFERROR(VLOOKUP(BillDetail_List[[#This Row],[Expense Code]],expensenumbers,2,FALSE), " ")</f>
        <v xml:space="preserve"> </v>
      </c>
      <c r="AC190" s="240" t="str">
        <f>IFERROR(VLOOKUP(BillDetail_List[LTM],LTMList,3,FALSE),"")</f>
        <v/>
      </c>
      <c r="AD190" s="240" t="str">
        <f>IFERROR(VLOOKUP(BillDetail_List[LTM],LTMList,4,FALSE),"")</f>
        <v/>
      </c>
      <c r="AE190" s="86">
        <f>IFERROR(VLOOKUP(BillDetail_List[LTM],LTM_List[],6,FALSE),0)</f>
        <v>0</v>
      </c>
      <c r="AF190" s="83" t="e">
        <f>VLOOKUP(BillDetail_List[Part ID],FundingList,7,FALSE)</f>
        <v>#N/A</v>
      </c>
      <c r="AG190" s="83" t="e">
        <f>IF(CounselBaseFees=0,VLOOKUP(BillDetail_List[Part ID],FundingList,3,FALSE),VLOOKUP(BillDetail_List[LTM],LTMList,8,FALSE))</f>
        <v>#N/A</v>
      </c>
      <c r="AH190" s="93" t="e">
        <f>VLOOKUP(BillDetail_List[Part ID],FundingList,4,FALSE)</f>
        <v>#N/A</v>
      </c>
      <c r="AI190" s="190">
        <f>IF(BillDetail_List[[#This Row],[Time]]="N/A",0, BillDetail_List[[#This Row],[Time]]*BillDetail_List[[#This Row],[LTM Rate]])</f>
        <v>0</v>
      </c>
      <c r="AJ190" s="86" t="e">
        <f>IF(BillDetail_List[Entry Alloc%]=0,(BillDetail_List[Time]*BillDetail_List[LTM Rate])*BillDetail_List[[#This Row],[Funding PerCent Allowed]],(BillDetail_List[Time]*BillDetail_List[LTM Rate])*BillDetail_List[[#This Row],[Funding PerCent Allowed]]*BillDetail_List[Entry Alloc%])</f>
        <v>#N/A</v>
      </c>
      <c r="AK190" s="86" t="e">
        <f>BillDetail_List[Base Profit Costs (including any indemnity cap)]*BillDetail_List[VAT Rate]</f>
        <v>#N/A</v>
      </c>
      <c r="AL190" s="86" t="e">
        <f>BillDetail_List[Base Profit Costs (including any indemnity cap)]*BillDetail_List[Success Fee %]</f>
        <v>#N/A</v>
      </c>
      <c r="AM190" s="86" t="e">
        <f>BillDetail_List[Success Fee on Base Profit costs]*BillDetail_List[VAT Rate]</f>
        <v>#N/A</v>
      </c>
      <c r="AN190" s="86" t="e">
        <f>SUM(BillDetail_List[[#This Row],[Base Profit Costs (including any indemnity cap)]:[VAT on Success Fee on Base Profit Costs]])</f>
        <v>#N/A</v>
      </c>
      <c r="AO190" s="86" t="e">
        <f>BillDetail_List[Counsel''s Base Fees]*BillDetail_List[VAT Rate]</f>
        <v>#N/A</v>
      </c>
      <c r="AP190" s="86" t="e">
        <f>BillDetail_List[Counsel''s Base Fees]*BillDetail_List[Success Fee %]</f>
        <v>#N/A</v>
      </c>
      <c r="AQ190" s="86" t="e">
        <f>BillDetail_List[Counsel''s Success Fee]*BillDetail_List[VAT Rate]</f>
        <v>#N/A</v>
      </c>
      <c r="AR190" s="86" t="e">
        <f>BillDetail_List[Counsel''s Base Fees]+BillDetail_List[VAT on Base Counsel Fees]+BillDetail_List[Counsel''s Success Fee]+BillDetail_List[VAT on Counsel''s Success Fee]</f>
        <v>#N/A</v>
      </c>
      <c r="AS190" s="86">
        <f>BillDetail_List[Other Disbursements]+BillDetail_List[VAT On Other Disbursements]</f>
        <v>0</v>
      </c>
      <c r="AT190" s="86">
        <f>BillDetail_List[Counsel''s Base Fees]+BillDetail_List[Other Disbursements]+BillDetail_List[ATEI Premium]</f>
        <v>0</v>
      </c>
      <c r="AU190" s="86" t="e">
        <f>BillDetail_List[Other Disbursements]+BillDetail_List[Counsel''s Base Fees]+BillDetail_List[Base Profit Costs (including any indemnity cap)]</f>
        <v>#N/A</v>
      </c>
      <c r="AV190" s="86" t="e">
        <f>BillDetail_List[Base Profit Costs (including any indemnity cap)]+BillDetail_List[Success Fee on Base Profit costs]</f>
        <v>#N/A</v>
      </c>
      <c r="AW190" s="86" t="e">
        <f>BillDetail_List[ATEI Premium]+BillDetail_List[Other Disbursements]+BillDetail_List[Counsel''s Success Fee]+BillDetail_List[Counsel''s Base Fees]</f>
        <v>#N/A</v>
      </c>
      <c r="AX190" s="86" t="e">
        <f>BillDetail_List[VAT On Other Disbursements]+BillDetail_List[VAT on Counsel''s Success Fee]+BillDetail_List[VAT on Base Counsel Fees]+BillDetail_List[VAT on Success Fee on Base Profit Costs]+BillDetail_List[VAT on Base Profit Costs]</f>
        <v>#N/A</v>
      </c>
      <c r="AY190" s="86" t="e">
        <f>SUM(BillDetail_List[[#This Row],[Total Profit Costs]:[Total VAT]])</f>
        <v>#N/A</v>
      </c>
      <c r="AZ190" s="280" t="e">
        <f>VLOOKUP(BillDetail_List[[#This Row],[Phase Code ]],phasetasklist,7,FALSE)</f>
        <v>#N/A</v>
      </c>
      <c r="BA190" s="280" t="e">
        <f>VLOOKUP(BillDetail_List[[#This Row],[Task Code]],tasklist,7,FALSE)</f>
        <v>#N/A</v>
      </c>
      <c r="BB190" s="280" t="str">
        <f>IFERROR(VLOOKUP(BillDetail_List[[#This Row],[Activity Code]],ActivityCodeList,4,FALSE),"")</f>
        <v/>
      </c>
      <c r="BC190" s="280" t="str">
        <f>IFERROR(VLOOKUP(BillDetail_List[[#This Row],[Expense Code]],expensenumbers,4,FALSE),"")</f>
        <v/>
      </c>
      <c r="BD190" s="218"/>
      <c r="BE190" s="94"/>
      <c r="BF190" s="94"/>
      <c r="BG190" s="218"/>
      <c r="BH190" s="94"/>
      <c r="BI190" s="218"/>
      <c r="BJ190" s="218"/>
      <c r="BK190" s="96"/>
      <c r="BL190" s="96"/>
      <c r="BQ190" s="96"/>
      <c r="BR190" s="96"/>
      <c r="BS190" s="96"/>
      <c r="BT190" s="96"/>
      <c r="BV190" s="96"/>
      <c r="BW190" s="72"/>
      <c r="BX190" s="72"/>
      <c r="CB190" s="98"/>
      <c r="CC190" s="99"/>
      <c r="CD190" s="99"/>
      <c r="CE190" s="84"/>
      <c r="CF190" s="84"/>
    </row>
    <row r="191" spans="1:84" x14ac:dyDescent="0.2">
      <c r="A191" s="74"/>
      <c r="B191" s="74"/>
      <c r="C191" s="49"/>
      <c r="D191" s="172"/>
      <c r="E191" s="291"/>
      <c r="F191" s="76"/>
      <c r="G191" s="119"/>
      <c r="H191" s="87"/>
      <c r="I191" s="77"/>
      <c r="J191" s="77"/>
      <c r="K191" s="88"/>
      <c r="L191" s="79"/>
      <c r="M191" s="76"/>
      <c r="N191" s="256"/>
      <c r="O191" s="256"/>
      <c r="P191" s="256"/>
      <c r="Q191" s="256"/>
      <c r="R191" s="81"/>
      <c r="S191" s="89"/>
      <c r="T191" s="76"/>
      <c r="U191" s="76"/>
      <c r="V191" s="86" t="e">
        <f>IF(BillDetail_List[Entry Alloc%]=0,(BillDetail_List[Time]*BillDetail_List[LTM Rate])*BillDetail_List[[#This Row],[Funding PerCent Allowed]],(BillDetail_List[Time]*BillDetail_List[LTM Rate])*BillDetail_List[[#This Row],[Funding PerCent Allowed]]*BillDetail_List[Entry Alloc%])</f>
        <v>#N/A</v>
      </c>
      <c r="W191" s="86">
        <f>BillDetail_List[Counsel''s Base Fees]+BillDetail_List[Other Disbursements]+BillDetail_List[ATEI Premium]</f>
        <v>0</v>
      </c>
      <c r="X191" s="91" t="e">
        <f>VLOOKUP(BillDetail_List[Part ID],FundingList,2,FALSE)</f>
        <v>#N/A</v>
      </c>
      <c r="Y191" s="272" t="e">
        <f>VLOOKUP(BillDetail_List[[#This Row],[Phase Code ]],phasetasklist,3,FALSE)</f>
        <v>#N/A</v>
      </c>
      <c r="Z191" s="255" t="e">
        <f>VLOOKUP(BillDetail_List[[#This Row],[Task Code]],tasklist,4,FALSE)</f>
        <v>#N/A</v>
      </c>
      <c r="AA191" s="240" t="str">
        <f>IFERROR(VLOOKUP(BillDetail_List[[#This Row],[Activity Code]],ActivityCodeList,2,FALSE), " ")</f>
        <v xml:space="preserve"> </v>
      </c>
      <c r="AB191" s="240" t="str">
        <f>IFERROR(VLOOKUP(BillDetail_List[[#This Row],[Expense Code]],expensenumbers,2,FALSE), " ")</f>
        <v xml:space="preserve"> </v>
      </c>
      <c r="AC191" s="92" t="str">
        <f>IFERROR(VLOOKUP(BillDetail_List[LTM],LTMList,3,FALSE),"")</f>
        <v/>
      </c>
      <c r="AD191" s="92" t="str">
        <f>IFERROR(VLOOKUP(BillDetail_List[LTM],LTMList,4,FALSE),"")</f>
        <v/>
      </c>
      <c r="AE191" s="86">
        <f>IFERROR(VLOOKUP(BillDetail_List[LTM],LTM_List[],6,FALSE),0)</f>
        <v>0</v>
      </c>
      <c r="AF191" s="83" t="e">
        <f>VLOOKUP(BillDetail_List[Part ID],FundingList,7,FALSE)</f>
        <v>#N/A</v>
      </c>
      <c r="AG191" s="83" t="e">
        <f>IF(CounselBaseFees=0,VLOOKUP(BillDetail_List[Part ID],FundingList,3,FALSE),VLOOKUP(BillDetail_List[LTM],LTMList,8,FALSE))</f>
        <v>#N/A</v>
      </c>
      <c r="AH191" s="93" t="e">
        <f>VLOOKUP(BillDetail_List[Part ID],FundingList,4,FALSE)</f>
        <v>#N/A</v>
      </c>
      <c r="AI191" s="190">
        <f>IF(BillDetail_List[[#This Row],[Time]]="N/A",0, BillDetail_List[[#This Row],[Time]]*BillDetail_List[[#This Row],[LTM Rate]])</f>
        <v>0</v>
      </c>
      <c r="AJ191" s="86" t="e">
        <f>IF(BillDetail_List[Entry Alloc%]=0,(BillDetail_List[Time]*BillDetail_List[LTM Rate])*BillDetail_List[[#This Row],[Funding PerCent Allowed]],(BillDetail_List[Time]*BillDetail_List[LTM Rate])*BillDetail_List[[#This Row],[Funding PerCent Allowed]]*BillDetail_List[Entry Alloc%])</f>
        <v>#N/A</v>
      </c>
      <c r="AK191" s="86" t="e">
        <f>BillDetail_List[Base Profit Costs (including any indemnity cap)]*BillDetail_List[VAT Rate]</f>
        <v>#N/A</v>
      </c>
      <c r="AL191" s="86" t="e">
        <f>BillDetail_List[Base Profit Costs (including any indemnity cap)]*BillDetail_List[Success Fee %]</f>
        <v>#N/A</v>
      </c>
      <c r="AM191" s="86" t="e">
        <f>BillDetail_List[Success Fee on Base Profit costs]*BillDetail_List[VAT Rate]</f>
        <v>#N/A</v>
      </c>
      <c r="AN191" s="86" t="e">
        <f>SUM(BillDetail_List[[#This Row],[Base Profit Costs (including any indemnity cap)]:[VAT on Success Fee on Base Profit Costs]])</f>
        <v>#N/A</v>
      </c>
      <c r="AO191" s="86" t="e">
        <f>BillDetail_List[Counsel''s Base Fees]*BillDetail_List[VAT Rate]</f>
        <v>#N/A</v>
      </c>
      <c r="AP191" s="86" t="e">
        <f>BillDetail_List[Counsel''s Base Fees]*BillDetail_List[Success Fee %]</f>
        <v>#N/A</v>
      </c>
      <c r="AQ191" s="86" t="e">
        <f>BillDetail_List[Counsel''s Success Fee]*BillDetail_List[VAT Rate]</f>
        <v>#N/A</v>
      </c>
      <c r="AR191" s="86" t="e">
        <f>BillDetail_List[Counsel''s Base Fees]+BillDetail_List[VAT on Base Counsel Fees]+BillDetail_List[Counsel''s Success Fee]+BillDetail_List[VAT on Counsel''s Success Fee]</f>
        <v>#N/A</v>
      </c>
      <c r="AS191" s="86">
        <f>BillDetail_List[Other Disbursements]+BillDetail_List[VAT On Other Disbursements]</f>
        <v>0</v>
      </c>
      <c r="AT191" s="86">
        <f>BillDetail_List[Counsel''s Base Fees]+BillDetail_List[Other Disbursements]+BillDetail_List[ATEI Premium]</f>
        <v>0</v>
      </c>
      <c r="AU191" s="86" t="e">
        <f>BillDetail_List[Other Disbursements]+BillDetail_List[Counsel''s Base Fees]+BillDetail_List[Base Profit Costs (including any indemnity cap)]</f>
        <v>#N/A</v>
      </c>
      <c r="AV191" s="86" t="e">
        <f>BillDetail_List[Base Profit Costs (including any indemnity cap)]+BillDetail_List[Success Fee on Base Profit costs]</f>
        <v>#N/A</v>
      </c>
      <c r="AW191" s="86" t="e">
        <f>BillDetail_List[ATEI Premium]+BillDetail_List[Other Disbursements]+BillDetail_List[Counsel''s Success Fee]+BillDetail_List[Counsel''s Base Fees]</f>
        <v>#N/A</v>
      </c>
      <c r="AX191" s="86" t="e">
        <f>BillDetail_List[VAT On Other Disbursements]+BillDetail_List[VAT on Counsel''s Success Fee]+BillDetail_List[VAT on Base Counsel Fees]+BillDetail_List[VAT on Success Fee on Base Profit Costs]+BillDetail_List[VAT on Base Profit Costs]</f>
        <v>#N/A</v>
      </c>
      <c r="AY191" s="86" t="e">
        <f>SUM(BillDetail_List[[#This Row],[Total Profit Costs]:[Total VAT]])</f>
        <v>#N/A</v>
      </c>
      <c r="AZ191" s="280" t="e">
        <f>VLOOKUP(BillDetail_List[[#This Row],[Phase Code ]],phasetasklist,7,FALSE)</f>
        <v>#N/A</v>
      </c>
      <c r="BA191" s="280" t="e">
        <f>VLOOKUP(BillDetail_List[[#This Row],[Task Code]],tasklist,7,FALSE)</f>
        <v>#N/A</v>
      </c>
      <c r="BB191" s="280" t="str">
        <f>IFERROR(VLOOKUP(BillDetail_List[[#This Row],[Activity Code]],ActivityCodeList,4,FALSE),"")</f>
        <v/>
      </c>
      <c r="BC191" s="280" t="str">
        <f>IFERROR(VLOOKUP(BillDetail_List[[#This Row],[Expense Code]],expensenumbers,4,FALSE),"")</f>
        <v/>
      </c>
      <c r="BD191" s="218"/>
      <c r="BE191" s="94"/>
      <c r="BF191" s="94"/>
      <c r="BG191" s="218"/>
      <c r="BH191" s="94"/>
      <c r="BI191" s="218"/>
      <c r="BJ191" s="218"/>
      <c r="BK191" s="96"/>
      <c r="BL191" s="96"/>
      <c r="BQ191" s="96"/>
      <c r="BR191" s="96"/>
      <c r="BS191" s="96"/>
      <c r="BT191" s="96"/>
      <c r="BV191" s="96"/>
      <c r="BW191" s="72"/>
      <c r="BX191" s="72"/>
      <c r="CB191" s="98"/>
      <c r="CC191" s="99"/>
      <c r="CD191" s="99"/>
      <c r="CE191" s="84"/>
      <c r="CF191" s="84"/>
    </row>
    <row r="192" spans="1:84" x14ac:dyDescent="0.2">
      <c r="A192" s="74"/>
      <c r="B192" s="74"/>
      <c r="C192" s="49"/>
      <c r="D192" s="172"/>
      <c r="E192" s="291"/>
      <c r="F192" s="76"/>
      <c r="G192" s="119"/>
      <c r="H192" s="87"/>
      <c r="I192" s="77"/>
      <c r="J192" s="77"/>
      <c r="K192" s="88"/>
      <c r="L192" s="79"/>
      <c r="M192" s="76"/>
      <c r="N192" s="256"/>
      <c r="O192" s="256"/>
      <c r="P192" s="256"/>
      <c r="Q192" s="256"/>
      <c r="R192" s="81"/>
      <c r="S192" s="89"/>
      <c r="T192" s="76"/>
      <c r="U192" s="75"/>
      <c r="V192" s="86" t="e">
        <f>IF(BillDetail_List[Entry Alloc%]=0,(BillDetail_List[Time]*BillDetail_List[LTM Rate])*BillDetail_List[[#This Row],[Funding PerCent Allowed]],(BillDetail_List[Time]*BillDetail_List[LTM Rate])*BillDetail_List[[#This Row],[Funding PerCent Allowed]]*BillDetail_List[Entry Alloc%])</f>
        <v>#N/A</v>
      </c>
      <c r="W192" s="86">
        <f>BillDetail_List[Counsel''s Base Fees]+BillDetail_List[Other Disbursements]+BillDetail_List[ATEI Premium]</f>
        <v>0</v>
      </c>
      <c r="X192" s="91" t="e">
        <f>VLOOKUP(BillDetail_List[Part ID],FundingList,2,FALSE)</f>
        <v>#N/A</v>
      </c>
      <c r="Y192" s="272" t="e">
        <f>VLOOKUP(BillDetail_List[[#This Row],[Phase Code ]],phasetasklist,3,FALSE)</f>
        <v>#N/A</v>
      </c>
      <c r="Z192" s="255" t="e">
        <f>VLOOKUP(BillDetail_List[[#This Row],[Task Code]],tasklist,4,FALSE)</f>
        <v>#N/A</v>
      </c>
      <c r="AA192" s="240" t="str">
        <f>IFERROR(VLOOKUP(BillDetail_List[[#This Row],[Activity Code]],ActivityCodeList,2,FALSE), " ")</f>
        <v xml:space="preserve"> </v>
      </c>
      <c r="AB192" s="240" t="str">
        <f>IFERROR(VLOOKUP(BillDetail_List[[#This Row],[Expense Code]],expensenumbers,2,FALSE), " ")</f>
        <v xml:space="preserve"> </v>
      </c>
      <c r="AC192" s="92" t="str">
        <f>IFERROR(VLOOKUP(BillDetail_List[LTM],LTMList,3,FALSE),"")</f>
        <v/>
      </c>
      <c r="AD192" s="92" t="str">
        <f>IFERROR(VLOOKUP(BillDetail_List[LTM],LTMList,4,FALSE),"")</f>
        <v/>
      </c>
      <c r="AE192" s="86">
        <f>IFERROR(VLOOKUP(BillDetail_List[LTM],LTM_List[],6,FALSE),0)</f>
        <v>0</v>
      </c>
      <c r="AF192" s="83" t="e">
        <f>VLOOKUP(BillDetail_List[Part ID],FundingList,7,FALSE)</f>
        <v>#N/A</v>
      </c>
      <c r="AG192" s="83" t="e">
        <f>IF(CounselBaseFees=0,VLOOKUP(BillDetail_List[Part ID],FundingList,3,FALSE),VLOOKUP(BillDetail_List[LTM],LTMList,8,FALSE))</f>
        <v>#N/A</v>
      </c>
      <c r="AH192" s="93" t="e">
        <f>VLOOKUP(BillDetail_List[Part ID],FundingList,4,FALSE)</f>
        <v>#N/A</v>
      </c>
      <c r="AI192" s="190">
        <f>IF(BillDetail_List[[#This Row],[Time]]="N/A",0, BillDetail_List[[#This Row],[Time]]*BillDetail_List[[#This Row],[LTM Rate]])</f>
        <v>0</v>
      </c>
      <c r="AJ192" s="86" t="e">
        <f>IF(BillDetail_List[Entry Alloc%]=0,(BillDetail_List[Time]*BillDetail_List[LTM Rate])*BillDetail_List[[#This Row],[Funding PerCent Allowed]],(BillDetail_List[Time]*BillDetail_List[LTM Rate])*BillDetail_List[[#This Row],[Funding PerCent Allowed]]*BillDetail_List[Entry Alloc%])</f>
        <v>#N/A</v>
      </c>
      <c r="AK192" s="86" t="e">
        <f>BillDetail_List[Base Profit Costs (including any indemnity cap)]*BillDetail_List[VAT Rate]</f>
        <v>#N/A</v>
      </c>
      <c r="AL192" s="86" t="e">
        <f>BillDetail_List[Base Profit Costs (including any indemnity cap)]*BillDetail_List[Success Fee %]</f>
        <v>#N/A</v>
      </c>
      <c r="AM192" s="86" t="e">
        <f>BillDetail_List[Success Fee on Base Profit costs]*BillDetail_List[VAT Rate]</f>
        <v>#N/A</v>
      </c>
      <c r="AN192" s="86" t="e">
        <f>SUM(BillDetail_List[[#This Row],[Base Profit Costs (including any indemnity cap)]:[VAT on Success Fee on Base Profit Costs]])</f>
        <v>#N/A</v>
      </c>
      <c r="AO192" s="86" t="e">
        <f>BillDetail_List[Counsel''s Base Fees]*BillDetail_List[VAT Rate]</f>
        <v>#N/A</v>
      </c>
      <c r="AP192" s="86" t="e">
        <f>BillDetail_List[Counsel''s Base Fees]*BillDetail_List[Success Fee %]</f>
        <v>#N/A</v>
      </c>
      <c r="AQ192" s="86" t="e">
        <f>BillDetail_List[Counsel''s Success Fee]*BillDetail_List[VAT Rate]</f>
        <v>#N/A</v>
      </c>
      <c r="AR192" s="86" t="e">
        <f>BillDetail_List[Counsel''s Base Fees]+BillDetail_List[VAT on Base Counsel Fees]+BillDetail_List[Counsel''s Success Fee]+BillDetail_List[VAT on Counsel''s Success Fee]</f>
        <v>#N/A</v>
      </c>
      <c r="AS192" s="86">
        <f>BillDetail_List[Other Disbursements]+BillDetail_List[VAT On Other Disbursements]</f>
        <v>0</v>
      </c>
      <c r="AT192" s="86">
        <f>BillDetail_List[Counsel''s Base Fees]+BillDetail_List[Other Disbursements]+BillDetail_List[ATEI Premium]</f>
        <v>0</v>
      </c>
      <c r="AU192" s="86" t="e">
        <f>BillDetail_List[Other Disbursements]+BillDetail_List[Counsel''s Base Fees]+BillDetail_List[Base Profit Costs (including any indemnity cap)]</f>
        <v>#N/A</v>
      </c>
      <c r="AV192" s="86" t="e">
        <f>BillDetail_List[Base Profit Costs (including any indemnity cap)]+BillDetail_List[Success Fee on Base Profit costs]</f>
        <v>#N/A</v>
      </c>
      <c r="AW192" s="86" t="e">
        <f>BillDetail_List[ATEI Premium]+BillDetail_List[Other Disbursements]+BillDetail_List[Counsel''s Success Fee]+BillDetail_List[Counsel''s Base Fees]</f>
        <v>#N/A</v>
      </c>
      <c r="AX192" s="86" t="e">
        <f>BillDetail_List[VAT On Other Disbursements]+BillDetail_List[VAT on Counsel''s Success Fee]+BillDetail_List[VAT on Base Counsel Fees]+BillDetail_List[VAT on Success Fee on Base Profit Costs]+BillDetail_List[VAT on Base Profit Costs]</f>
        <v>#N/A</v>
      </c>
      <c r="AY192" s="86" t="e">
        <f>SUM(BillDetail_List[[#This Row],[Total Profit Costs]:[Total VAT]])</f>
        <v>#N/A</v>
      </c>
      <c r="AZ192" s="280" t="e">
        <f>VLOOKUP(BillDetail_List[[#This Row],[Phase Code ]],phasetasklist,7,FALSE)</f>
        <v>#N/A</v>
      </c>
      <c r="BA192" s="280" t="e">
        <f>VLOOKUP(BillDetail_List[[#This Row],[Task Code]],tasklist,7,FALSE)</f>
        <v>#N/A</v>
      </c>
      <c r="BB192" s="280" t="str">
        <f>IFERROR(VLOOKUP(BillDetail_List[[#This Row],[Activity Code]],ActivityCodeList,4,FALSE),"")</f>
        <v/>
      </c>
      <c r="BC192" s="280" t="str">
        <f>IFERROR(VLOOKUP(BillDetail_List[[#This Row],[Expense Code]],expensenumbers,4,FALSE),"")</f>
        <v/>
      </c>
      <c r="BD192" s="218"/>
      <c r="BE192" s="94"/>
      <c r="BF192" s="94"/>
      <c r="BG192" s="218"/>
      <c r="BH192" s="94"/>
      <c r="BI192" s="218"/>
      <c r="BJ192" s="218"/>
      <c r="BK192" s="96"/>
      <c r="BL192" s="96"/>
      <c r="BQ192" s="96"/>
      <c r="BR192" s="96"/>
      <c r="BS192" s="96"/>
      <c r="BT192" s="96"/>
      <c r="BV192" s="96"/>
      <c r="BW192" s="72"/>
      <c r="BX192" s="72"/>
      <c r="CB192" s="98"/>
      <c r="CC192" s="99"/>
      <c r="CD192" s="99"/>
      <c r="CE192" s="84"/>
      <c r="CF192" s="84"/>
    </row>
    <row r="193" spans="1:84" x14ac:dyDescent="0.2">
      <c r="A193" s="74"/>
      <c r="B193" s="74"/>
      <c r="C193" s="49"/>
      <c r="D193" s="172"/>
      <c r="E193" s="291"/>
      <c r="F193" s="76"/>
      <c r="G193" s="119"/>
      <c r="H193" s="87"/>
      <c r="I193" s="77"/>
      <c r="J193" s="77"/>
      <c r="K193" s="88"/>
      <c r="L193" s="79"/>
      <c r="M193" s="76"/>
      <c r="N193" s="256"/>
      <c r="O193" s="256"/>
      <c r="P193" s="256"/>
      <c r="Q193" s="256"/>
      <c r="R193" s="81"/>
      <c r="S193" s="89"/>
      <c r="T193" s="76"/>
      <c r="U193" s="75"/>
      <c r="V193" s="86" t="e">
        <f>IF(BillDetail_List[Entry Alloc%]=0,(BillDetail_List[Time]*BillDetail_List[LTM Rate])*BillDetail_List[[#This Row],[Funding PerCent Allowed]],(BillDetail_List[Time]*BillDetail_List[LTM Rate])*BillDetail_List[[#This Row],[Funding PerCent Allowed]]*BillDetail_List[Entry Alloc%])</f>
        <v>#N/A</v>
      </c>
      <c r="W193" s="86">
        <f>BillDetail_List[Counsel''s Base Fees]+BillDetail_List[Other Disbursements]+BillDetail_List[ATEI Premium]</f>
        <v>0</v>
      </c>
      <c r="X193" s="91" t="e">
        <f>VLOOKUP(BillDetail_List[Part ID],FundingList,2,FALSE)</f>
        <v>#N/A</v>
      </c>
      <c r="Y193" s="272" t="e">
        <f>VLOOKUP(BillDetail_List[[#This Row],[Phase Code ]],phasetasklist,3,FALSE)</f>
        <v>#N/A</v>
      </c>
      <c r="Z193" s="255" t="e">
        <f>VLOOKUP(BillDetail_List[[#This Row],[Task Code]],tasklist,4,FALSE)</f>
        <v>#N/A</v>
      </c>
      <c r="AA193" s="240" t="str">
        <f>IFERROR(VLOOKUP(BillDetail_List[[#This Row],[Activity Code]],ActivityCodeList,2,FALSE), " ")</f>
        <v xml:space="preserve"> </v>
      </c>
      <c r="AB193" s="240" t="str">
        <f>IFERROR(VLOOKUP(BillDetail_List[[#This Row],[Expense Code]],expensenumbers,2,FALSE), " ")</f>
        <v xml:space="preserve"> </v>
      </c>
      <c r="AC193" s="92" t="str">
        <f>IFERROR(VLOOKUP(BillDetail_List[LTM],LTMList,3,FALSE),"")</f>
        <v/>
      </c>
      <c r="AD193" s="92" t="str">
        <f>IFERROR(VLOOKUP(BillDetail_List[LTM],LTMList,4,FALSE),"")</f>
        <v/>
      </c>
      <c r="AE193" s="86">
        <f>IFERROR(VLOOKUP(BillDetail_List[LTM],LTM_List[],6,FALSE),0)</f>
        <v>0</v>
      </c>
      <c r="AF193" s="83" t="e">
        <f>VLOOKUP(BillDetail_List[Part ID],FundingList,7,FALSE)</f>
        <v>#N/A</v>
      </c>
      <c r="AG193" s="83" t="e">
        <f>IF(CounselBaseFees=0,VLOOKUP(BillDetail_List[Part ID],FundingList,3,FALSE),VLOOKUP(BillDetail_List[LTM],LTMList,8,FALSE))</f>
        <v>#N/A</v>
      </c>
      <c r="AH193" s="93" t="e">
        <f>VLOOKUP(BillDetail_List[Part ID],FundingList,4,FALSE)</f>
        <v>#N/A</v>
      </c>
      <c r="AI193" s="190">
        <f>IF(BillDetail_List[[#This Row],[Time]]="N/A",0, BillDetail_List[[#This Row],[Time]]*BillDetail_List[[#This Row],[LTM Rate]])</f>
        <v>0</v>
      </c>
      <c r="AJ193" s="86" t="e">
        <f>IF(BillDetail_List[Entry Alloc%]=0,(BillDetail_List[Time]*BillDetail_List[LTM Rate])*BillDetail_List[[#This Row],[Funding PerCent Allowed]],(BillDetail_List[Time]*BillDetail_List[LTM Rate])*BillDetail_List[[#This Row],[Funding PerCent Allowed]]*BillDetail_List[Entry Alloc%])</f>
        <v>#N/A</v>
      </c>
      <c r="AK193" s="86" t="e">
        <f>BillDetail_List[Base Profit Costs (including any indemnity cap)]*BillDetail_List[VAT Rate]</f>
        <v>#N/A</v>
      </c>
      <c r="AL193" s="86" t="e">
        <f>BillDetail_List[Base Profit Costs (including any indemnity cap)]*BillDetail_List[Success Fee %]</f>
        <v>#N/A</v>
      </c>
      <c r="AM193" s="86" t="e">
        <f>BillDetail_List[Success Fee on Base Profit costs]*BillDetail_List[VAT Rate]</f>
        <v>#N/A</v>
      </c>
      <c r="AN193" s="86" t="e">
        <f>SUM(BillDetail_List[[#This Row],[Base Profit Costs (including any indemnity cap)]:[VAT on Success Fee on Base Profit Costs]])</f>
        <v>#N/A</v>
      </c>
      <c r="AO193" s="86" t="e">
        <f>BillDetail_List[Counsel''s Base Fees]*BillDetail_List[VAT Rate]</f>
        <v>#N/A</v>
      </c>
      <c r="AP193" s="86" t="e">
        <f>BillDetail_List[Counsel''s Base Fees]*BillDetail_List[Success Fee %]</f>
        <v>#N/A</v>
      </c>
      <c r="AQ193" s="86" t="e">
        <f>BillDetail_List[Counsel''s Success Fee]*BillDetail_List[VAT Rate]</f>
        <v>#N/A</v>
      </c>
      <c r="AR193" s="86" t="e">
        <f>BillDetail_List[Counsel''s Base Fees]+BillDetail_List[VAT on Base Counsel Fees]+BillDetail_List[Counsel''s Success Fee]+BillDetail_List[VAT on Counsel''s Success Fee]</f>
        <v>#N/A</v>
      </c>
      <c r="AS193" s="86">
        <f>BillDetail_List[Other Disbursements]+BillDetail_List[VAT On Other Disbursements]</f>
        <v>0</v>
      </c>
      <c r="AT193" s="86">
        <f>BillDetail_List[Counsel''s Base Fees]+BillDetail_List[Other Disbursements]+BillDetail_List[ATEI Premium]</f>
        <v>0</v>
      </c>
      <c r="AU193" s="86" t="e">
        <f>BillDetail_List[Other Disbursements]+BillDetail_List[Counsel''s Base Fees]+BillDetail_List[Base Profit Costs (including any indemnity cap)]</f>
        <v>#N/A</v>
      </c>
      <c r="AV193" s="86" t="e">
        <f>BillDetail_List[Base Profit Costs (including any indemnity cap)]+BillDetail_List[Success Fee on Base Profit costs]</f>
        <v>#N/A</v>
      </c>
      <c r="AW193" s="86" t="e">
        <f>BillDetail_List[ATEI Premium]+BillDetail_List[Other Disbursements]+BillDetail_List[Counsel''s Success Fee]+BillDetail_List[Counsel''s Base Fees]</f>
        <v>#N/A</v>
      </c>
      <c r="AX193" s="86" t="e">
        <f>BillDetail_List[VAT On Other Disbursements]+BillDetail_List[VAT on Counsel''s Success Fee]+BillDetail_List[VAT on Base Counsel Fees]+BillDetail_List[VAT on Success Fee on Base Profit Costs]+BillDetail_List[VAT on Base Profit Costs]</f>
        <v>#N/A</v>
      </c>
      <c r="AY193" s="86" t="e">
        <f>SUM(BillDetail_List[[#This Row],[Total Profit Costs]:[Total VAT]])</f>
        <v>#N/A</v>
      </c>
      <c r="AZ193" s="280" t="e">
        <f>VLOOKUP(BillDetail_List[[#This Row],[Phase Code ]],phasetasklist,7,FALSE)</f>
        <v>#N/A</v>
      </c>
      <c r="BA193" s="280" t="e">
        <f>VLOOKUP(BillDetail_List[[#This Row],[Task Code]],tasklist,7,FALSE)</f>
        <v>#N/A</v>
      </c>
      <c r="BB193" s="280" t="str">
        <f>IFERROR(VLOOKUP(BillDetail_List[[#This Row],[Activity Code]],ActivityCodeList,4,FALSE),"")</f>
        <v/>
      </c>
      <c r="BC193" s="280" t="str">
        <f>IFERROR(VLOOKUP(BillDetail_List[[#This Row],[Expense Code]],expensenumbers,4,FALSE),"")</f>
        <v/>
      </c>
      <c r="BD193" s="218"/>
      <c r="BE193" s="94"/>
      <c r="BF193" s="94"/>
      <c r="BG193" s="218"/>
      <c r="BH193" s="94"/>
      <c r="BI193" s="218"/>
      <c r="BJ193" s="218"/>
      <c r="BK193" s="96"/>
      <c r="BL193" s="96"/>
      <c r="BQ193" s="96"/>
      <c r="BR193" s="96"/>
      <c r="BS193" s="96"/>
      <c r="BT193" s="96"/>
      <c r="BV193" s="96"/>
      <c r="BW193" s="72"/>
      <c r="BX193" s="72"/>
      <c r="CB193" s="98"/>
      <c r="CC193" s="99"/>
      <c r="CD193" s="99"/>
      <c r="CE193" s="84"/>
      <c r="CF193" s="84"/>
    </row>
    <row r="194" spans="1:84" x14ac:dyDescent="0.2">
      <c r="A194" s="74"/>
      <c r="B194" s="74"/>
      <c r="C194" s="49"/>
      <c r="D194" s="172"/>
      <c r="E194" s="76"/>
      <c r="F194" s="76"/>
      <c r="G194" s="119"/>
      <c r="H194" s="87"/>
      <c r="I194" s="77"/>
      <c r="J194" s="77"/>
      <c r="K194" s="88"/>
      <c r="L194" s="79"/>
      <c r="M194" s="76"/>
      <c r="N194" s="256"/>
      <c r="O194" s="256"/>
      <c r="P194" s="256"/>
      <c r="Q194" s="256"/>
      <c r="R194" s="81"/>
      <c r="S194" s="89"/>
      <c r="T194" s="76"/>
      <c r="U194" s="75"/>
      <c r="V194" s="86" t="e">
        <f>IF(BillDetail_List[Entry Alloc%]=0,(BillDetail_List[Time]*BillDetail_List[LTM Rate])*BillDetail_List[[#This Row],[Funding PerCent Allowed]],(BillDetail_List[Time]*BillDetail_List[LTM Rate])*BillDetail_List[[#This Row],[Funding PerCent Allowed]]*BillDetail_List[Entry Alloc%])</f>
        <v>#N/A</v>
      </c>
      <c r="W194" s="86">
        <f>BillDetail_List[Counsel''s Base Fees]+BillDetail_List[Other Disbursements]+BillDetail_List[ATEI Premium]</f>
        <v>0</v>
      </c>
      <c r="X194" s="91" t="e">
        <f>VLOOKUP(BillDetail_List[Part ID],FundingList,2,FALSE)</f>
        <v>#N/A</v>
      </c>
      <c r="Y194" s="272" t="e">
        <f>VLOOKUP(BillDetail_List[[#This Row],[Phase Code ]],phasetasklist,3,FALSE)</f>
        <v>#N/A</v>
      </c>
      <c r="Z194" s="255" t="e">
        <f>VLOOKUP(BillDetail_List[[#This Row],[Task Code]],tasklist,4,FALSE)</f>
        <v>#N/A</v>
      </c>
      <c r="AA194" s="240" t="str">
        <f>IFERROR(VLOOKUP(BillDetail_List[[#This Row],[Activity Code]],ActivityCodeList,2,FALSE), " ")</f>
        <v xml:space="preserve"> </v>
      </c>
      <c r="AB194" s="240" t="str">
        <f>IFERROR(VLOOKUP(BillDetail_List[[#This Row],[Expense Code]],expensenumbers,2,FALSE), " ")</f>
        <v xml:space="preserve"> </v>
      </c>
      <c r="AC194" s="92" t="str">
        <f>IFERROR(VLOOKUP(BillDetail_List[LTM],LTMList,3,FALSE),"")</f>
        <v/>
      </c>
      <c r="AD194" s="92" t="str">
        <f>IFERROR(VLOOKUP(BillDetail_List[LTM],LTMList,4,FALSE),"")</f>
        <v/>
      </c>
      <c r="AE194" s="86">
        <f>IFERROR(VLOOKUP(BillDetail_List[LTM],LTM_List[],6,FALSE),0)</f>
        <v>0</v>
      </c>
      <c r="AF194" s="83" t="e">
        <f>VLOOKUP(BillDetail_List[Part ID],FundingList,7,FALSE)</f>
        <v>#N/A</v>
      </c>
      <c r="AG194" s="83" t="e">
        <f>IF(CounselBaseFees=0,VLOOKUP(BillDetail_List[Part ID],FundingList,3,FALSE),VLOOKUP(BillDetail_List[LTM],LTMList,8,FALSE))</f>
        <v>#N/A</v>
      </c>
      <c r="AH194" s="93" t="e">
        <f>VLOOKUP(BillDetail_List[Part ID],FundingList,4,FALSE)</f>
        <v>#N/A</v>
      </c>
      <c r="AI194" s="190">
        <f>IF(BillDetail_List[[#This Row],[Time]]="N/A",0, BillDetail_List[[#This Row],[Time]]*BillDetail_List[[#This Row],[LTM Rate]])</f>
        <v>0</v>
      </c>
      <c r="AJ194" s="86" t="e">
        <f>IF(BillDetail_List[Entry Alloc%]=0,(BillDetail_List[Time]*BillDetail_List[LTM Rate])*BillDetail_List[[#This Row],[Funding PerCent Allowed]],(BillDetail_List[Time]*BillDetail_List[LTM Rate])*BillDetail_List[[#This Row],[Funding PerCent Allowed]]*BillDetail_List[Entry Alloc%])</f>
        <v>#N/A</v>
      </c>
      <c r="AK194" s="86" t="e">
        <f>BillDetail_List[Base Profit Costs (including any indemnity cap)]*BillDetail_List[VAT Rate]</f>
        <v>#N/A</v>
      </c>
      <c r="AL194" s="86" t="e">
        <f>BillDetail_List[Base Profit Costs (including any indemnity cap)]*BillDetail_List[Success Fee %]</f>
        <v>#N/A</v>
      </c>
      <c r="AM194" s="86" t="e">
        <f>BillDetail_List[Success Fee on Base Profit costs]*BillDetail_List[VAT Rate]</f>
        <v>#N/A</v>
      </c>
      <c r="AN194" s="86" t="e">
        <f>SUM(BillDetail_List[[#This Row],[Base Profit Costs (including any indemnity cap)]:[VAT on Success Fee on Base Profit Costs]])</f>
        <v>#N/A</v>
      </c>
      <c r="AO194" s="86" t="e">
        <f>BillDetail_List[Counsel''s Base Fees]*BillDetail_List[VAT Rate]</f>
        <v>#N/A</v>
      </c>
      <c r="AP194" s="86" t="e">
        <f>BillDetail_List[Counsel''s Base Fees]*BillDetail_List[Success Fee %]</f>
        <v>#N/A</v>
      </c>
      <c r="AQ194" s="86" t="e">
        <f>BillDetail_List[Counsel''s Success Fee]*BillDetail_List[VAT Rate]</f>
        <v>#N/A</v>
      </c>
      <c r="AR194" s="86" t="e">
        <f>BillDetail_List[Counsel''s Base Fees]+BillDetail_List[VAT on Base Counsel Fees]+BillDetail_List[Counsel''s Success Fee]+BillDetail_List[VAT on Counsel''s Success Fee]</f>
        <v>#N/A</v>
      </c>
      <c r="AS194" s="86">
        <f>BillDetail_List[Other Disbursements]+BillDetail_List[VAT On Other Disbursements]</f>
        <v>0</v>
      </c>
      <c r="AT194" s="86">
        <f>BillDetail_List[Counsel''s Base Fees]+BillDetail_List[Other Disbursements]+BillDetail_List[ATEI Premium]</f>
        <v>0</v>
      </c>
      <c r="AU194" s="86" t="e">
        <f>BillDetail_List[Other Disbursements]+BillDetail_List[Counsel''s Base Fees]+BillDetail_List[Base Profit Costs (including any indemnity cap)]</f>
        <v>#N/A</v>
      </c>
      <c r="AV194" s="86" t="e">
        <f>BillDetail_List[Base Profit Costs (including any indemnity cap)]+BillDetail_List[Success Fee on Base Profit costs]</f>
        <v>#N/A</v>
      </c>
      <c r="AW194" s="86" t="e">
        <f>BillDetail_List[ATEI Premium]+BillDetail_List[Other Disbursements]+BillDetail_List[Counsel''s Success Fee]+BillDetail_List[Counsel''s Base Fees]</f>
        <v>#N/A</v>
      </c>
      <c r="AX194" s="86" t="e">
        <f>BillDetail_List[VAT On Other Disbursements]+BillDetail_List[VAT on Counsel''s Success Fee]+BillDetail_List[VAT on Base Counsel Fees]+BillDetail_List[VAT on Success Fee on Base Profit Costs]+BillDetail_List[VAT on Base Profit Costs]</f>
        <v>#N/A</v>
      </c>
      <c r="AY194" s="86" t="e">
        <f>SUM(BillDetail_List[[#This Row],[Total Profit Costs]:[Total VAT]])</f>
        <v>#N/A</v>
      </c>
      <c r="AZ194" s="280" t="e">
        <f>VLOOKUP(BillDetail_List[[#This Row],[Phase Code ]],phasetasklist,7,FALSE)</f>
        <v>#N/A</v>
      </c>
      <c r="BA194" s="280" t="e">
        <f>VLOOKUP(BillDetail_List[[#This Row],[Task Code]],tasklist,7,FALSE)</f>
        <v>#N/A</v>
      </c>
      <c r="BB194" s="280" t="str">
        <f>IFERROR(VLOOKUP(BillDetail_List[[#This Row],[Activity Code]],ActivityCodeList,4,FALSE),"")</f>
        <v/>
      </c>
      <c r="BC194" s="280" t="str">
        <f>IFERROR(VLOOKUP(BillDetail_List[[#This Row],[Expense Code]],expensenumbers,4,FALSE),"")</f>
        <v/>
      </c>
      <c r="BD194" s="218"/>
      <c r="BE194" s="94"/>
      <c r="BF194" s="94"/>
      <c r="BG194" s="218"/>
      <c r="BH194" s="94"/>
      <c r="BI194" s="218"/>
      <c r="BJ194" s="218"/>
      <c r="BK194" s="96"/>
      <c r="BL194" s="96"/>
      <c r="BQ194" s="96"/>
      <c r="BR194" s="96"/>
      <c r="BS194" s="96"/>
      <c r="BT194" s="96"/>
      <c r="BV194" s="96"/>
      <c r="BW194" s="72"/>
      <c r="BX194" s="72"/>
      <c r="CB194" s="98"/>
      <c r="CC194" s="99"/>
      <c r="CD194" s="99"/>
      <c r="CE194" s="84"/>
      <c r="CF194" s="84"/>
    </row>
    <row r="195" spans="1:84" x14ac:dyDescent="0.2">
      <c r="A195" s="74"/>
      <c r="B195" s="74"/>
      <c r="C195" s="49"/>
      <c r="D195" s="172"/>
      <c r="E195" s="76"/>
      <c r="F195" s="76"/>
      <c r="G195" s="119"/>
      <c r="H195" s="87"/>
      <c r="I195" s="77"/>
      <c r="J195" s="77"/>
      <c r="K195" s="88"/>
      <c r="L195" s="79"/>
      <c r="M195" s="76"/>
      <c r="N195" s="256"/>
      <c r="O195" s="256"/>
      <c r="P195" s="256"/>
      <c r="Q195" s="256"/>
      <c r="R195" s="81"/>
      <c r="S195" s="89"/>
      <c r="T195" s="75"/>
      <c r="U195" s="75"/>
      <c r="V195" s="86" t="e">
        <f>IF(BillDetail_List[Entry Alloc%]=0,(BillDetail_List[Time]*BillDetail_List[LTM Rate])*BillDetail_List[[#This Row],[Funding PerCent Allowed]],(BillDetail_List[Time]*BillDetail_List[LTM Rate])*BillDetail_List[[#This Row],[Funding PerCent Allowed]]*BillDetail_List[Entry Alloc%])</f>
        <v>#N/A</v>
      </c>
      <c r="W195" s="86">
        <f>BillDetail_List[Counsel''s Base Fees]+BillDetail_List[Other Disbursements]+BillDetail_List[ATEI Premium]</f>
        <v>0</v>
      </c>
      <c r="X195" s="91" t="e">
        <f>VLOOKUP(BillDetail_List[Part ID],FundingList,2,FALSE)</f>
        <v>#N/A</v>
      </c>
      <c r="Y195" s="272" t="e">
        <f>VLOOKUP(BillDetail_List[[#This Row],[Phase Code ]],phasetasklist,3,FALSE)</f>
        <v>#N/A</v>
      </c>
      <c r="Z195" s="255" t="e">
        <f>VLOOKUP(BillDetail_List[[#This Row],[Task Code]],tasklist,4,FALSE)</f>
        <v>#N/A</v>
      </c>
      <c r="AA195" s="240" t="str">
        <f>IFERROR(VLOOKUP(BillDetail_List[[#This Row],[Activity Code]],ActivityCodeList,2,FALSE), " ")</f>
        <v xml:space="preserve"> </v>
      </c>
      <c r="AB195" s="240" t="str">
        <f>IFERROR(VLOOKUP(BillDetail_List[[#This Row],[Expense Code]],expensenumbers,2,FALSE), " ")</f>
        <v xml:space="preserve"> </v>
      </c>
      <c r="AC195" s="92" t="str">
        <f>IFERROR(VLOOKUP(BillDetail_List[LTM],LTMList,3,FALSE),"")</f>
        <v/>
      </c>
      <c r="AD195" s="92" t="str">
        <f>IFERROR(VLOOKUP(BillDetail_List[LTM],LTMList,4,FALSE),"")</f>
        <v/>
      </c>
      <c r="AE195" s="86">
        <f>IFERROR(VLOOKUP(BillDetail_List[LTM],LTM_List[],6,FALSE),0)</f>
        <v>0</v>
      </c>
      <c r="AF195" s="83" t="e">
        <f>VLOOKUP(BillDetail_List[Part ID],FundingList,7,FALSE)</f>
        <v>#N/A</v>
      </c>
      <c r="AG195" s="83" t="e">
        <f>IF(CounselBaseFees=0,VLOOKUP(BillDetail_List[Part ID],FundingList,3,FALSE),VLOOKUP(BillDetail_List[LTM],LTMList,8,FALSE))</f>
        <v>#N/A</v>
      </c>
      <c r="AH195" s="93" t="e">
        <f>VLOOKUP(BillDetail_List[Part ID],FundingList,4,FALSE)</f>
        <v>#N/A</v>
      </c>
      <c r="AI195" s="190">
        <f>IF(BillDetail_List[[#This Row],[Time]]="N/A",0, BillDetail_List[[#This Row],[Time]]*BillDetail_List[[#This Row],[LTM Rate]])</f>
        <v>0</v>
      </c>
      <c r="AJ195" s="86" t="e">
        <f>IF(BillDetail_List[Entry Alloc%]=0,(BillDetail_List[Time]*BillDetail_List[LTM Rate])*BillDetail_List[[#This Row],[Funding PerCent Allowed]],(BillDetail_List[Time]*BillDetail_List[LTM Rate])*BillDetail_List[[#This Row],[Funding PerCent Allowed]]*BillDetail_List[Entry Alloc%])</f>
        <v>#N/A</v>
      </c>
      <c r="AK195" s="86" t="e">
        <f>BillDetail_List[Base Profit Costs (including any indemnity cap)]*BillDetail_List[VAT Rate]</f>
        <v>#N/A</v>
      </c>
      <c r="AL195" s="86" t="e">
        <f>BillDetail_List[Base Profit Costs (including any indemnity cap)]*BillDetail_List[Success Fee %]</f>
        <v>#N/A</v>
      </c>
      <c r="AM195" s="86" t="e">
        <f>BillDetail_List[Success Fee on Base Profit costs]*BillDetail_List[VAT Rate]</f>
        <v>#N/A</v>
      </c>
      <c r="AN195" s="86" t="e">
        <f>SUM(BillDetail_List[[#This Row],[Base Profit Costs (including any indemnity cap)]:[VAT on Success Fee on Base Profit Costs]])</f>
        <v>#N/A</v>
      </c>
      <c r="AO195" s="86" t="e">
        <f>BillDetail_List[Counsel''s Base Fees]*BillDetail_List[VAT Rate]</f>
        <v>#N/A</v>
      </c>
      <c r="AP195" s="86" t="e">
        <f>BillDetail_List[Counsel''s Base Fees]*BillDetail_List[Success Fee %]</f>
        <v>#N/A</v>
      </c>
      <c r="AQ195" s="86" t="e">
        <f>BillDetail_List[Counsel''s Success Fee]*BillDetail_List[VAT Rate]</f>
        <v>#N/A</v>
      </c>
      <c r="AR195" s="86" t="e">
        <f>BillDetail_List[Counsel''s Base Fees]+BillDetail_List[VAT on Base Counsel Fees]+BillDetail_List[Counsel''s Success Fee]+BillDetail_List[VAT on Counsel''s Success Fee]</f>
        <v>#N/A</v>
      </c>
      <c r="AS195" s="86">
        <f>BillDetail_List[Other Disbursements]+BillDetail_List[VAT On Other Disbursements]</f>
        <v>0</v>
      </c>
      <c r="AT195" s="86">
        <f>BillDetail_List[Counsel''s Base Fees]+BillDetail_List[Other Disbursements]+BillDetail_List[ATEI Premium]</f>
        <v>0</v>
      </c>
      <c r="AU195" s="86" t="e">
        <f>BillDetail_List[Other Disbursements]+BillDetail_List[Counsel''s Base Fees]+BillDetail_List[Base Profit Costs (including any indemnity cap)]</f>
        <v>#N/A</v>
      </c>
      <c r="AV195" s="86" t="e">
        <f>BillDetail_List[Base Profit Costs (including any indemnity cap)]+BillDetail_List[Success Fee on Base Profit costs]</f>
        <v>#N/A</v>
      </c>
      <c r="AW195" s="86" t="e">
        <f>BillDetail_List[ATEI Premium]+BillDetail_List[Other Disbursements]+BillDetail_List[Counsel''s Success Fee]+BillDetail_List[Counsel''s Base Fees]</f>
        <v>#N/A</v>
      </c>
      <c r="AX195" s="86" t="e">
        <f>BillDetail_List[VAT On Other Disbursements]+BillDetail_List[VAT on Counsel''s Success Fee]+BillDetail_List[VAT on Base Counsel Fees]+BillDetail_List[VAT on Success Fee on Base Profit Costs]+BillDetail_List[VAT on Base Profit Costs]</f>
        <v>#N/A</v>
      </c>
      <c r="AY195" s="86" t="e">
        <f>SUM(BillDetail_List[[#This Row],[Total Profit Costs]:[Total VAT]])</f>
        <v>#N/A</v>
      </c>
      <c r="AZ195" s="280" t="e">
        <f>VLOOKUP(BillDetail_List[[#This Row],[Phase Code ]],phasetasklist,7,FALSE)</f>
        <v>#N/A</v>
      </c>
      <c r="BA195" s="280" t="e">
        <f>VLOOKUP(BillDetail_List[[#This Row],[Task Code]],tasklist,7,FALSE)</f>
        <v>#N/A</v>
      </c>
      <c r="BB195" s="280" t="str">
        <f>IFERROR(VLOOKUP(BillDetail_List[[#This Row],[Activity Code]],ActivityCodeList,4,FALSE),"")</f>
        <v/>
      </c>
      <c r="BC195" s="280" t="str">
        <f>IFERROR(VLOOKUP(BillDetail_List[[#This Row],[Expense Code]],expensenumbers,4,FALSE),"")</f>
        <v/>
      </c>
      <c r="BD195" s="218"/>
      <c r="BE195" s="94"/>
      <c r="BF195" s="94"/>
      <c r="BG195" s="218"/>
      <c r="BH195" s="94"/>
      <c r="BI195" s="218"/>
      <c r="BJ195" s="218"/>
      <c r="BK195" s="96"/>
      <c r="BL195" s="96"/>
      <c r="BQ195" s="96"/>
      <c r="BR195" s="96"/>
      <c r="BS195" s="96"/>
      <c r="BT195" s="96"/>
      <c r="BV195" s="96"/>
      <c r="BW195" s="72"/>
      <c r="BX195" s="72"/>
      <c r="CB195" s="98"/>
      <c r="CC195" s="99"/>
      <c r="CD195" s="99"/>
      <c r="CE195" s="84"/>
      <c r="CF195" s="84"/>
    </row>
    <row r="196" spans="1:84" x14ac:dyDescent="0.2">
      <c r="A196" s="74"/>
      <c r="B196" s="74"/>
      <c r="C196" s="49"/>
      <c r="D196" s="172"/>
      <c r="E196" s="76"/>
      <c r="F196" s="76"/>
      <c r="G196" s="119"/>
      <c r="H196" s="87"/>
      <c r="I196" s="77"/>
      <c r="J196" s="77"/>
      <c r="K196" s="88"/>
      <c r="L196" s="79"/>
      <c r="M196" s="76"/>
      <c r="N196" s="256"/>
      <c r="O196" s="256"/>
      <c r="P196" s="256"/>
      <c r="Q196" s="256"/>
      <c r="R196" s="81"/>
      <c r="S196" s="89"/>
      <c r="T196" s="76"/>
      <c r="U196" s="75"/>
      <c r="V196" s="86" t="e">
        <f>IF(BillDetail_List[Entry Alloc%]=0,(BillDetail_List[Time]*BillDetail_List[LTM Rate])*BillDetail_List[[#This Row],[Funding PerCent Allowed]],(BillDetail_List[Time]*BillDetail_List[LTM Rate])*BillDetail_List[[#This Row],[Funding PerCent Allowed]]*BillDetail_List[Entry Alloc%])</f>
        <v>#N/A</v>
      </c>
      <c r="W196" s="86">
        <f>BillDetail_List[Counsel''s Base Fees]+BillDetail_List[Other Disbursements]+BillDetail_List[ATEI Premium]</f>
        <v>0</v>
      </c>
      <c r="X196" s="91" t="e">
        <f>VLOOKUP(BillDetail_List[Part ID],FundingList,2,FALSE)</f>
        <v>#N/A</v>
      </c>
      <c r="Y196" s="272" t="e">
        <f>VLOOKUP(BillDetail_List[[#This Row],[Phase Code ]],phasetasklist,3,FALSE)</f>
        <v>#N/A</v>
      </c>
      <c r="Z196" s="255" t="e">
        <f>VLOOKUP(BillDetail_List[[#This Row],[Task Code]],tasklist,4,FALSE)</f>
        <v>#N/A</v>
      </c>
      <c r="AA196" s="240" t="str">
        <f>IFERROR(VLOOKUP(BillDetail_List[[#This Row],[Activity Code]],ActivityCodeList,2,FALSE), " ")</f>
        <v xml:space="preserve"> </v>
      </c>
      <c r="AB196" s="240" t="str">
        <f>IFERROR(VLOOKUP(BillDetail_List[[#This Row],[Expense Code]],expensenumbers,2,FALSE), " ")</f>
        <v xml:space="preserve"> </v>
      </c>
      <c r="AC196" s="92" t="str">
        <f>IFERROR(VLOOKUP(BillDetail_List[LTM],LTMList,3,FALSE),"")</f>
        <v/>
      </c>
      <c r="AD196" s="92" t="str">
        <f>IFERROR(VLOOKUP(BillDetail_List[LTM],LTMList,4,FALSE),"")</f>
        <v/>
      </c>
      <c r="AE196" s="86">
        <f>IFERROR(VLOOKUP(BillDetail_List[LTM],LTM_List[],6,FALSE),0)</f>
        <v>0</v>
      </c>
      <c r="AF196" s="83" t="e">
        <f>VLOOKUP(BillDetail_List[Part ID],FundingList,7,FALSE)</f>
        <v>#N/A</v>
      </c>
      <c r="AG196" s="83" t="e">
        <f>IF(CounselBaseFees=0,VLOOKUP(BillDetail_List[Part ID],FundingList,3,FALSE),VLOOKUP(BillDetail_List[LTM],LTMList,8,FALSE))</f>
        <v>#N/A</v>
      </c>
      <c r="AH196" s="93" t="e">
        <f>VLOOKUP(BillDetail_List[Part ID],FundingList,4,FALSE)</f>
        <v>#N/A</v>
      </c>
      <c r="AI196" s="190">
        <f>IF(BillDetail_List[[#This Row],[Time]]="N/A",0, BillDetail_List[[#This Row],[Time]]*BillDetail_List[[#This Row],[LTM Rate]])</f>
        <v>0</v>
      </c>
      <c r="AJ196" s="86" t="e">
        <f>IF(BillDetail_List[Entry Alloc%]=0,(BillDetail_List[Time]*BillDetail_List[LTM Rate])*BillDetail_List[[#This Row],[Funding PerCent Allowed]],(BillDetail_List[Time]*BillDetail_List[LTM Rate])*BillDetail_List[[#This Row],[Funding PerCent Allowed]]*BillDetail_List[Entry Alloc%])</f>
        <v>#N/A</v>
      </c>
      <c r="AK196" s="86" t="e">
        <f>BillDetail_List[Base Profit Costs (including any indemnity cap)]*BillDetail_List[VAT Rate]</f>
        <v>#N/A</v>
      </c>
      <c r="AL196" s="86" t="e">
        <f>BillDetail_List[Base Profit Costs (including any indemnity cap)]*BillDetail_List[Success Fee %]</f>
        <v>#N/A</v>
      </c>
      <c r="AM196" s="86" t="e">
        <f>BillDetail_List[Success Fee on Base Profit costs]*BillDetail_List[VAT Rate]</f>
        <v>#N/A</v>
      </c>
      <c r="AN196" s="86" t="e">
        <f>SUM(BillDetail_List[[#This Row],[Base Profit Costs (including any indemnity cap)]:[VAT on Success Fee on Base Profit Costs]])</f>
        <v>#N/A</v>
      </c>
      <c r="AO196" s="86" t="e">
        <f>BillDetail_List[Counsel''s Base Fees]*BillDetail_List[VAT Rate]</f>
        <v>#N/A</v>
      </c>
      <c r="AP196" s="86" t="e">
        <f>BillDetail_List[Counsel''s Base Fees]*BillDetail_List[Success Fee %]</f>
        <v>#N/A</v>
      </c>
      <c r="AQ196" s="86" t="e">
        <f>BillDetail_List[Counsel''s Success Fee]*BillDetail_List[VAT Rate]</f>
        <v>#N/A</v>
      </c>
      <c r="AR196" s="86" t="e">
        <f>BillDetail_List[Counsel''s Base Fees]+BillDetail_List[VAT on Base Counsel Fees]+BillDetail_List[Counsel''s Success Fee]+BillDetail_List[VAT on Counsel''s Success Fee]</f>
        <v>#N/A</v>
      </c>
      <c r="AS196" s="86">
        <f>BillDetail_List[Other Disbursements]+BillDetail_List[VAT On Other Disbursements]</f>
        <v>0</v>
      </c>
      <c r="AT196" s="86">
        <f>BillDetail_List[Counsel''s Base Fees]+BillDetail_List[Other Disbursements]+BillDetail_List[ATEI Premium]</f>
        <v>0</v>
      </c>
      <c r="AU196" s="86" t="e">
        <f>BillDetail_List[Other Disbursements]+BillDetail_List[Counsel''s Base Fees]+BillDetail_List[Base Profit Costs (including any indemnity cap)]</f>
        <v>#N/A</v>
      </c>
      <c r="AV196" s="86" t="e">
        <f>BillDetail_List[Base Profit Costs (including any indemnity cap)]+BillDetail_List[Success Fee on Base Profit costs]</f>
        <v>#N/A</v>
      </c>
      <c r="AW196" s="86" t="e">
        <f>BillDetail_List[ATEI Premium]+BillDetail_List[Other Disbursements]+BillDetail_List[Counsel''s Success Fee]+BillDetail_List[Counsel''s Base Fees]</f>
        <v>#N/A</v>
      </c>
      <c r="AX196" s="86" t="e">
        <f>BillDetail_List[VAT On Other Disbursements]+BillDetail_List[VAT on Counsel''s Success Fee]+BillDetail_List[VAT on Base Counsel Fees]+BillDetail_List[VAT on Success Fee on Base Profit Costs]+BillDetail_List[VAT on Base Profit Costs]</f>
        <v>#N/A</v>
      </c>
      <c r="AY196" s="86" t="e">
        <f>SUM(BillDetail_List[[#This Row],[Total Profit Costs]:[Total VAT]])</f>
        <v>#N/A</v>
      </c>
      <c r="AZ196" s="280" t="e">
        <f>VLOOKUP(BillDetail_List[[#This Row],[Phase Code ]],phasetasklist,7,FALSE)</f>
        <v>#N/A</v>
      </c>
      <c r="BA196" s="280" t="e">
        <f>VLOOKUP(BillDetail_List[[#This Row],[Task Code]],tasklist,7,FALSE)</f>
        <v>#N/A</v>
      </c>
      <c r="BB196" s="280" t="str">
        <f>IFERROR(VLOOKUP(BillDetail_List[[#This Row],[Activity Code]],ActivityCodeList,4,FALSE),"")</f>
        <v/>
      </c>
      <c r="BC196" s="280" t="str">
        <f>IFERROR(VLOOKUP(BillDetail_List[[#This Row],[Expense Code]],expensenumbers,4,FALSE),"")</f>
        <v/>
      </c>
      <c r="BD196" s="218"/>
      <c r="BE196" s="94"/>
      <c r="BF196" s="94"/>
      <c r="BG196" s="218"/>
      <c r="BH196" s="94"/>
      <c r="BI196" s="218"/>
      <c r="BJ196" s="218"/>
      <c r="BK196" s="96"/>
      <c r="BL196" s="96"/>
      <c r="BQ196" s="96"/>
      <c r="BR196" s="96"/>
      <c r="BS196" s="96"/>
      <c r="BT196" s="96"/>
      <c r="BV196" s="96"/>
      <c r="BW196" s="72"/>
      <c r="BX196" s="72"/>
      <c r="CB196" s="98"/>
      <c r="CC196" s="99"/>
      <c r="CD196" s="99"/>
      <c r="CE196" s="84"/>
      <c r="CF196" s="84"/>
    </row>
    <row r="197" spans="1:84" x14ac:dyDescent="0.2">
      <c r="A197" s="74"/>
      <c r="B197" s="74"/>
      <c r="C197" s="49"/>
      <c r="D197" s="172"/>
      <c r="E197" s="291"/>
      <c r="F197" s="76"/>
      <c r="G197" s="119"/>
      <c r="H197" s="87"/>
      <c r="I197" s="77"/>
      <c r="J197" s="77"/>
      <c r="K197" s="88"/>
      <c r="L197" s="79"/>
      <c r="M197" s="76"/>
      <c r="N197" s="256"/>
      <c r="O197" s="256"/>
      <c r="P197" s="256"/>
      <c r="Q197" s="256"/>
      <c r="R197" s="81"/>
      <c r="S197" s="89"/>
      <c r="T197" s="76"/>
      <c r="U197" s="75"/>
      <c r="V197" s="86" t="e">
        <f>IF(BillDetail_List[Entry Alloc%]=0,(BillDetail_List[Time]*BillDetail_List[LTM Rate])*BillDetail_List[[#This Row],[Funding PerCent Allowed]],(BillDetail_List[Time]*BillDetail_List[LTM Rate])*BillDetail_List[[#This Row],[Funding PerCent Allowed]]*BillDetail_List[Entry Alloc%])</f>
        <v>#N/A</v>
      </c>
      <c r="W197" s="86">
        <f>BillDetail_List[Counsel''s Base Fees]+BillDetail_List[Other Disbursements]+BillDetail_List[ATEI Premium]</f>
        <v>0</v>
      </c>
      <c r="X197" s="91" t="e">
        <f>VLOOKUP(BillDetail_List[Part ID],FundingList,2,FALSE)</f>
        <v>#N/A</v>
      </c>
      <c r="Y197" s="272" t="e">
        <f>VLOOKUP(BillDetail_List[[#This Row],[Phase Code ]],phasetasklist,3,FALSE)</f>
        <v>#N/A</v>
      </c>
      <c r="Z197" s="255" t="e">
        <f>VLOOKUP(BillDetail_List[[#This Row],[Task Code]],tasklist,4,FALSE)</f>
        <v>#N/A</v>
      </c>
      <c r="AA197" s="240" t="str">
        <f>IFERROR(VLOOKUP(BillDetail_List[[#This Row],[Activity Code]],ActivityCodeList,2,FALSE), " ")</f>
        <v xml:space="preserve"> </v>
      </c>
      <c r="AB197" s="240" t="str">
        <f>IFERROR(VLOOKUP(BillDetail_List[[#This Row],[Expense Code]],expensenumbers,2,FALSE), " ")</f>
        <v xml:space="preserve"> </v>
      </c>
      <c r="AC197" s="92" t="str">
        <f>IFERROR(VLOOKUP(BillDetail_List[LTM],LTMList,3,FALSE),"")</f>
        <v/>
      </c>
      <c r="AD197" s="92" t="str">
        <f>IFERROR(VLOOKUP(BillDetail_List[LTM],LTMList,4,FALSE),"")</f>
        <v/>
      </c>
      <c r="AE197" s="86">
        <f>IFERROR(VLOOKUP(BillDetail_List[LTM],LTM_List[],6,FALSE),0)</f>
        <v>0</v>
      </c>
      <c r="AF197" s="83" t="e">
        <f>VLOOKUP(BillDetail_List[Part ID],FundingList,7,FALSE)</f>
        <v>#N/A</v>
      </c>
      <c r="AG197" s="83" t="e">
        <f>IF(CounselBaseFees=0,VLOOKUP(BillDetail_List[Part ID],FundingList,3,FALSE),VLOOKUP(BillDetail_List[LTM],LTMList,8,FALSE))</f>
        <v>#N/A</v>
      </c>
      <c r="AH197" s="93" t="e">
        <f>VLOOKUP(BillDetail_List[Part ID],FundingList,4,FALSE)</f>
        <v>#N/A</v>
      </c>
      <c r="AI197" s="190">
        <f>IF(BillDetail_List[[#This Row],[Time]]="N/A",0, BillDetail_List[[#This Row],[Time]]*BillDetail_List[[#This Row],[LTM Rate]])</f>
        <v>0</v>
      </c>
      <c r="AJ197" s="86" t="e">
        <f>IF(BillDetail_List[Entry Alloc%]=0,(BillDetail_List[Time]*BillDetail_List[LTM Rate])*BillDetail_List[[#This Row],[Funding PerCent Allowed]],(BillDetail_List[Time]*BillDetail_List[LTM Rate])*BillDetail_List[[#This Row],[Funding PerCent Allowed]]*BillDetail_List[Entry Alloc%])</f>
        <v>#N/A</v>
      </c>
      <c r="AK197" s="86" t="e">
        <f>BillDetail_List[Base Profit Costs (including any indemnity cap)]*BillDetail_List[VAT Rate]</f>
        <v>#N/A</v>
      </c>
      <c r="AL197" s="86" t="e">
        <f>BillDetail_List[Base Profit Costs (including any indemnity cap)]*BillDetail_List[Success Fee %]</f>
        <v>#N/A</v>
      </c>
      <c r="AM197" s="86" t="e">
        <f>BillDetail_List[Success Fee on Base Profit costs]*BillDetail_List[VAT Rate]</f>
        <v>#N/A</v>
      </c>
      <c r="AN197" s="86" t="e">
        <f>SUM(BillDetail_List[[#This Row],[Base Profit Costs (including any indemnity cap)]:[VAT on Success Fee on Base Profit Costs]])</f>
        <v>#N/A</v>
      </c>
      <c r="AO197" s="86" t="e">
        <f>BillDetail_List[Counsel''s Base Fees]*BillDetail_List[VAT Rate]</f>
        <v>#N/A</v>
      </c>
      <c r="AP197" s="86" t="e">
        <f>BillDetail_List[Counsel''s Base Fees]*BillDetail_List[Success Fee %]</f>
        <v>#N/A</v>
      </c>
      <c r="AQ197" s="86" t="e">
        <f>BillDetail_List[Counsel''s Success Fee]*BillDetail_List[VAT Rate]</f>
        <v>#N/A</v>
      </c>
      <c r="AR197" s="86" t="e">
        <f>BillDetail_List[Counsel''s Base Fees]+BillDetail_List[VAT on Base Counsel Fees]+BillDetail_List[Counsel''s Success Fee]+BillDetail_List[VAT on Counsel''s Success Fee]</f>
        <v>#N/A</v>
      </c>
      <c r="AS197" s="86">
        <f>BillDetail_List[Other Disbursements]+BillDetail_List[VAT On Other Disbursements]</f>
        <v>0</v>
      </c>
      <c r="AT197" s="86">
        <f>BillDetail_List[Counsel''s Base Fees]+BillDetail_List[Other Disbursements]+BillDetail_List[ATEI Premium]</f>
        <v>0</v>
      </c>
      <c r="AU197" s="86" t="e">
        <f>BillDetail_List[Other Disbursements]+BillDetail_List[Counsel''s Base Fees]+BillDetail_List[Base Profit Costs (including any indemnity cap)]</f>
        <v>#N/A</v>
      </c>
      <c r="AV197" s="86" t="e">
        <f>BillDetail_List[Base Profit Costs (including any indemnity cap)]+BillDetail_List[Success Fee on Base Profit costs]</f>
        <v>#N/A</v>
      </c>
      <c r="AW197" s="86" t="e">
        <f>BillDetail_List[ATEI Premium]+BillDetail_List[Other Disbursements]+BillDetail_List[Counsel''s Success Fee]+BillDetail_List[Counsel''s Base Fees]</f>
        <v>#N/A</v>
      </c>
      <c r="AX197" s="86" t="e">
        <f>BillDetail_List[VAT On Other Disbursements]+BillDetail_List[VAT on Counsel''s Success Fee]+BillDetail_List[VAT on Base Counsel Fees]+BillDetail_List[VAT on Success Fee on Base Profit Costs]+BillDetail_List[VAT on Base Profit Costs]</f>
        <v>#N/A</v>
      </c>
      <c r="AY197" s="86" t="e">
        <f>SUM(BillDetail_List[[#This Row],[Total Profit Costs]:[Total VAT]])</f>
        <v>#N/A</v>
      </c>
      <c r="AZ197" s="280" t="e">
        <f>VLOOKUP(BillDetail_List[[#This Row],[Phase Code ]],phasetasklist,7,FALSE)</f>
        <v>#N/A</v>
      </c>
      <c r="BA197" s="280" t="e">
        <f>VLOOKUP(BillDetail_List[[#This Row],[Task Code]],tasklist,7,FALSE)</f>
        <v>#N/A</v>
      </c>
      <c r="BB197" s="280" t="str">
        <f>IFERROR(VLOOKUP(BillDetail_List[[#This Row],[Activity Code]],ActivityCodeList,4,FALSE),"")</f>
        <v/>
      </c>
      <c r="BC197" s="280" t="str">
        <f>IFERROR(VLOOKUP(BillDetail_List[[#This Row],[Expense Code]],expensenumbers,4,FALSE),"")</f>
        <v/>
      </c>
      <c r="BD197" s="218"/>
      <c r="BE197" s="94"/>
      <c r="BF197" s="94"/>
      <c r="BG197" s="218"/>
      <c r="BH197" s="94"/>
      <c r="BI197" s="218"/>
      <c r="BJ197" s="218"/>
      <c r="BK197" s="96"/>
      <c r="BL197" s="96"/>
      <c r="BQ197" s="96"/>
      <c r="BR197" s="96"/>
      <c r="BS197" s="96"/>
      <c r="BT197" s="96"/>
      <c r="BV197" s="96"/>
      <c r="BW197" s="72"/>
      <c r="BX197" s="72"/>
      <c r="CB197" s="98"/>
      <c r="CC197" s="99"/>
      <c r="CD197" s="99"/>
      <c r="CE197" s="84"/>
      <c r="CF197" s="84"/>
    </row>
    <row r="198" spans="1:84" x14ac:dyDescent="0.2">
      <c r="A198" s="74"/>
      <c r="B198" s="74"/>
      <c r="C198" s="49"/>
      <c r="D198" s="172"/>
      <c r="E198" s="291"/>
      <c r="F198" s="76"/>
      <c r="G198" s="119"/>
      <c r="H198" s="87"/>
      <c r="I198" s="77"/>
      <c r="J198" s="77"/>
      <c r="K198" s="88"/>
      <c r="L198" s="79"/>
      <c r="M198" s="76"/>
      <c r="N198" s="256"/>
      <c r="O198" s="256"/>
      <c r="P198" s="256"/>
      <c r="Q198" s="256"/>
      <c r="R198" s="81"/>
      <c r="S198" s="89"/>
      <c r="T198" s="76"/>
      <c r="U198" s="75"/>
      <c r="V198" s="86" t="e">
        <f>IF(BillDetail_List[Entry Alloc%]=0,(BillDetail_List[Time]*BillDetail_List[LTM Rate])*BillDetail_List[[#This Row],[Funding PerCent Allowed]],(BillDetail_List[Time]*BillDetail_List[LTM Rate])*BillDetail_List[[#This Row],[Funding PerCent Allowed]]*BillDetail_List[Entry Alloc%])</f>
        <v>#N/A</v>
      </c>
      <c r="W198" s="86">
        <f>BillDetail_List[Counsel''s Base Fees]+BillDetail_List[Other Disbursements]+BillDetail_List[ATEI Premium]</f>
        <v>0</v>
      </c>
      <c r="X198" s="91" t="e">
        <f>VLOOKUP(BillDetail_List[Part ID],FundingList,2,FALSE)</f>
        <v>#N/A</v>
      </c>
      <c r="Y198" s="272" t="e">
        <f>VLOOKUP(BillDetail_List[[#This Row],[Phase Code ]],phasetasklist,3,FALSE)</f>
        <v>#N/A</v>
      </c>
      <c r="Z198" s="255" t="e">
        <f>VLOOKUP(BillDetail_List[[#This Row],[Task Code]],tasklist,4,FALSE)</f>
        <v>#N/A</v>
      </c>
      <c r="AA198" s="240" t="str">
        <f>IFERROR(VLOOKUP(BillDetail_List[[#This Row],[Activity Code]],ActivityCodeList,2,FALSE), " ")</f>
        <v xml:space="preserve"> </v>
      </c>
      <c r="AB198" s="240" t="str">
        <f>IFERROR(VLOOKUP(BillDetail_List[[#This Row],[Expense Code]],expensenumbers,2,FALSE), " ")</f>
        <v xml:space="preserve"> </v>
      </c>
      <c r="AC198" s="92" t="str">
        <f>IFERROR(VLOOKUP(BillDetail_List[LTM],LTMList,3,FALSE),"")</f>
        <v/>
      </c>
      <c r="AD198" s="92" t="str">
        <f>IFERROR(VLOOKUP(BillDetail_List[LTM],LTMList,4,FALSE),"")</f>
        <v/>
      </c>
      <c r="AE198" s="86">
        <f>IFERROR(VLOOKUP(BillDetail_List[LTM],LTM_List[],6,FALSE),0)</f>
        <v>0</v>
      </c>
      <c r="AF198" s="83" t="e">
        <f>VLOOKUP(BillDetail_List[Part ID],FundingList,7,FALSE)</f>
        <v>#N/A</v>
      </c>
      <c r="AG198" s="83" t="e">
        <f>IF(CounselBaseFees=0,VLOOKUP(BillDetail_List[Part ID],FundingList,3,FALSE),VLOOKUP(BillDetail_List[LTM],LTMList,8,FALSE))</f>
        <v>#N/A</v>
      </c>
      <c r="AH198" s="93" t="e">
        <f>VLOOKUP(BillDetail_List[Part ID],FundingList,4,FALSE)</f>
        <v>#N/A</v>
      </c>
      <c r="AI198" s="190">
        <f>IF(BillDetail_List[[#This Row],[Time]]="N/A",0, BillDetail_List[[#This Row],[Time]]*BillDetail_List[[#This Row],[LTM Rate]])</f>
        <v>0</v>
      </c>
      <c r="AJ198" s="86" t="e">
        <f>IF(BillDetail_List[Entry Alloc%]=0,(BillDetail_List[Time]*BillDetail_List[LTM Rate])*BillDetail_List[[#This Row],[Funding PerCent Allowed]],(BillDetail_List[Time]*BillDetail_List[LTM Rate])*BillDetail_List[[#This Row],[Funding PerCent Allowed]]*BillDetail_List[Entry Alloc%])</f>
        <v>#N/A</v>
      </c>
      <c r="AK198" s="86" t="e">
        <f>BillDetail_List[Base Profit Costs (including any indemnity cap)]*BillDetail_List[VAT Rate]</f>
        <v>#N/A</v>
      </c>
      <c r="AL198" s="86" t="e">
        <f>BillDetail_List[Base Profit Costs (including any indemnity cap)]*BillDetail_List[Success Fee %]</f>
        <v>#N/A</v>
      </c>
      <c r="AM198" s="86" t="e">
        <f>BillDetail_List[Success Fee on Base Profit costs]*BillDetail_List[VAT Rate]</f>
        <v>#N/A</v>
      </c>
      <c r="AN198" s="86" t="e">
        <f>SUM(BillDetail_List[[#This Row],[Base Profit Costs (including any indemnity cap)]:[VAT on Success Fee on Base Profit Costs]])</f>
        <v>#N/A</v>
      </c>
      <c r="AO198" s="86" t="e">
        <f>BillDetail_List[Counsel''s Base Fees]*BillDetail_List[VAT Rate]</f>
        <v>#N/A</v>
      </c>
      <c r="AP198" s="86" t="e">
        <f>BillDetail_List[Counsel''s Base Fees]*BillDetail_List[Success Fee %]</f>
        <v>#N/A</v>
      </c>
      <c r="AQ198" s="86" t="e">
        <f>BillDetail_List[Counsel''s Success Fee]*BillDetail_List[VAT Rate]</f>
        <v>#N/A</v>
      </c>
      <c r="AR198" s="86" t="e">
        <f>BillDetail_List[Counsel''s Base Fees]+BillDetail_List[VAT on Base Counsel Fees]+BillDetail_List[Counsel''s Success Fee]+BillDetail_List[VAT on Counsel''s Success Fee]</f>
        <v>#N/A</v>
      </c>
      <c r="AS198" s="86">
        <f>BillDetail_List[Other Disbursements]+BillDetail_List[VAT On Other Disbursements]</f>
        <v>0</v>
      </c>
      <c r="AT198" s="86">
        <f>BillDetail_List[Counsel''s Base Fees]+BillDetail_List[Other Disbursements]+BillDetail_List[ATEI Premium]</f>
        <v>0</v>
      </c>
      <c r="AU198" s="86" t="e">
        <f>BillDetail_List[Other Disbursements]+BillDetail_List[Counsel''s Base Fees]+BillDetail_List[Base Profit Costs (including any indemnity cap)]</f>
        <v>#N/A</v>
      </c>
      <c r="AV198" s="86" t="e">
        <f>BillDetail_List[Base Profit Costs (including any indemnity cap)]+BillDetail_List[Success Fee on Base Profit costs]</f>
        <v>#N/A</v>
      </c>
      <c r="AW198" s="86" t="e">
        <f>BillDetail_List[ATEI Premium]+BillDetail_List[Other Disbursements]+BillDetail_List[Counsel''s Success Fee]+BillDetail_List[Counsel''s Base Fees]</f>
        <v>#N/A</v>
      </c>
      <c r="AX198" s="86" t="e">
        <f>BillDetail_List[VAT On Other Disbursements]+BillDetail_List[VAT on Counsel''s Success Fee]+BillDetail_List[VAT on Base Counsel Fees]+BillDetail_List[VAT on Success Fee on Base Profit Costs]+BillDetail_List[VAT on Base Profit Costs]</f>
        <v>#N/A</v>
      </c>
      <c r="AY198" s="86" t="e">
        <f>SUM(BillDetail_List[[#This Row],[Total Profit Costs]:[Total VAT]])</f>
        <v>#N/A</v>
      </c>
      <c r="AZ198" s="280" t="e">
        <f>VLOOKUP(BillDetail_List[[#This Row],[Phase Code ]],phasetasklist,7,FALSE)</f>
        <v>#N/A</v>
      </c>
      <c r="BA198" s="280" t="e">
        <f>VLOOKUP(BillDetail_List[[#This Row],[Task Code]],tasklist,7,FALSE)</f>
        <v>#N/A</v>
      </c>
      <c r="BB198" s="280" t="str">
        <f>IFERROR(VLOOKUP(BillDetail_List[[#This Row],[Activity Code]],ActivityCodeList,4,FALSE),"")</f>
        <v/>
      </c>
      <c r="BC198" s="280" t="str">
        <f>IFERROR(VLOOKUP(BillDetail_List[[#This Row],[Expense Code]],expensenumbers,4,FALSE),"")</f>
        <v/>
      </c>
      <c r="BD198" s="218"/>
      <c r="BE198" s="94"/>
      <c r="BF198" s="94"/>
      <c r="BG198" s="218"/>
      <c r="BH198" s="94"/>
      <c r="BI198" s="218"/>
      <c r="BJ198" s="218"/>
      <c r="BK198" s="96"/>
      <c r="BL198" s="96"/>
      <c r="BQ198" s="96"/>
      <c r="BR198" s="96"/>
      <c r="BS198" s="96"/>
      <c r="BT198" s="96"/>
      <c r="BV198" s="96"/>
      <c r="BW198" s="72"/>
      <c r="BX198" s="72"/>
      <c r="CB198" s="98"/>
      <c r="CC198" s="99"/>
      <c r="CD198" s="99"/>
      <c r="CE198" s="84"/>
      <c r="CF198" s="84"/>
    </row>
    <row r="199" spans="1:84" x14ac:dyDescent="0.2">
      <c r="A199" s="74"/>
      <c r="B199" s="74"/>
      <c r="C199" s="49"/>
      <c r="D199" s="172"/>
      <c r="E199" s="291"/>
      <c r="F199" s="76"/>
      <c r="G199" s="119"/>
      <c r="H199" s="87"/>
      <c r="I199" s="77"/>
      <c r="J199" s="77"/>
      <c r="K199" s="88"/>
      <c r="L199" s="79"/>
      <c r="M199" s="76"/>
      <c r="N199" s="256"/>
      <c r="O199" s="256"/>
      <c r="P199" s="256"/>
      <c r="Q199" s="256"/>
      <c r="R199" s="81"/>
      <c r="S199" s="89"/>
      <c r="T199" s="76"/>
      <c r="U199" s="75"/>
      <c r="V199" s="86" t="e">
        <f>IF(BillDetail_List[Entry Alloc%]=0,(BillDetail_List[Time]*BillDetail_List[LTM Rate])*BillDetail_List[[#This Row],[Funding PerCent Allowed]],(BillDetail_List[Time]*BillDetail_List[LTM Rate])*BillDetail_List[[#This Row],[Funding PerCent Allowed]]*BillDetail_List[Entry Alloc%])</f>
        <v>#N/A</v>
      </c>
      <c r="W199" s="86">
        <f>BillDetail_List[Counsel''s Base Fees]+BillDetail_List[Other Disbursements]+BillDetail_List[ATEI Premium]</f>
        <v>0</v>
      </c>
      <c r="X199" s="91" t="e">
        <f>VLOOKUP(BillDetail_List[Part ID],FundingList,2,FALSE)</f>
        <v>#N/A</v>
      </c>
      <c r="Y199" s="272" t="e">
        <f>VLOOKUP(BillDetail_List[[#This Row],[Phase Code ]],phasetasklist,3,FALSE)</f>
        <v>#N/A</v>
      </c>
      <c r="Z199" s="255" t="e">
        <f>VLOOKUP(BillDetail_List[[#This Row],[Task Code]],tasklist,4,FALSE)</f>
        <v>#N/A</v>
      </c>
      <c r="AA199" s="240" t="str">
        <f>IFERROR(VLOOKUP(BillDetail_List[[#This Row],[Activity Code]],ActivityCodeList,2,FALSE), " ")</f>
        <v xml:space="preserve"> </v>
      </c>
      <c r="AB199" s="240" t="str">
        <f>IFERROR(VLOOKUP(BillDetail_List[[#This Row],[Expense Code]],expensenumbers,2,FALSE), " ")</f>
        <v xml:space="preserve"> </v>
      </c>
      <c r="AC199" s="92" t="str">
        <f>IFERROR(VLOOKUP(BillDetail_List[LTM],LTMList,3,FALSE),"")</f>
        <v/>
      </c>
      <c r="AD199" s="92" t="str">
        <f>IFERROR(VLOOKUP(BillDetail_List[LTM],LTMList,4,FALSE),"")</f>
        <v/>
      </c>
      <c r="AE199" s="86">
        <f>IFERROR(VLOOKUP(BillDetail_List[LTM],LTM_List[],6,FALSE),0)</f>
        <v>0</v>
      </c>
      <c r="AF199" s="83" t="e">
        <f>VLOOKUP(BillDetail_List[Part ID],FundingList,7,FALSE)</f>
        <v>#N/A</v>
      </c>
      <c r="AG199" s="83" t="e">
        <f>IF(CounselBaseFees=0,VLOOKUP(BillDetail_List[Part ID],FundingList,3,FALSE),VLOOKUP(BillDetail_List[LTM],LTMList,8,FALSE))</f>
        <v>#N/A</v>
      </c>
      <c r="AH199" s="93" t="e">
        <f>VLOOKUP(BillDetail_List[Part ID],FundingList,4,FALSE)</f>
        <v>#N/A</v>
      </c>
      <c r="AI199" s="190">
        <f>IF(BillDetail_List[[#This Row],[Time]]="N/A",0, BillDetail_List[[#This Row],[Time]]*BillDetail_List[[#This Row],[LTM Rate]])</f>
        <v>0</v>
      </c>
      <c r="AJ199" s="86" t="e">
        <f>IF(BillDetail_List[Entry Alloc%]=0,(BillDetail_List[Time]*BillDetail_List[LTM Rate])*BillDetail_List[[#This Row],[Funding PerCent Allowed]],(BillDetail_List[Time]*BillDetail_List[LTM Rate])*BillDetail_List[[#This Row],[Funding PerCent Allowed]]*BillDetail_List[Entry Alloc%])</f>
        <v>#N/A</v>
      </c>
      <c r="AK199" s="86" t="e">
        <f>BillDetail_List[Base Profit Costs (including any indemnity cap)]*BillDetail_List[VAT Rate]</f>
        <v>#N/A</v>
      </c>
      <c r="AL199" s="86" t="e">
        <f>BillDetail_List[Base Profit Costs (including any indemnity cap)]*BillDetail_List[Success Fee %]</f>
        <v>#N/A</v>
      </c>
      <c r="AM199" s="86" t="e">
        <f>BillDetail_List[Success Fee on Base Profit costs]*BillDetail_List[VAT Rate]</f>
        <v>#N/A</v>
      </c>
      <c r="AN199" s="86" t="e">
        <f>SUM(BillDetail_List[[#This Row],[Base Profit Costs (including any indemnity cap)]:[VAT on Success Fee on Base Profit Costs]])</f>
        <v>#N/A</v>
      </c>
      <c r="AO199" s="86" t="e">
        <f>BillDetail_List[Counsel''s Base Fees]*BillDetail_List[VAT Rate]</f>
        <v>#N/A</v>
      </c>
      <c r="AP199" s="86" t="e">
        <f>BillDetail_List[Counsel''s Base Fees]*BillDetail_List[Success Fee %]</f>
        <v>#N/A</v>
      </c>
      <c r="AQ199" s="86" t="e">
        <f>BillDetail_List[Counsel''s Success Fee]*BillDetail_List[VAT Rate]</f>
        <v>#N/A</v>
      </c>
      <c r="AR199" s="86" t="e">
        <f>BillDetail_List[Counsel''s Base Fees]+BillDetail_List[VAT on Base Counsel Fees]+BillDetail_List[Counsel''s Success Fee]+BillDetail_List[VAT on Counsel''s Success Fee]</f>
        <v>#N/A</v>
      </c>
      <c r="AS199" s="86">
        <f>BillDetail_List[Other Disbursements]+BillDetail_List[VAT On Other Disbursements]</f>
        <v>0</v>
      </c>
      <c r="AT199" s="86">
        <f>BillDetail_List[Counsel''s Base Fees]+BillDetail_List[Other Disbursements]+BillDetail_List[ATEI Premium]</f>
        <v>0</v>
      </c>
      <c r="AU199" s="86" t="e">
        <f>BillDetail_List[Other Disbursements]+BillDetail_List[Counsel''s Base Fees]+BillDetail_List[Base Profit Costs (including any indemnity cap)]</f>
        <v>#N/A</v>
      </c>
      <c r="AV199" s="86" t="e">
        <f>BillDetail_List[Base Profit Costs (including any indemnity cap)]+BillDetail_List[Success Fee on Base Profit costs]</f>
        <v>#N/A</v>
      </c>
      <c r="AW199" s="86" t="e">
        <f>BillDetail_List[ATEI Premium]+BillDetail_List[Other Disbursements]+BillDetail_List[Counsel''s Success Fee]+BillDetail_List[Counsel''s Base Fees]</f>
        <v>#N/A</v>
      </c>
      <c r="AX199" s="86" t="e">
        <f>BillDetail_List[VAT On Other Disbursements]+BillDetail_List[VAT on Counsel''s Success Fee]+BillDetail_List[VAT on Base Counsel Fees]+BillDetail_List[VAT on Success Fee on Base Profit Costs]+BillDetail_List[VAT on Base Profit Costs]</f>
        <v>#N/A</v>
      </c>
      <c r="AY199" s="86" t="e">
        <f>SUM(BillDetail_List[[#This Row],[Total Profit Costs]:[Total VAT]])</f>
        <v>#N/A</v>
      </c>
      <c r="AZ199" s="280" t="e">
        <f>VLOOKUP(BillDetail_List[[#This Row],[Phase Code ]],phasetasklist,7,FALSE)</f>
        <v>#N/A</v>
      </c>
      <c r="BA199" s="280" t="e">
        <f>VLOOKUP(BillDetail_List[[#This Row],[Task Code]],tasklist,7,FALSE)</f>
        <v>#N/A</v>
      </c>
      <c r="BB199" s="280" t="str">
        <f>IFERROR(VLOOKUP(BillDetail_List[[#This Row],[Activity Code]],ActivityCodeList,4,FALSE),"")</f>
        <v/>
      </c>
      <c r="BC199" s="280" t="str">
        <f>IFERROR(VLOOKUP(BillDetail_List[[#This Row],[Expense Code]],expensenumbers,4,FALSE),"")</f>
        <v/>
      </c>
      <c r="BD199" s="218"/>
      <c r="BE199" s="94"/>
      <c r="BF199" s="94"/>
      <c r="BG199" s="218"/>
      <c r="BH199" s="94"/>
      <c r="BI199" s="218"/>
      <c r="BJ199" s="218"/>
      <c r="BK199" s="96"/>
      <c r="BL199" s="96"/>
      <c r="BQ199" s="96"/>
      <c r="BR199" s="96"/>
      <c r="BS199" s="96"/>
      <c r="BT199" s="96"/>
      <c r="BV199" s="96"/>
      <c r="BW199" s="72"/>
      <c r="BX199" s="72"/>
      <c r="CB199" s="98"/>
      <c r="CC199" s="99"/>
      <c r="CD199" s="99"/>
      <c r="CE199" s="84"/>
      <c r="CF199" s="84"/>
    </row>
    <row r="200" spans="1:84" x14ac:dyDescent="0.2">
      <c r="A200" s="74"/>
      <c r="B200" s="74"/>
      <c r="C200" s="49"/>
      <c r="D200" s="172"/>
      <c r="E200" s="291"/>
      <c r="F200" s="76"/>
      <c r="G200" s="119"/>
      <c r="H200" s="87"/>
      <c r="I200" s="77"/>
      <c r="J200" s="77"/>
      <c r="K200" s="88"/>
      <c r="L200" s="79"/>
      <c r="M200" s="76"/>
      <c r="N200" s="256"/>
      <c r="O200" s="256"/>
      <c r="P200" s="256"/>
      <c r="Q200" s="256"/>
      <c r="R200" s="81"/>
      <c r="S200" s="89"/>
      <c r="T200" s="76"/>
      <c r="U200" s="75"/>
      <c r="V200" s="86" t="e">
        <f>IF(BillDetail_List[Entry Alloc%]=0,(BillDetail_List[Time]*BillDetail_List[LTM Rate])*BillDetail_List[[#This Row],[Funding PerCent Allowed]],(BillDetail_List[Time]*BillDetail_List[LTM Rate])*BillDetail_List[[#This Row],[Funding PerCent Allowed]]*BillDetail_List[Entry Alloc%])</f>
        <v>#N/A</v>
      </c>
      <c r="W200" s="86">
        <f>BillDetail_List[Counsel''s Base Fees]+BillDetail_List[Other Disbursements]+BillDetail_List[ATEI Premium]</f>
        <v>0</v>
      </c>
      <c r="X200" s="91" t="e">
        <f>VLOOKUP(BillDetail_List[Part ID],FundingList,2,FALSE)</f>
        <v>#N/A</v>
      </c>
      <c r="Y200" s="272" t="e">
        <f>VLOOKUP(BillDetail_List[[#This Row],[Phase Code ]],phasetasklist,3,FALSE)</f>
        <v>#N/A</v>
      </c>
      <c r="Z200" s="255" t="e">
        <f>VLOOKUP(BillDetail_List[[#This Row],[Task Code]],tasklist,4,FALSE)</f>
        <v>#N/A</v>
      </c>
      <c r="AA200" s="240" t="str">
        <f>IFERROR(VLOOKUP(BillDetail_List[[#This Row],[Activity Code]],ActivityCodeList,2,FALSE), " ")</f>
        <v xml:space="preserve"> </v>
      </c>
      <c r="AB200" s="240" t="str">
        <f>IFERROR(VLOOKUP(BillDetail_List[[#This Row],[Expense Code]],expensenumbers,2,FALSE), " ")</f>
        <v xml:space="preserve"> </v>
      </c>
      <c r="AC200" s="92" t="str">
        <f>IFERROR(VLOOKUP(BillDetail_List[LTM],LTMList,3,FALSE),"")</f>
        <v/>
      </c>
      <c r="AD200" s="92" t="str">
        <f>IFERROR(VLOOKUP(BillDetail_List[LTM],LTMList,4,FALSE),"")</f>
        <v/>
      </c>
      <c r="AE200" s="86">
        <f>IFERROR(VLOOKUP(BillDetail_List[LTM],LTM_List[],6,FALSE),0)</f>
        <v>0</v>
      </c>
      <c r="AF200" s="83" t="e">
        <f>VLOOKUP(BillDetail_List[Part ID],FundingList,7,FALSE)</f>
        <v>#N/A</v>
      </c>
      <c r="AG200" s="83" t="e">
        <f>IF(CounselBaseFees=0,VLOOKUP(BillDetail_List[Part ID],FundingList,3,FALSE),VLOOKUP(BillDetail_List[LTM],LTMList,8,FALSE))</f>
        <v>#N/A</v>
      </c>
      <c r="AH200" s="93" t="e">
        <f>VLOOKUP(BillDetail_List[Part ID],FundingList,4,FALSE)</f>
        <v>#N/A</v>
      </c>
      <c r="AI200" s="190">
        <f>IF(BillDetail_List[[#This Row],[Time]]="N/A",0, BillDetail_List[[#This Row],[Time]]*BillDetail_List[[#This Row],[LTM Rate]])</f>
        <v>0</v>
      </c>
      <c r="AJ200" s="86" t="e">
        <f>IF(BillDetail_List[Entry Alloc%]=0,(BillDetail_List[Time]*BillDetail_List[LTM Rate])*BillDetail_List[[#This Row],[Funding PerCent Allowed]],(BillDetail_List[Time]*BillDetail_List[LTM Rate])*BillDetail_List[[#This Row],[Funding PerCent Allowed]]*BillDetail_List[Entry Alloc%])</f>
        <v>#N/A</v>
      </c>
      <c r="AK200" s="86" t="e">
        <f>BillDetail_List[Base Profit Costs (including any indemnity cap)]*BillDetail_List[VAT Rate]</f>
        <v>#N/A</v>
      </c>
      <c r="AL200" s="86" t="e">
        <f>BillDetail_List[Base Profit Costs (including any indemnity cap)]*BillDetail_List[Success Fee %]</f>
        <v>#N/A</v>
      </c>
      <c r="AM200" s="86" t="e">
        <f>BillDetail_List[Success Fee on Base Profit costs]*BillDetail_List[VAT Rate]</f>
        <v>#N/A</v>
      </c>
      <c r="AN200" s="86" t="e">
        <f>SUM(BillDetail_List[[#This Row],[Base Profit Costs (including any indemnity cap)]:[VAT on Success Fee on Base Profit Costs]])</f>
        <v>#N/A</v>
      </c>
      <c r="AO200" s="86" t="e">
        <f>BillDetail_List[Counsel''s Base Fees]*BillDetail_List[VAT Rate]</f>
        <v>#N/A</v>
      </c>
      <c r="AP200" s="86" t="e">
        <f>BillDetail_List[Counsel''s Base Fees]*BillDetail_List[Success Fee %]</f>
        <v>#N/A</v>
      </c>
      <c r="AQ200" s="86" t="e">
        <f>BillDetail_List[Counsel''s Success Fee]*BillDetail_List[VAT Rate]</f>
        <v>#N/A</v>
      </c>
      <c r="AR200" s="86" t="e">
        <f>BillDetail_List[Counsel''s Base Fees]+BillDetail_List[VAT on Base Counsel Fees]+BillDetail_List[Counsel''s Success Fee]+BillDetail_List[VAT on Counsel''s Success Fee]</f>
        <v>#N/A</v>
      </c>
      <c r="AS200" s="86">
        <f>BillDetail_List[Other Disbursements]+BillDetail_List[VAT On Other Disbursements]</f>
        <v>0</v>
      </c>
      <c r="AT200" s="86">
        <f>BillDetail_List[Counsel''s Base Fees]+BillDetail_List[Other Disbursements]+BillDetail_List[ATEI Premium]</f>
        <v>0</v>
      </c>
      <c r="AU200" s="86" t="e">
        <f>BillDetail_List[Other Disbursements]+BillDetail_List[Counsel''s Base Fees]+BillDetail_List[Base Profit Costs (including any indemnity cap)]</f>
        <v>#N/A</v>
      </c>
      <c r="AV200" s="86" t="e">
        <f>BillDetail_List[Base Profit Costs (including any indemnity cap)]+BillDetail_List[Success Fee on Base Profit costs]</f>
        <v>#N/A</v>
      </c>
      <c r="AW200" s="86" t="e">
        <f>BillDetail_List[ATEI Premium]+BillDetail_List[Other Disbursements]+BillDetail_List[Counsel''s Success Fee]+BillDetail_List[Counsel''s Base Fees]</f>
        <v>#N/A</v>
      </c>
      <c r="AX200" s="86" t="e">
        <f>BillDetail_List[VAT On Other Disbursements]+BillDetail_List[VAT on Counsel''s Success Fee]+BillDetail_List[VAT on Base Counsel Fees]+BillDetail_List[VAT on Success Fee on Base Profit Costs]+BillDetail_List[VAT on Base Profit Costs]</f>
        <v>#N/A</v>
      </c>
      <c r="AY200" s="86" t="e">
        <f>SUM(BillDetail_List[[#This Row],[Total Profit Costs]:[Total VAT]])</f>
        <v>#N/A</v>
      </c>
      <c r="AZ200" s="280" t="e">
        <f>VLOOKUP(BillDetail_List[[#This Row],[Phase Code ]],phasetasklist,7,FALSE)</f>
        <v>#N/A</v>
      </c>
      <c r="BA200" s="280" t="e">
        <f>VLOOKUP(BillDetail_List[[#This Row],[Task Code]],tasklist,7,FALSE)</f>
        <v>#N/A</v>
      </c>
      <c r="BB200" s="280" t="str">
        <f>IFERROR(VLOOKUP(BillDetail_List[[#This Row],[Activity Code]],ActivityCodeList,4,FALSE),"")</f>
        <v/>
      </c>
      <c r="BC200" s="280" t="str">
        <f>IFERROR(VLOOKUP(BillDetail_List[[#This Row],[Expense Code]],expensenumbers,4,FALSE),"")</f>
        <v/>
      </c>
      <c r="BD200" s="218"/>
      <c r="BE200" s="94"/>
      <c r="BF200" s="94"/>
      <c r="BG200" s="218"/>
      <c r="BH200" s="94"/>
      <c r="BI200" s="218"/>
      <c r="BJ200" s="218"/>
      <c r="BK200" s="96"/>
      <c r="BL200" s="96"/>
      <c r="BQ200" s="96"/>
      <c r="BR200" s="96"/>
      <c r="BS200" s="96"/>
      <c r="BT200" s="96"/>
      <c r="BV200" s="96"/>
      <c r="BW200" s="72"/>
      <c r="BX200" s="72"/>
      <c r="CB200" s="98"/>
      <c r="CC200" s="99"/>
      <c r="CD200" s="99"/>
      <c r="CE200" s="84"/>
      <c r="CF200" s="84"/>
    </row>
    <row r="201" spans="1:84" x14ac:dyDescent="0.2">
      <c r="A201" s="74"/>
      <c r="B201" s="74"/>
      <c r="C201" s="49"/>
      <c r="D201" s="172"/>
      <c r="E201" s="76"/>
      <c r="F201" s="76"/>
      <c r="G201" s="119"/>
      <c r="H201" s="87"/>
      <c r="I201" s="77"/>
      <c r="J201" s="77"/>
      <c r="K201" s="88"/>
      <c r="L201" s="79"/>
      <c r="M201" s="76"/>
      <c r="N201" s="256"/>
      <c r="O201" s="256"/>
      <c r="P201" s="256"/>
      <c r="Q201" s="256"/>
      <c r="R201" s="81"/>
      <c r="S201" s="89"/>
      <c r="T201" s="76"/>
      <c r="U201" s="75"/>
      <c r="V201" s="86" t="e">
        <f>IF(BillDetail_List[Entry Alloc%]=0,(BillDetail_List[Time]*BillDetail_List[LTM Rate])*BillDetail_List[[#This Row],[Funding PerCent Allowed]],(BillDetail_List[Time]*BillDetail_List[LTM Rate])*BillDetail_List[[#This Row],[Funding PerCent Allowed]]*BillDetail_List[Entry Alloc%])</f>
        <v>#N/A</v>
      </c>
      <c r="W201" s="86">
        <f>BillDetail_List[Counsel''s Base Fees]+BillDetail_List[Other Disbursements]+BillDetail_List[ATEI Premium]</f>
        <v>0</v>
      </c>
      <c r="X201" s="91" t="e">
        <f>VLOOKUP(BillDetail_List[Part ID],FundingList,2,FALSE)</f>
        <v>#N/A</v>
      </c>
      <c r="Y201" s="272" t="e">
        <f>VLOOKUP(BillDetail_List[[#This Row],[Phase Code ]],phasetasklist,3,FALSE)</f>
        <v>#N/A</v>
      </c>
      <c r="Z201" s="255" t="e">
        <f>VLOOKUP(BillDetail_List[[#This Row],[Task Code]],tasklist,4,FALSE)</f>
        <v>#N/A</v>
      </c>
      <c r="AA201" s="240" t="str">
        <f>IFERROR(VLOOKUP(BillDetail_List[[#This Row],[Activity Code]],ActivityCodeList,2,FALSE), " ")</f>
        <v xml:space="preserve"> </v>
      </c>
      <c r="AB201" s="240" t="str">
        <f>IFERROR(VLOOKUP(BillDetail_List[[#This Row],[Expense Code]],expensenumbers,2,FALSE), " ")</f>
        <v xml:space="preserve"> </v>
      </c>
      <c r="AC201" s="92" t="str">
        <f>IFERROR(VLOOKUP(BillDetail_List[LTM],LTMList,3,FALSE),"")</f>
        <v/>
      </c>
      <c r="AD201" s="92" t="str">
        <f>IFERROR(VLOOKUP(BillDetail_List[LTM],LTMList,4,FALSE),"")</f>
        <v/>
      </c>
      <c r="AE201" s="86">
        <f>IFERROR(VLOOKUP(BillDetail_List[LTM],LTM_List[],6,FALSE),0)</f>
        <v>0</v>
      </c>
      <c r="AF201" s="83" t="e">
        <f>VLOOKUP(BillDetail_List[Part ID],FundingList,7,FALSE)</f>
        <v>#N/A</v>
      </c>
      <c r="AG201" s="83" t="e">
        <f>IF(CounselBaseFees=0,VLOOKUP(BillDetail_List[Part ID],FundingList,3,FALSE),VLOOKUP(BillDetail_List[LTM],LTMList,8,FALSE))</f>
        <v>#N/A</v>
      </c>
      <c r="AH201" s="93" t="e">
        <f>VLOOKUP(BillDetail_List[Part ID],FundingList,4,FALSE)</f>
        <v>#N/A</v>
      </c>
      <c r="AI201" s="190">
        <f>IF(BillDetail_List[[#This Row],[Time]]="N/A",0, BillDetail_List[[#This Row],[Time]]*BillDetail_List[[#This Row],[LTM Rate]])</f>
        <v>0</v>
      </c>
      <c r="AJ201" s="86" t="e">
        <f>IF(BillDetail_List[Entry Alloc%]=0,(BillDetail_List[Time]*BillDetail_List[LTM Rate])*BillDetail_List[[#This Row],[Funding PerCent Allowed]],(BillDetail_List[Time]*BillDetail_List[LTM Rate])*BillDetail_List[[#This Row],[Funding PerCent Allowed]]*BillDetail_List[Entry Alloc%])</f>
        <v>#N/A</v>
      </c>
      <c r="AK201" s="86" t="e">
        <f>BillDetail_List[Base Profit Costs (including any indemnity cap)]*BillDetail_List[VAT Rate]</f>
        <v>#N/A</v>
      </c>
      <c r="AL201" s="86" t="e">
        <f>BillDetail_List[Base Profit Costs (including any indemnity cap)]*BillDetail_List[Success Fee %]</f>
        <v>#N/A</v>
      </c>
      <c r="AM201" s="86" t="e">
        <f>BillDetail_List[Success Fee on Base Profit costs]*BillDetail_List[VAT Rate]</f>
        <v>#N/A</v>
      </c>
      <c r="AN201" s="86" t="e">
        <f>SUM(BillDetail_List[[#This Row],[Base Profit Costs (including any indemnity cap)]:[VAT on Success Fee on Base Profit Costs]])</f>
        <v>#N/A</v>
      </c>
      <c r="AO201" s="86" t="e">
        <f>BillDetail_List[Counsel''s Base Fees]*BillDetail_List[VAT Rate]</f>
        <v>#N/A</v>
      </c>
      <c r="AP201" s="86" t="e">
        <f>BillDetail_List[Counsel''s Base Fees]*BillDetail_List[Success Fee %]</f>
        <v>#N/A</v>
      </c>
      <c r="AQ201" s="86" t="e">
        <f>BillDetail_List[Counsel''s Success Fee]*BillDetail_List[VAT Rate]</f>
        <v>#N/A</v>
      </c>
      <c r="AR201" s="86" t="e">
        <f>BillDetail_List[Counsel''s Base Fees]+BillDetail_List[VAT on Base Counsel Fees]+BillDetail_List[Counsel''s Success Fee]+BillDetail_List[VAT on Counsel''s Success Fee]</f>
        <v>#N/A</v>
      </c>
      <c r="AS201" s="86">
        <f>BillDetail_List[Other Disbursements]+BillDetail_List[VAT On Other Disbursements]</f>
        <v>0</v>
      </c>
      <c r="AT201" s="86">
        <f>BillDetail_List[Counsel''s Base Fees]+BillDetail_List[Other Disbursements]+BillDetail_List[ATEI Premium]</f>
        <v>0</v>
      </c>
      <c r="AU201" s="86" t="e">
        <f>BillDetail_List[Other Disbursements]+BillDetail_List[Counsel''s Base Fees]+BillDetail_List[Base Profit Costs (including any indemnity cap)]</f>
        <v>#N/A</v>
      </c>
      <c r="AV201" s="86" t="e">
        <f>BillDetail_List[Base Profit Costs (including any indemnity cap)]+BillDetail_List[Success Fee on Base Profit costs]</f>
        <v>#N/A</v>
      </c>
      <c r="AW201" s="86" t="e">
        <f>BillDetail_List[ATEI Premium]+BillDetail_List[Other Disbursements]+BillDetail_List[Counsel''s Success Fee]+BillDetail_List[Counsel''s Base Fees]</f>
        <v>#N/A</v>
      </c>
      <c r="AX201" s="86" t="e">
        <f>BillDetail_List[VAT On Other Disbursements]+BillDetail_List[VAT on Counsel''s Success Fee]+BillDetail_List[VAT on Base Counsel Fees]+BillDetail_List[VAT on Success Fee on Base Profit Costs]+BillDetail_List[VAT on Base Profit Costs]</f>
        <v>#N/A</v>
      </c>
      <c r="AY201" s="86" t="e">
        <f>SUM(BillDetail_List[[#This Row],[Total Profit Costs]:[Total VAT]])</f>
        <v>#N/A</v>
      </c>
      <c r="AZ201" s="280" t="e">
        <f>VLOOKUP(BillDetail_List[[#This Row],[Phase Code ]],phasetasklist,7,FALSE)</f>
        <v>#N/A</v>
      </c>
      <c r="BA201" s="280" t="e">
        <f>VLOOKUP(BillDetail_List[[#This Row],[Task Code]],tasklist,7,FALSE)</f>
        <v>#N/A</v>
      </c>
      <c r="BB201" s="280" t="str">
        <f>IFERROR(VLOOKUP(BillDetail_List[[#This Row],[Activity Code]],ActivityCodeList,4,FALSE),"")</f>
        <v/>
      </c>
      <c r="BC201" s="280" t="str">
        <f>IFERROR(VLOOKUP(BillDetail_List[[#This Row],[Expense Code]],expensenumbers,4,FALSE),"")</f>
        <v/>
      </c>
      <c r="BD201" s="218"/>
      <c r="BE201" s="94"/>
      <c r="BF201" s="94"/>
      <c r="BG201" s="218"/>
      <c r="BH201" s="94"/>
      <c r="BI201" s="218"/>
      <c r="BJ201" s="218"/>
      <c r="BK201" s="96"/>
      <c r="BL201" s="96"/>
      <c r="BQ201" s="96"/>
      <c r="BR201" s="96"/>
      <c r="BS201" s="96"/>
      <c r="BT201" s="96"/>
      <c r="BV201" s="96"/>
      <c r="BW201" s="72"/>
      <c r="BX201" s="72"/>
      <c r="CB201" s="98"/>
      <c r="CC201" s="99"/>
      <c r="CD201" s="99"/>
      <c r="CE201" s="84"/>
      <c r="CF201" s="84"/>
    </row>
    <row r="202" spans="1:84" x14ac:dyDescent="0.2">
      <c r="A202" s="74"/>
      <c r="B202" s="74"/>
      <c r="C202" s="49"/>
      <c r="D202" s="172"/>
      <c r="E202" s="76"/>
      <c r="F202" s="76"/>
      <c r="G202" s="119"/>
      <c r="H202" s="87"/>
      <c r="I202" s="77"/>
      <c r="J202" s="77"/>
      <c r="K202" s="88"/>
      <c r="L202" s="79"/>
      <c r="M202" s="76"/>
      <c r="N202" s="256"/>
      <c r="O202" s="256"/>
      <c r="P202" s="256"/>
      <c r="Q202" s="256"/>
      <c r="R202" s="81"/>
      <c r="S202" s="89"/>
      <c r="T202" s="76"/>
      <c r="U202" s="76"/>
      <c r="V202" s="86" t="e">
        <f>IF(BillDetail_List[Entry Alloc%]=0,(BillDetail_List[Time]*BillDetail_List[LTM Rate])*BillDetail_List[[#This Row],[Funding PerCent Allowed]],(BillDetail_List[Time]*BillDetail_List[LTM Rate])*BillDetail_List[[#This Row],[Funding PerCent Allowed]]*BillDetail_List[Entry Alloc%])</f>
        <v>#N/A</v>
      </c>
      <c r="W202" s="86">
        <f>BillDetail_List[Counsel''s Base Fees]+BillDetail_List[Other Disbursements]+BillDetail_List[ATEI Premium]</f>
        <v>0</v>
      </c>
      <c r="X202" s="91" t="e">
        <f>VLOOKUP(BillDetail_List[Part ID],FundingList,2,FALSE)</f>
        <v>#N/A</v>
      </c>
      <c r="Y202" s="272" t="e">
        <f>VLOOKUP(BillDetail_List[[#This Row],[Phase Code ]],phasetasklist,3,FALSE)</f>
        <v>#N/A</v>
      </c>
      <c r="Z202" s="255" t="e">
        <f>VLOOKUP(BillDetail_List[[#This Row],[Task Code]],tasklist,4,FALSE)</f>
        <v>#N/A</v>
      </c>
      <c r="AA202" s="240" t="str">
        <f>IFERROR(VLOOKUP(BillDetail_List[[#This Row],[Activity Code]],ActivityCodeList,2,FALSE), " ")</f>
        <v xml:space="preserve"> </v>
      </c>
      <c r="AB202" s="240" t="str">
        <f>IFERROR(VLOOKUP(BillDetail_List[[#This Row],[Expense Code]],expensenumbers,2,FALSE), " ")</f>
        <v xml:space="preserve"> </v>
      </c>
      <c r="AC202" s="92" t="str">
        <f>IFERROR(VLOOKUP(BillDetail_List[LTM],LTMList,3,FALSE),"")</f>
        <v/>
      </c>
      <c r="AD202" s="92" t="str">
        <f>IFERROR(VLOOKUP(BillDetail_List[LTM],LTMList,4,FALSE),"")</f>
        <v/>
      </c>
      <c r="AE202" s="86">
        <f>IFERROR(VLOOKUP(BillDetail_List[LTM],LTM_List[],6,FALSE),0)</f>
        <v>0</v>
      </c>
      <c r="AF202" s="83" t="e">
        <f>VLOOKUP(BillDetail_List[Part ID],FundingList,7,FALSE)</f>
        <v>#N/A</v>
      </c>
      <c r="AG202" s="83" t="e">
        <f>IF(CounselBaseFees=0,VLOOKUP(BillDetail_List[Part ID],FundingList,3,FALSE),VLOOKUP(BillDetail_List[LTM],LTMList,8,FALSE))</f>
        <v>#N/A</v>
      </c>
      <c r="AH202" s="93" t="e">
        <f>VLOOKUP(BillDetail_List[Part ID],FundingList,4,FALSE)</f>
        <v>#N/A</v>
      </c>
      <c r="AI202" s="190">
        <f>IF(BillDetail_List[[#This Row],[Time]]="N/A",0, BillDetail_List[[#This Row],[Time]]*BillDetail_List[[#This Row],[LTM Rate]])</f>
        <v>0</v>
      </c>
      <c r="AJ202" s="86" t="e">
        <f>IF(BillDetail_List[Entry Alloc%]=0,(BillDetail_List[Time]*BillDetail_List[LTM Rate])*BillDetail_List[[#This Row],[Funding PerCent Allowed]],(BillDetail_List[Time]*BillDetail_List[LTM Rate])*BillDetail_List[[#This Row],[Funding PerCent Allowed]]*BillDetail_List[Entry Alloc%])</f>
        <v>#N/A</v>
      </c>
      <c r="AK202" s="86" t="e">
        <f>BillDetail_List[Base Profit Costs (including any indemnity cap)]*BillDetail_List[VAT Rate]</f>
        <v>#N/A</v>
      </c>
      <c r="AL202" s="86" t="e">
        <f>BillDetail_List[Base Profit Costs (including any indemnity cap)]*BillDetail_List[Success Fee %]</f>
        <v>#N/A</v>
      </c>
      <c r="AM202" s="86" t="e">
        <f>BillDetail_List[Success Fee on Base Profit costs]*BillDetail_List[VAT Rate]</f>
        <v>#N/A</v>
      </c>
      <c r="AN202" s="86" t="e">
        <f>SUM(BillDetail_List[[#This Row],[Base Profit Costs (including any indemnity cap)]:[VAT on Success Fee on Base Profit Costs]])</f>
        <v>#N/A</v>
      </c>
      <c r="AO202" s="86" t="e">
        <f>BillDetail_List[Counsel''s Base Fees]*BillDetail_List[VAT Rate]</f>
        <v>#N/A</v>
      </c>
      <c r="AP202" s="86" t="e">
        <f>BillDetail_List[Counsel''s Base Fees]*BillDetail_List[Success Fee %]</f>
        <v>#N/A</v>
      </c>
      <c r="AQ202" s="86" t="e">
        <f>BillDetail_List[Counsel''s Success Fee]*BillDetail_List[VAT Rate]</f>
        <v>#N/A</v>
      </c>
      <c r="AR202" s="86" t="e">
        <f>BillDetail_List[Counsel''s Base Fees]+BillDetail_List[VAT on Base Counsel Fees]+BillDetail_List[Counsel''s Success Fee]+BillDetail_List[VAT on Counsel''s Success Fee]</f>
        <v>#N/A</v>
      </c>
      <c r="AS202" s="86">
        <f>BillDetail_List[Other Disbursements]+BillDetail_List[VAT On Other Disbursements]</f>
        <v>0</v>
      </c>
      <c r="AT202" s="86">
        <f>BillDetail_List[Counsel''s Base Fees]+BillDetail_List[Other Disbursements]+BillDetail_List[ATEI Premium]</f>
        <v>0</v>
      </c>
      <c r="AU202" s="86" t="e">
        <f>BillDetail_List[Other Disbursements]+BillDetail_List[Counsel''s Base Fees]+BillDetail_List[Base Profit Costs (including any indemnity cap)]</f>
        <v>#N/A</v>
      </c>
      <c r="AV202" s="86" t="e">
        <f>BillDetail_List[Base Profit Costs (including any indemnity cap)]+BillDetail_List[Success Fee on Base Profit costs]</f>
        <v>#N/A</v>
      </c>
      <c r="AW202" s="86" t="e">
        <f>BillDetail_List[ATEI Premium]+BillDetail_List[Other Disbursements]+BillDetail_List[Counsel''s Success Fee]+BillDetail_List[Counsel''s Base Fees]</f>
        <v>#N/A</v>
      </c>
      <c r="AX202" s="86" t="e">
        <f>BillDetail_List[VAT On Other Disbursements]+BillDetail_List[VAT on Counsel''s Success Fee]+BillDetail_List[VAT on Base Counsel Fees]+BillDetail_List[VAT on Success Fee on Base Profit Costs]+BillDetail_List[VAT on Base Profit Costs]</f>
        <v>#N/A</v>
      </c>
      <c r="AY202" s="86" t="e">
        <f>SUM(BillDetail_List[[#This Row],[Total Profit Costs]:[Total VAT]])</f>
        <v>#N/A</v>
      </c>
      <c r="AZ202" s="280" t="e">
        <f>VLOOKUP(BillDetail_List[[#This Row],[Phase Code ]],phasetasklist,7,FALSE)</f>
        <v>#N/A</v>
      </c>
      <c r="BA202" s="280" t="e">
        <f>VLOOKUP(BillDetail_List[[#This Row],[Task Code]],tasklist,7,FALSE)</f>
        <v>#N/A</v>
      </c>
      <c r="BB202" s="280" t="str">
        <f>IFERROR(VLOOKUP(BillDetail_List[[#This Row],[Activity Code]],ActivityCodeList,4,FALSE),"")</f>
        <v/>
      </c>
      <c r="BC202" s="280" t="str">
        <f>IFERROR(VLOOKUP(BillDetail_List[[#This Row],[Expense Code]],expensenumbers,4,FALSE),"")</f>
        <v/>
      </c>
      <c r="BD202" s="218"/>
      <c r="BE202" s="94"/>
      <c r="BF202" s="94"/>
      <c r="BG202" s="218"/>
      <c r="BH202" s="94"/>
      <c r="BI202" s="218"/>
      <c r="BJ202" s="218"/>
      <c r="BK202" s="96"/>
      <c r="BL202" s="96"/>
      <c r="BQ202" s="96"/>
      <c r="BR202" s="96"/>
      <c r="BS202" s="96"/>
      <c r="BT202" s="96"/>
      <c r="BV202" s="96"/>
      <c r="BW202" s="72"/>
      <c r="BX202" s="72"/>
      <c r="CB202" s="98"/>
      <c r="CC202" s="99"/>
      <c r="CD202" s="99"/>
      <c r="CE202" s="84"/>
      <c r="CF202" s="84"/>
    </row>
    <row r="203" spans="1:84" x14ac:dyDescent="0.2">
      <c r="A203" s="74"/>
      <c r="B203" s="74"/>
      <c r="C203" s="49"/>
      <c r="D203" s="172"/>
      <c r="E203" s="291"/>
      <c r="F203" s="76"/>
      <c r="G203" s="119"/>
      <c r="H203" s="87"/>
      <c r="I203" s="77"/>
      <c r="J203" s="77"/>
      <c r="K203" s="88"/>
      <c r="L203" s="79"/>
      <c r="M203" s="76"/>
      <c r="N203" s="256"/>
      <c r="O203" s="256"/>
      <c r="P203" s="256"/>
      <c r="Q203" s="256"/>
      <c r="R203" s="81"/>
      <c r="S203" s="89"/>
      <c r="T203" s="76"/>
      <c r="U203" s="76"/>
      <c r="V203" s="86" t="e">
        <f>IF(BillDetail_List[Entry Alloc%]=0,(BillDetail_List[Time]*BillDetail_List[LTM Rate])*BillDetail_List[[#This Row],[Funding PerCent Allowed]],(BillDetail_List[Time]*BillDetail_List[LTM Rate])*BillDetail_List[[#This Row],[Funding PerCent Allowed]]*BillDetail_List[Entry Alloc%])</f>
        <v>#N/A</v>
      </c>
      <c r="W203" s="86">
        <f>BillDetail_List[Counsel''s Base Fees]+BillDetail_List[Other Disbursements]+BillDetail_List[ATEI Premium]</f>
        <v>0</v>
      </c>
      <c r="X203" s="91" t="e">
        <f>VLOOKUP(BillDetail_List[Part ID],FundingList,2,FALSE)</f>
        <v>#N/A</v>
      </c>
      <c r="Y203" s="272" t="e">
        <f>VLOOKUP(BillDetail_List[[#This Row],[Phase Code ]],phasetasklist,3,FALSE)</f>
        <v>#N/A</v>
      </c>
      <c r="Z203" s="255" t="e">
        <f>VLOOKUP(BillDetail_List[[#This Row],[Task Code]],tasklist,4,FALSE)</f>
        <v>#N/A</v>
      </c>
      <c r="AA203" s="240" t="str">
        <f>IFERROR(VLOOKUP(BillDetail_List[[#This Row],[Activity Code]],ActivityCodeList,2,FALSE), " ")</f>
        <v xml:space="preserve"> </v>
      </c>
      <c r="AB203" s="240" t="str">
        <f>IFERROR(VLOOKUP(BillDetail_List[[#This Row],[Expense Code]],expensenumbers,2,FALSE), " ")</f>
        <v xml:space="preserve"> </v>
      </c>
      <c r="AC203" s="92" t="str">
        <f>IFERROR(VLOOKUP(BillDetail_List[LTM],LTMList,3,FALSE),"")</f>
        <v/>
      </c>
      <c r="AD203" s="92" t="str">
        <f>IFERROR(VLOOKUP(BillDetail_List[LTM],LTMList,4,FALSE),"")</f>
        <v/>
      </c>
      <c r="AE203" s="86">
        <f>IFERROR(VLOOKUP(BillDetail_List[LTM],LTM_List[],6,FALSE),0)</f>
        <v>0</v>
      </c>
      <c r="AF203" s="83" t="e">
        <f>VLOOKUP(BillDetail_List[Part ID],FundingList,7,FALSE)</f>
        <v>#N/A</v>
      </c>
      <c r="AG203" s="83" t="e">
        <f>IF(CounselBaseFees=0,VLOOKUP(BillDetail_List[Part ID],FundingList,3,FALSE),VLOOKUP(BillDetail_List[LTM],LTMList,8,FALSE))</f>
        <v>#N/A</v>
      </c>
      <c r="AH203" s="93" t="e">
        <f>VLOOKUP(BillDetail_List[Part ID],FundingList,4,FALSE)</f>
        <v>#N/A</v>
      </c>
      <c r="AI203" s="190">
        <f>IF(BillDetail_List[[#This Row],[Time]]="N/A",0, BillDetail_List[[#This Row],[Time]]*BillDetail_List[[#This Row],[LTM Rate]])</f>
        <v>0</v>
      </c>
      <c r="AJ203" s="86" t="e">
        <f>IF(BillDetail_List[Entry Alloc%]=0,(BillDetail_List[Time]*BillDetail_List[LTM Rate])*BillDetail_List[[#This Row],[Funding PerCent Allowed]],(BillDetail_List[Time]*BillDetail_List[LTM Rate])*BillDetail_List[[#This Row],[Funding PerCent Allowed]]*BillDetail_List[Entry Alloc%])</f>
        <v>#N/A</v>
      </c>
      <c r="AK203" s="86" t="e">
        <f>BillDetail_List[Base Profit Costs (including any indemnity cap)]*BillDetail_List[VAT Rate]</f>
        <v>#N/A</v>
      </c>
      <c r="AL203" s="86" t="e">
        <f>BillDetail_List[Base Profit Costs (including any indemnity cap)]*BillDetail_List[Success Fee %]</f>
        <v>#N/A</v>
      </c>
      <c r="AM203" s="86" t="e">
        <f>BillDetail_List[Success Fee on Base Profit costs]*BillDetail_List[VAT Rate]</f>
        <v>#N/A</v>
      </c>
      <c r="AN203" s="86" t="e">
        <f>SUM(BillDetail_List[[#This Row],[Base Profit Costs (including any indemnity cap)]:[VAT on Success Fee on Base Profit Costs]])</f>
        <v>#N/A</v>
      </c>
      <c r="AO203" s="86" t="e">
        <f>BillDetail_List[Counsel''s Base Fees]*BillDetail_List[VAT Rate]</f>
        <v>#N/A</v>
      </c>
      <c r="AP203" s="86" t="e">
        <f>BillDetail_List[Counsel''s Base Fees]*BillDetail_List[Success Fee %]</f>
        <v>#N/A</v>
      </c>
      <c r="AQ203" s="86" t="e">
        <f>BillDetail_List[Counsel''s Success Fee]*BillDetail_List[VAT Rate]</f>
        <v>#N/A</v>
      </c>
      <c r="AR203" s="86" t="e">
        <f>BillDetail_List[Counsel''s Base Fees]+BillDetail_List[VAT on Base Counsel Fees]+BillDetail_List[Counsel''s Success Fee]+BillDetail_List[VAT on Counsel''s Success Fee]</f>
        <v>#N/A</v>
      </c>
      <c r="AS203" s="86">
        <f>BillDetail_List[Other Disbursements]+BillDetail_List[VAT On Other Disbursements]</f>
        <v>0</v>
      </c>
      <c r="AT203" s="86">
        <f>BillDetail_List[Counsel''s Base Fees]+BillDetail_List[Other Disbursements]+BillDetail_List[ATEI Premium]</f>
        <v>0</v>
      </c>
      <c r="AU203" s="86" t="e">
        <f>BillDetail_List[Other Disbursements]+BillDetail_List[Counsel''s Base Fees]+BillDetail_List[Base Profit Costs (including any indemnity cap)]</f>
        <v>#N/A</v>
      </c>
      <c r="AV203" s="86" t="e">
        <f>BillDetail_List[Base Profit Costs (including any indemnity cap)]+BillDetail_List[Success Fee on Base Profit costs]</f>
        <v>#N/A</v>
      </c>
      <c r="AW203" s="86" t="e">
        <f>BillDetail_List[ATEI Premium]+BillDetail_List[Other Disbursements]+BillDetail_List[Counsel''s Success Fee]+BillDetail_List[Counsel''s Base Fees]</f>
        <v>#N/A</v>
      </c>
      <c r="AX203" s="86" t="e">
        <f>BillDetail_List[VAT On Other Disbursements]+BillDetail_List[VAT on Counsel''s Success Fee]+BillDetail_List[VAT on Base Counsel Fees]+BillDetail_List[VAT on Success Fee on Base Profit Costs]+BillDetail_List[VAT on Base Profit Costs]</f>
        <v>#N/A</v>
      </c>
      <c r="AY203" s="86" t="e">
        <f>SUM(BillDetail_List[[#This Row],[Total Profit Costs]:[Total VAT]])</f>
        <v>#N/A</v>
      </c>
      <c r="AZ203" s="280" t="e">
        <f>VLOOKUP(BillDetail_List[[#This Row],[Phase Code ]],phasetasklist,7,FALSE)</f>
        <v>#N/A</v>
      </c>
      <c r="BA203" s="280" t="e">
        <f>VLOOKUP(BillDetail_List[[#This Row],[Task Code]],tasklist,7,FALSE)</f>
        <v>#N/A</v>
      </c>
      <c r="BB203" s="280" t="str">
        <f>IFERROR(VLOOKUP(BillDetail_List[[#This Row],[Activity Code]],ActivityCodeList,4,FALSE),"")</f>
        <v/>
      </c>
      <c r="BC203" s="280" t="str">
        <f>IFERROR(VLOOKUP(BillDetail_List[[#This Row],[Expense Code]],expensenumbers,4,FALSE),"")</f>
        <v/>
      </c>
      <c r="BD203" s="218"/>
      <c r="BE203" s="94"/>
      <c r="BF203" s="94"/>
      <c r="BG203" s="218"/>
      <c r="BH203" s="94"/>
      <c r="BI203" s="218"/>
      <c r="BJ203" s="218"/>
      <c r="BK203" s="96"/>
      <c r="BL203" s="96"/>
      <c r="BQ203" s="96"/>
      <c r="BR203" s="96"/>
      <c r="BS203" s="96"/>
      <c r="BT203" s="96"/>
      <c r="BV203" s="96"/>
      <c r="BW203" s="72"/>
      <c r="BX203" s="72"/>
      <c r="CB203" s="98"/>
      <c r="CC203" s="99"/>
      <c r="CD203" s="99"/>
      <c r="CE203" s="84"/>
      <c r="CF203" s="84"/>
    </row>
    <row r="204" spans="1:84" x14ac:dyDescent="0.2">
      <c r="A204" s="74"/>
      <c r="B204" s="74"/>
      <c r="C204" s="49"/>
      <c r="D204" s="172"/>
      <c r="E204" s="76"/>
      <c r="F204" s="76"/>
      <c r="G204" s="119"/>
      <c r="H204" s="87"/>
      <c r="I204" s="77"/>
      <c r="J204" s="77"/>
      <c r="K204" s="88"/>
      <c r="L204" s="79"/>
      <c r="M204" s="76"/>
      <c r="N204" s="256"/>
      <c r="O204" s="256"/>
      <c r="P204" s="256"/>
      <c r="Q204" s="256"/>
      <c r="R204" s="81"/>
      <c r="S204" s="89"/>
      <c r="T204" s="76"/>
      <c r="U204" s="75"/>
      <c r="V204" s="86" t="e">
        <f>IF(BillDetail_List[Entry Alloc%]=0,(BillDetail_List[Time]*BillDetail_List[LTM Rate])*BillDetail_List[[#This Row],[Funding PerCent Allowed]],(BillDetail_List[Time]*BillDetail_List[LTM Rate])*BillDetail_List[[#This Row],[Funding PerCent Allowed]]*BillDetail_List[Entry Alloc%])</f>
        <v>#N/A</v>
      </c>
      <c r="W204" s="86">
        <f>BillDetail_List[Counsel''s Base Fees]+BillDetail_List[Other Disbursements]+BillDetail_List[ATEI Premium]</f>
        <v>0</v>
      </c>
      <c r="X204" s="91" t="e">
        <f>VLOOKUP(BillDetail_List[Part ID],FundingList,2,FALSE)</f>
        <v>#N/A</v>
      </c>
      <c r="Y204" s="272" t="e">
        <f>VLOOKUP(BillDetail_List[[#This Row],[Phase Code ]],phasetasklist,3,FALSE)</f>
        <v>#N/A</v>
      </c>
      <c r="Z204" s="255" t="e">
        <f>VLOOKUP(BillDetail_List[[#This Row],[Task Code]],tasklist,4,FALSE)</f>
        <v>#N/A</v>
      </c>
      <c r="AA204" s="240" t="str">
        <f>IFERROR(VLOOKUP(BillDetail_List[[#This Row],[Activity Code]],ActivityCodeList,2,FALSE), " ")</f>
        <v xml:space="preserve"> </v>
      </c>
      <c r="AB204" s="240" t="str">
        <f>IFERROR(VLOOKUP(BillDetail_List[[#This Row],[Expense Code]],expensenumbers,2,FALSE), " ")</f>
        <v xml:space="preserve"> </v>
      </c>
      <c r="AC204" s="92" t="str">
        <f>IFERROR(VLOOKUP(BillDetail_List[LTM],LTMList,3,FALSE),"")</f>
        <v/>
      </c>
      <c r="AD204" s="92" t="str">
        <f>IFERROR(VLOOKUP(BillDetail_List[LTM],LTMList,4,FALSE),"")</f>
        <v/>
      </c>
      <c r="AE204" s="86">
        <f>IFERROR(VLOOKUP(BillDetail_List[LTM],LTM_List[],6,FALSE),0)</f>
        <v>0</v>
      </c>
      <c r="AF204" s="83" t="e">
        <f>VLOOKUP(BillDetail_List[Part ID],FundingList,7,FALSE)</f>
        <v>#N/A</v>
      </c>
      <c r="AG204" s="83" t="e">
        <f>IF(CounselBaseFees=0,VLOOKUP(BillDetail_List[Part ID],FundingList,3,FALSE),VLOOKUP(BillDetail_List[LTM],LTMList,8,FALSE))</f>
        <v>#N/A</v>
      </c>
      <c r="AH204" s="93" t="e">
        <f>VLOOKUP(BillDetail_List[Part ID],FundingList,4,FALSE)</f>
        <v>#N/A</v>
      </c>
      <c r="AI204" s="190">
        <f>IF(BillDetail_List[[#This Row],[Time]]="N/A",0, BillDetail_List[[#This Row],[Time]]*BillDetail_List[[#This Row],[LTM Rate]])</f>
        <v>0</v>
      </c>
      <c r="AJ204" s="86" t="e">
        <f>IF(BillDetail_List[Entry Alloc%]=0,(BillDetail_List[Time]*BillDetail_List[LTM Rate])*BillDetail_List[[#This Row],[Funding PerCent Allowed]],(BillDetail_List[Time]*BillDetail_List[LTM Rate])*BillDetail_List[[#This Row],[Funding PerCent Allowed]]*BillDetail_List[Entry Alloc%])</f>
        <v>#N/A</v>
      </c>
      <c r="AK204" s="86" t="e">
        <f>BillDetail_List[Base Profit Costs (including any indemnity cap)]*BillDetail_List[VAT Rate]</f>
        <v>#N/A</v>
      </c>
      <c r="AL204" s="86" t="e">
        <f>BillDetail_List[Base Profit Costs (including any indemnity cap)]*BillDetail_List[Success Fee %]</f>
        <v>#N/A</v>
      </c>
      <c r="AM204" s="86" t="e">
        <f>BillDetail_List[Success Fee on Base Profit costs]*BillDetail_List[VAT Rate]</f>
        <v>#N/A</v>
      </c>
      <c r="AN204" s="86" t="e">
        <f>SUM(BillDetail_List[[#This Row],[Base Profit Costs (including any indemnity cap)]:[VAT on Success Fee on Base Profit Costs]])</f>
        <v>#N/A</v>
      </c>
      <c r="AO204" s="86" t="e">
        <f>BillDetail_List[Counsel''s Base Fees]*BillDetail_List[VAT Rate]</f>
        <v>#N/A</v>
      </c>
      <c r="AP204" s="86" t="e">
        <f>BillDetail_List[Counsel''s Base Fees]*BillDetail_List[Success Fee %]</f>
        <v>#N/A</v>
      </c>
      <c r="AQ204" s="86" t="e">
        <f>BillDetail_List[Counsel''s Success Fee]*BillDetail_List[VAT Rate]</f>
        <v>#N/A</v>
      </c>
      <c r="AR204" s="86" t="e">
        <f>BillDetail_List[Counsel''s Base Fees]+BillDetail_List[VAT on Base Counsel Fees]+BillDetail_List[Counsel''s Success Fee]+BillDetail_List[VAT on Counsel''s Success Fee]</f>
        <v>#N/A</v>
      </c>
      <c r="AS204" s="86">
        <f>BillDetail_List[Other Disbursements]+BillDetail_List[VAT On Other Disbursements]</f>
        <v>0</v>
      </c>
      <c r="AT204" s="86">
        <f>BillDetail_List[Counsel''s Base Fees]+BillDetail_List[Other Disbursements]+BillDetail_List[ATEI Premium]</f>
        <v>0</v>
      </c>
      <c r="AU204" s="86" t="e">
        <f>BillDetail_List[Other Disbursements]+BillDetail_List[Counsel''s Base Fees]+BillDetail_List[Base Profit Costs (including any indemnity cap)]</f>
        <v>#N/A</v>
      </c>
      <c r="AV204" s="86" t="e">
        <f>BillDetail_List[Base Profit Costs (including any indemnity cap)]+BillDetail_List[Success Fee on Base Profit costs]</f>
        <v>#N/A</v>
      </c>
      <c r="AW204" s="86" t="e">
        <f>BillDetail_List[ATEI Premium]+BillDetail_List[Other Disbursements]+BillDetail_List[Counsel''s Success Fee]+BillDetail_List[Counsel''s Base Fees]</f>
        <v>#N/A</v>
      </c>
      <c r="AX204" s="86" t="e">
        <f>BillDetail_List[VAT On Other Disbursements]+BillDetail_List[VAT on Counsel''s Success Fee]+BillDetail_List[VAT on Base Counsel Fees]+BillDetail_List[VAT on Success Fee on Base Profit Costs]+BillDetail_List[VAT on Base Profit Costs]</f>
        <v>#N/A</v>
      </c>
      <c r="AY204" s="86" t="e">
        <f>SUM(BillDetail_List[[#This Row],[Total Profit Costs]:[Total VAT]])</f>
        <v>#N/A</v>
      </c>
      <c r="AZ204" s="280" t="e">
        <f>VLOOKUP(BillDetail_List[[#This Row],[Phase Code ]],phasetasklist,7,FALSE)</f>
        <v>#N/A</v>
      </c>
      <c r="BA204" s="280" t="e">
        <f>VLOOKUP(BillDetail_List[[#This Row],[Task Code]],tasklist,7,FALSE)</f>
        <v>#N/A</v>
      </c>
      <c r="BB204" s="280" t="str">
        <f>IFERROR(VLOOKUP(BillDetail_List[[#This Row],[Activity Code]],ActivityCodeList,4,FALSE),"")</f>
        <v/>
      </c>
      <c r="BC204" s="280" t="str">
        <f>IFERROR(VLOOKUP(BillDetail_List[[#This Row],[Expense Code]],expensenumbers,4,FALSE),"")</f>
        <v/>
      </c>
      <c r="BD204" s="218"/>
      <c r="BE204" s="94"/>
      <c r="BF204" s="94"/>
      <c r="BG204" s="218"/>
      <c r="BH204" s="94"/>
      <c r="BI204" s="218"/>
      <c r="BJ204" s="218"/>
      <c r="BK204" s="96"/>
      <c r="BL204" s="96"/>
      <c r="BQ204" s="96"/>
      <c r="BR204" s="96"/>
      <c r="BS204" s="96"/>
      <c r="BT204" s="96"/>
      <c r="BV204" s="96"/>
      <c r="BW204" s="72"/>
      <c r="BX204" s="72"/>
      <c r="CB204" s="98"/>
      <c r="CC204" s="99"/>
      <c r="CD204" s="99"/>
      <c r="CE204" s="84"/>
      <c r="CF204" s="84"/>
    </row>
    <row r="205" spans="1:84" x14ac:dyDescent="0.2">
      <c r="A205" s="74"/>
      <c r="B205" s="74"/>
      <c r="C205" s="49"/>
      <c r="D205" s="172"/>
      <c r="E205" s="291"/>
      <c r="F205" s="76"/>
      <c r="G205" s="119"/>
      <c r="H205" s="87"/>
      <c r="I205" s="77"/>
      <c r="J205" s="77"/>
      <c r="K205" s="88"/>
      <c r="L205" s="79"/>
      <c r="M205" s="76"/>
      <c r="N205" s="256"/>
      <c r="O205" s="256"/>
      <c r="P205" s="256"/>
      <c r="Q205" s="256"/>
      <c r="R205" s="81"/>
      <c r="S205" s="89"/>
      <c r="T205" s="76"/>
      <c r="U205" s="75"/>
      <c r="V205" s="86" t="e">
        <f>IF(BillDetail_List[Entry Alloc%]=0,(BillDetail_List[Time]*BillDetail_List[LTM Rate])*BillDetail_List[[#This Row],[Funding PerCent Allowed]],(BillDetail_List[Time]*BillDetail_List[LTM Rate])*BillDetail_List[[#This Row],[Funding PerCent Allowed]]*BillDetail_List[Entry Alloc%])</f>
        <v>#N/A</v>
      </c>
      <c r="W205" s="86">
        <f>BillDetail_List[Counsel''s Base Fees]+BillDetail_List[Other Disbursements]+BillDetail_List[ATEI Premium]</f>
        <v>0</v>
      </c>
      <c r="X205" s="91" t="e">
        <f>VLOOKUP(BillDetail_List[Part ID],FundingList,2,FALSE)</f>
        <v>#N/A</v>
      </c>
      <c r="Y205" s="272" t="e">
        <f>VLOOKUP(BillDetail_List[[#This Row],[Phase Code ]],phasetasklist,3,FALSE)</f>
        <v>#N/A</v>
      </c>
      <c r="Z205" s="255" t="e">
        <f>VLOOKUP(BillDetail_List[[#This Row],[Task Code]],tasklist,4,FALSE)</f>
        <v>#N/A</v>
      </c>
      <c r="AA205" s="240" t="str">
        <f>IFERROR(VLOOKUP(BillDetail_List[[#This Row],[Activity Code]],ActivityCodeList,2,FALSE), " ")</f>
        <v xml:space="preserve"> </v>
      </c>
      <c r="AB205" s="240" t="str">
        <f>IFERROR(VLOOKUP(BillDetail_List[[#This Row],[Expense Code]],expensenumbers,2,FALSE), " ")</f>
        <v xml:space="preserve"> </v>
      </c>
      <c r="AC205" s="92" t="str">
        <f>IFERROR(VLOOKUP(BillDetail_List[LTM],LTMList,3,FALSE),"")</f>
        <v/>
      </c>
      <c r="AD205" s="92" t="str">
        <f>IFERROR(VLOOKUP(BillDetail_List[LTM],LTMList,4,FALSE),"")</f>
        <v/>
      </c>
      <c r="AE205" s="86">
        <f>IFERROR(VLOOKUP(BillDetail_List[LTM],LTM_List[],6,FALSE),0)</f>
        <v>0</v>
      </c>
      <c r="AF205" s="83" t="e">
        <f>VLOOKUP(BillDetail_List[Part ID],FundingList,7,FALSE)</f>
        <v>#N/A</v>
      </c>
      <c r="AG205" s="83" t="e">
        <f>IF(CounselBaseFees=0,VLOOKUP(BillDetail_List[Part ID],FundingList,3,FALSE),VLOOKUP(BillDetail_List[LTM],LTMList,8,FALSE))</f>
        <v>#N/A</v>
      </c>
      <c r="AH205" s="93" t="e">
        <f>VLOOKUP(BillDetail_List[Part ID],FundingList,4,FALSE)</f>
        <v>#N/A</v>
      </c>
      <c r="AI205" s="190">
        <f>IF(BillDetail_List[[#This Row],[Time]]="N/A",0, BillDetail_List[[#This Row],[Time]]*BillDetail_List[[#This Row],[LTM Rate]])</f>
        <v>0</v>
      </c>
      <c r="AJ205" s="86" t="e">
        <f>IF(BillDetail_List[Entry Alloc%]=0,(BillDetail_List[Time]*BillDetail_List[LTM Rate])*BillDetail_List[[#This Row],[Funding PerCent Allowed]],(BillDetail_List[Time]*BillDetail_List[LTM Rate])*BillDetail_List[[#This Row],[Funding PerCent Allowed]]*BillDetail_List[Entry Alloc%])</f>
        <v>#N/A</v>
      </c>
      <c r="AK205" s="86" t="e">
        <f>BillDetail_List[Base Profit Costs (including any indemnity cap)]*BillDetail_List[VAT Rate]</f>
        <v>#N/A</v>
      </c>
      <c r="AL205" s="86" t="e">
        <f>BillDetail_List[Base Profit Costs (including any indemnity cap)]*BillDetail_List[Success Fee %]</f>
        <v>#N/A</v>
      </c>
      <c r="AM205" s="86" t="e">
        <f>BillDetail_List[Success Fee on Base Profit costs]*BillDetail_List[VAT Rate]</f>
        <v>#N/A</v>
      </c>
      <c r="AN205" s="86" t="e">
        <f>SUM(BillDetail_List[[#This Row],[Base Profit Costs (including any indemnity cap)]:[VAT on Success Fee on Base Profit Costs]])</f>
        <v>#N/A</v>
      </c>
      <c r="AO205" s="86" t="e">
        <f>BillDetail_List[Counsel''s Base Fees]*BillDetail_List[VAT Rate]</f>
        <v>#N/A</v>
      </c>
      <c r="AP205" s="86" t="e">
        <f>BillDetail_List[Counsel''s Base Fees]*BillDetail_List[Success Fee %]</f>
        <v>#N/A</v>
      </c>
      <c r="AQ205" s="86" t="e">
        <f>BillDetail_List[Counsel''s Success Fee]*BillDetail_List[VAT Rate]</f>
        <v>#N/A</v>
      </c>
      <c r="AR205" s="86" t="e">
        <f>BillDetail_List[Counsel''s Base Fees]+BillDetail_List[VAT on Base Counsel Fees]+BillDetail_List[Counsel''s Success Fee]+BillDetail_List[VAT on Counsel''s Success Fee]</f>
        <v>#N/A</v>
      </c>
      <c r="AS205" s="86">
        <f>BillDetail_List[Other Disbursements]+BillDetail_List[VAT On Other Disbursements]</f>
        <v>0</v>
      </c>
      <c r="AT205" s="86">
        <f>BillDetail_List[Counsel''s Base Fees]+BillDetail_List[Other Disbursements]+BillDetail_List[ATEI Premium]</f>
        <v>0</v>
      </c>
      <c r="AU205" s="86" t="e">
        <f>BillDetail_List[Other Disbursements]+BillDetail_List[Counsel''s Base Fees]+BillDetail_List[Base Profit Costs (including any indemnity cap)]</f>
        <v>#N/A</v>
      </c>
      <c r="AV205" s="86" t="e">
        <f>BillDetail_List[Base Profit Costs (including any indemnity cap)]+BillDetail_List[Success Fee on Base Profit costs]</f>
        <v>#N/A</v>
      </c>
      <c r="AW205" s="86" t="e">
        <f>BillDetail_List[ATEI Premium]+BillDetail_List[Other Disbursements]+BillDetail_List[Counsel''s Success Fee]+BillDetail_List[Counsel''s Base Fees]</f>
        <v>#N/A</v>
      </c>
      <c r="AX205" s="86" t="e">
        <f>BillDetail_List[VAT On Other Disbursements]+BillDetail_List[VAT on Counsel''s Success Fee]+BillDetail_List[VAT on Base Counsel Fees]+BillDetail_List[VAT on Success Fee on Base Profit Costs]+BillDetail_List[VAT on Base Profit Costs]</f>
        <v>#N/A</v>
      </c>
      <c r="AY205" s="86" t="e">
        <f>SUM(BillDetail_List[[#This Row],[Total Profit Costs]:[Total VAT]])</f>
        <v>#N/A</v>
      </c>
      <c r="AZ205" s="280" t="e">
        <f>VLOOKUP(BillDetail_List[[#This Row],[Phase Code ]],phasetasklist,7,FALSE)</f>
        <v>#N/A</v>
      </c>
      <c r="BA205" s="280" t="e">
        <f>VLOOKUP(BillDetail_List[[#This Row],[Task Code]],tasklist,7,FALSE)</f>
        <v>#N/A</v>
      </c>
      <c r="BB205" s="280" t="str">
        <f>IFERROR(VLOOKUP(BillDetail_List[[#This Row],[Activity Code]],ActivityCodeList,4,FALSE),"")</f>
        <v/>
      </c>
      <c r="BC205" s="280" t="str">
        <f>IFERROR(VLOOKUP(BillDetail_List[[#This Row],[Expense Code]],expensenumbers,4,FALSE),"")</f>
        <v/>
      </c>
      <c r="BD205" s="218"/>
      <c r="BE205" s="94"/>
      <c r="BF205" s="94"/>
      <c r="BG205" s="218"/>
      <c r="BH205" s="94"/>
      <c r="BI205" s="218"/>
      <c r="BJ205" s="218"/>
      <c r="BK205" s="96"/>
      <c r="BL205" s="96"/>
      <c r="BQ205" s="96"/>
      <c r="BR205" s="96"/>
      <c r="BS205" s="96"/>
      <c r="BT205" s="96"/>
      <c r="BV205" s="96"/>
      <c r="BW205" s="72"/>
      <c r="BX205" s="72"/>
      <c r="CB205" s="98"/>
      <c r="CC205" s="99"/>
      <c r="CD205" s="99"/>
      <c r="CE205" s="84"/>
      <c r="CF205" s="84"/>
    </row>
    <row r="206" spans="1:84" x14ac:dyDescent="0.2">
      <c r="A206" s="74"/>
      <c r="B206" s="74"/>
      <c r="C206" s="49"/>
      <c r="D206" s="172"/>
      <c r="E206" s="76"/>
      <c r="F206" s="76"/>
      <c r="G206" s="119"/>
      <c r="H206" s="87"/>
      <c r="I206" s="77"/>
      <c r="J206" s="77"/>
      <c r="K206" s="88"/>
      <c r="L206" s="79"/>
      <c r="M206" s="76"/>
      <c r="N206" s="256"/>
      <c r="O206" s="256"/>
      <c r="P206" s="256"/>
      <c r="Q206" s="256"/>
      <c r="R206" s="81"/>
      <c r="S206" s="89"/>
      <c r="T206" s="75"/>
      <c r="U206" s="75"/>
      <c r="V206" s="86" t="e">
        <f>IF(BillDetail_List[Entry Alloc%]=0,(BillDetail_List[Time]*BillDetail_List[LTM Rate])*BillDetail_List[[#This Row],[Funding PerCent Allowed]],(BillDetail_List[Time]*BillDetail_List[LTM Rate])*BillDetail_List[[#This Row],[Funding PerCent Allowed]]*BillDetail_List[Entry Alloc%])</f>
        <v>#N/A</v>
      </c>
      <c r="W206" s="86">
        <f>BillDetail_List[Counsel''s Base Fees]+BillDetail_List[Other Disbursements]+BillDetail_List[ATEI Premium]</f>
        <v>0</v>
      </c>
      <c r="X206" s="91" t="e">
        <f>VLOOKUP(BillDetail_List[Part ID],FundingList,2,FALSE)</f>
        <v>#N/A</v>
      </c>
      <c r="Y206" s="272" t="e">
        <f>VLOOKUP(BillDetail_List[[#This Row],[Phase Code ]],phasetasklist,3,FALSE)</f>
        <v>#N/A</v>
      </c>
      <c r="Z206" s="255" t="e">
        <f>VLOOKUP(BillDetail_List[[#This Row],[Task Code]],tasklist,4,FALSE)</f>
        <v>#N/A</v>
      </c>
      <c r="AA206" s="240" t="str">
        <f>IFERROR(VLOOKUP(BillDetail_List[[#This Row],[Activity Code]],ActivityCodeList,2,FALSE), " ")</f>
        <v xml:space="preserve"> </v>
      </c>
      <c r="AB206" s="240" t="str">
        <f>IFERROR(VLOOKUP(BillDetail_List[[#This Row],[Expense Code]],expensenumbers,2,FALSE), " ")</f>
        <v xml:space="preserve"> </v>
      </c>
      <c r="AC206" s="92" t="str">
        <f>IFERROR(VLOOKUP(BillDetail_List[LTM],LTMList,3,FALSE),"")</f>
        <v/>
      </c>
      <c r="AD206" s="92" t="str">
        <f>IFERROR(VLOOKUP(BillDetail_List[LTM],LTMList,4,FALSE),"")</f>
        <v/>
      </c>
      <c r="AE206" s="86">
        <f>IFERROR(VLOOKUP(BillDetail_List[LTM],LTM_List[],6,FALSE),0)</f>
        <v>0</v>
      </c>
      <c r="AF206" s="83" t="e">
        <f>VLOOKUP(BillDetail_List[Part ID],FundingList,7,FALSE)</f>
        <v>#N/A</v>
      </c>
      <c r="AG206" s="83" t="e">
        <f>IF(CounselBaseFees=0,VLOOKUP(BillDetail_List[Part ID],FundingList,3,FALSE),VLOOKUP(BillDetail_List[LTM],LTMList,8,FALSE))</f>
        <v>#N/A</v>
      </c>
      <c r="AH206" s="93" t="e">
        <f>VLOOKUP(BillDetail_List[Part ID],FundingList,4,FALSE)</f>
        <v>#N/A</v>
      </c>
      <c r="AI206" s="190">
        <f>IF(BillDetail_List[[#This Row],[Time]]="N/A",0, BillDetail_List[[#This Row],[Time]]*BillDetail_List[[#This Row],[LTM Rate]])</f>
        <v>0</v>
      </c>
      <c r="AJ206" s="86" t="e">
        <f>IF(BillDetail_List[Entry Alloc%]=0,(BillDetail_List[Time]*BillDetail_List[LTM Rate])*BillDetail_List[[#This Row],[Funding PerCent Allowed]],(BillDetail_List[Time]*BillDetail_List[LTM Rate])*BillDetail_List[[#This Row],[Funding PerCent Allowed]]*BillDetail_List[Entry Alloc%])</f>
        <v>#N/A</v>
      </c>
      <c r="AK206" s="86" t="e">
        <f>BillDetail_List[Base Profit Costs (including any indemnity cap)]*BillDetail_List[VAT Rate]</f>
        <v>#N/A</v>
      </c>
      <c r="AL206" s="86" t="e">
        <f>BillDetail_List[Base Profit Costs (including any indemnity cap)]*BillDetail_List[Success Fee %]</f>
        <v>#N/A</v>
      </c>
      <c r="AM206" s="86" t="e">
        <f>BillDetail_List[Success Fee on Base Profit costs]*BillDetail_List[VAT Rate]</f>
        <v>#N/A</v>
      </c>
      <c r="AN206" s="86" t="e">
        <f>SUM(BillDetail_List[[#This Row],[Base Profit Costs (including any indemnity cap)]:[VAT on Success Fee on Base Profit Costs]])</f>
        <v>#N/A</v>
      </c>
      <c r="AO206" s="86" t="e">
        <f>BillDetail_List[Counsel''s Base Fees]*BillDetail_List[VAT Rate]</f>
        <v>#N/A</v>
      </c>
      <c r="AP206" s="86" t="e">
        <f>BillDetail_List[Counsel''s Base Fees]*BillDetail_List[Success Fee %]</f>
        <v>#N/A</v>
      </c>
      <c r="AQ206" s="86" t="e">
        <f>BillDetail_List[Counsel''s Success Fee]*BillDetail_List[VAT Rate]</f>
        <v>#N/A</v>
      </c>
      <c r="AR206" s="86" t="e">
        <f>BillDetail_List[Counsel''s Base Fees]+BillDetail_List[VAT on Base Counsel Fees]+BillDetail_List[Counsel''s Success Fee]+BillDetail_List[VAT on Counsel''s Success Fee]</f>
        <v>#N/A</v>
      </c>
      <c r="AS206" s="86">
        <f>BillDetail_List[Other Disbursements]+BillDetail_List[VAT On Other Disbursements]</f>
        <v>0</v>
      </c>
      <c r="AT206" s="86">
        <f>BillDetail_List[Counsel''s Base Fees]+BillDetail_List[Other Disbursements]+BillDetail_List[ATEI Premium]</f>
        <v>0</v>
      </c>
      <c r="AU206" s="86" t="e">
        <f>BillDetail_List[Other Disbursements]+BillDetail_List[Counsel''s Base Fees]+BillDetail_List[Base Profit Costs (including any indemnity cap)]</f>
        <v>#N/A</v>
      </c>
      <c r="AV206" s="86" t="e">
        <f>BillDetail_List[Base Profit Costs (including any indemnity cap)]+BillDetail_List[Success Fee on Base Profit costs]</f>
        <v>#N/A</v>
      </c>
      <c r="AW206" s="86" t="e">
        <f>BillDetail_List[ATEI Premium]+BillDetail_List[Other Disbursements]+BillDetail_List[Counsel''s Success Fee]+BillDetail_List[Counsel''s Base Fees]</f>
        <v>#N/A</v>
      </c>
      <c r="AX206" s="86" t="e">
        <f>BillDetail_List[VAT On Other Disbursements]+BillDetail_List[VAT on Counsel''s Success Fee]+BillDetail_List[VAT on Base Counsel Fees]+BillDetail_List[VAT on Success Fee on Base Profit Costs]+BillDetail_List[VAT on Base Profit Costs]</f>
        <v>#N/A</v>
      </c>
      <c r="AY206" s="86" t="e">
        <f>SUM(BillDetail_List[[#This Row],[Total Profit Costs]:[Total VAT]])</f>
        <v>#N/A</v>
      </c>
      <c r="AZ206" s="280" t="e">
        <f>VLOOKUP(BillDetail_List[[#This Row],[Phase Code ]],phasetasklist,7,FALSE)</f>
        <v>#N/A</v>
      </c>
      <c r="BA206" s="280" t="e">
        <f>VLOOKUP(BillDetail_List[[#This Row],[Task Code]],tasklist,7,FALSE)</f>
        <v>#N/A</v>
      </c>
      <c r="BB206" s="280" t="str">
        <f>IFERROR(VLOOKUP(BillDetail_List[[#This Row],[Activity Code]],ActivityCodeList,4,FALSE),"")</f>
        <v/>
      </c>
      <c r="BC206" s="280" t="str">
        <f>IFERROR(VLOOKUP(BillDetail_List[[#This Row],[Expense Code]],expensenumbers,4,FALSE),"")</f>
        <v/>
      </c>
      <c r="BD206" s="218"/>
      <c r="BE206" s="94"/>
      <c r="BF206" s="94"/>
      <c r="BG206" s="218"/>
      <c r="BH206" s="94"/>
      <c r="BI206" s="218"/>
      <c r="BJ206" s="218"/>
      <c r="BK206" s="96"/>
      <c r="BL206" s="96"/>
      <c r="BQ206" s="96"/>
      <c r="BR206" s="96"/>
      <c r="BS206" s="96"/>
      <c r="BT206" s="96"/>
      <c r="BV206" s="96"/>
      <c r="BW206" s="72"/>
      <c r="BX206" s="72"/>
      <c r="CB206" s="98"/>
      <c r="CC206" s="99"/>
      <c r="CD206" s="99"/>
      <c r="CE206" s="84"/>
      <c r="CF206" s="84"/>
    </row>
    <row r="207" spans="1:84" x14ac:dyDescent="0.2">
      <c r="A207" s="74"/>
      <c r="B207" s="74"/>
      <c r="C207" s="49"/>
      <c r="D207" s="172"/>
      <c r="E207" s="76"/>
      <c r="F207" s="76"/>
      <c r="G207" s="119"/>
      <c r="H207" s="87"/>
      <c r="I207" s="77"/>
      <c r="J207" s="77"/>
      <c r="K207" s="88"/>
      <c r="L207" s="79"/>
      <c r="M207" s="76"/>
      <c r="N207" s="256"/>
      <c r="O207" s="256"/>
      <c r="P207" s="256"/>
      <c r="Q207" s="256"/>
      <c r="R207" s="81"/>
      <c r="S207" s="89"/>
      <c r="T207" s="76"/>
      <c r="U207" s="75"/>
      <c r="V207" s="86" t="e">
        <f>IF(BillDetail_List[Entry Alloc%]=0,(BillDetail_List[Time]*BillDetail_List[LTM Rate])*BillDetail_List[[#This Row],[Funding PerCent Allowed]],(BillDetail_List[Time]*BillDetail_List[LTM Rate])*BillDetail_List[[#This Row],[Funding PerCent Allowed]]*BillDetail_List[Entry Alloc%])</f>
        <v>#N/A</v>
      </c>
      <c r="W207" s="86">
        <f>BillDetail_List[Counsel''s Base Fees]+BillDetail_List[Other Disbursements]+BillDetail_List[ATEI Premium]</f>
        <v>0</v>
      </c>
      <c r="X207" s="91" t="e">
        <f>VLOOKUP(BillDetail_List[Part ID],FundingList,2,FALSE)</f>
        <v>#N/A</v>
      </c>
      <c r="Y207" s="272" t="e">
        <f>VLOOKUP(BillDetail_List[[#This Row],[Phase Code ]],phasetasklist,3,FALSE)</f>
        <v>#N/A</v>
      </c>
      <c r="Z207" s="255" t="e">
        <f>VLOOKUP(BillDetail_List[[#This Row],[Task Code]],tasklist,4,FALSE)</f>
        <v>#N/A</v>
      </c>
      <c r="AA207" s="240" t="str">
        <f>IFERROR(VLOOKUP(BillDetail_List[[#This Row],[Activity Code]],ActivityCodeList,2,FALSE), " ")</f>
        <v xml:space="preserve"> </v>
      </c>
      <c r="AB207" s="240" t="str">
        <f>IFERROR(VLOOKUP(BillDetail_List[[#This Row],[Expense Code]],expensenumbers,2,FALSE), " ")</f>
        <v xml:space="preserve"> </v>
      </c>
      <c r="AC207" s="92" t="str">
        <f>IFERROR(VLOOKUP(BillDetail_List[LTM],LTMList,3,FALSE),"")</f>
        <v/>
      </c>
      <c r="AD207" s="92" t="str">
        <f>IFERROR(VLOOKUP(BillDetail_List[LTM],LTMList,4,FALSE),"")</f>
        <v/>
      </c>
      <c r="AE207" s="86">
        <f>IFERROR(VLOOKUP(BillDetail_List[LTM],LTM_List[],6,FALSE),0)</f>
        <v>0</v>
      </c>
      <c r="AF207" s="83" t="e">
        <f>VLOOKUP(BillDetail_List[Part ID],FundingList,7,FALSE)</f>
        <v>#N/A</v>
      </c>
      <c r="AG207" s="83" t="e">
        <f>IF(CounselBaseFees=0,VLOOKUP(BillDetail_List[Part ID],FundingList,3,FALSE),VLOOKUP(BillDetail_List[LTM],LTMList,8,FALSE))</f>
        <v>#N/A</v>
      </c>
      <c r="AH207" s="93" t="e">
        <f>VLOOKUP(BillDetail_List[Part ID],FundingList,4,FALSE)</f>
        <v>#N/A</v>
      </c>
      <c r="AI207" s="190">
        <f>IF(BillDetail_List[[#This Row],[Time]]="N/A",0, BillDetail_List[[#This Row],[Time]]*BillDetail_List[[#This Row],[LTM Rate]])</f>
        <v>0</v>
      </c>
      <c r="AJ207" s="86" t="e">
        <f>IF(BillDetail_List[Entry Alloc%]=0,(BillDetail_List[Time]*BillDetail_List[LTM Rate])*BillDetail_List[[#This Row],[Funding PerCent Allowed]],(BillDetail_List[Time]*BillDetail_List[LTM Rate])*BillDetail_List[[#This Row],[Funding PerCent Allowed]]*BillDetail_List[Entry Alloc%])</f>
        <v>#N/A</v>
      </c>
      <c r="AK207" s="86" t="e">
        <f>BillDetail_List[Base Profit Costs (including any indemnity cap)]*BillDetail_List[VAT Rate]</f>
        <v>#N/A</v>
      </c>
      <c r="AL207" s="86" t="e">
        <f>BillDetail_List[Base Profit Costs (including any indemnity cap)]*BillDetail_List[Success Fee %]</f>
        <v>#N/A</v>
      </c>
      <c r="AM207" s="86" t="e">
        <f>BillDetail_List[Success Fee on Base Profit costs]*BillDetail_List[VAT Rate]</f>
        <v>#N/A</v>
      </c>
      <c r="AN207" s="86" t="e">
        <f>SUM(BillDetail_List[[#This Row],[Base Profit Costs (including any indemnity cap)]:[VAT on Success Fee on Base Profit Costs]])</f>
        <v>#N/A</v>
      </c>
      <c r="AO207" s="86" t="e">
        <f>BillDetail_List[Counsel''s Base Fees]*BillDetail_List[VAT Rate]</f>
        <v>#N/A</v>
      </c>
      <c r="AP207" s="86" t="e">
        <f>BillDetail_List[Counsel''s Base Fees]*BillDetail_List[Success Fee %]</f>
        <v>#N/A</v>
      </c>
      <c r="AQ207" s="86" t="e">
        <f>BillDetail_List[Counsel''s Success Fee]*BillDetail_List[VAT Rate]</f>
        <v>#N/A</v>
      </c>
      <c r="AR207" s="86" t="e">
        <f>BillDetail_List[Counsel''s Base Fees]+BillDetail_List[VAT on Base Counsel Fees]+BillDetail_List[Counsel''s Success Fee]+BillDetail_List[VAT on Counsel''s Success Fee]</f>
        <v>#N/A</v>
      </c>
      <c r="AS207" s="86">
        <f>BillDetail_List[Other Disbursements]+BillDetail_List[VAT On Other Disbursements]</f>
        <v>0</v>
      </c>
      <c r="AT207" s="86">
        <f>BillDetail_List[Counsel''s Base Fees]+BillDetail_List[Other Disbursements]+BillDetail_List[ATEI Premium]</f>
        <v>0</v>
      </c>
      <c r="AU207" s="86" t="e">
        <f>BillDetail_List[Other Disbursements]+BillDetail_List[Counsel''s Base Fees]+BillDetail_List[Base Profit Costs (including any indemnity cap)]</f>
        <v>#N/A</v>
      </c>
      <c r="AV207" s="86" t="e">
        <f>BillDetail_List[Base Profit Costs (including any indemnity cap)]+BillDetail_List[Success Fee on Base Profit costs]</f>
        <v>#N/A</v>
      </c>
      <c r="AW207" s="86" t="e">
        <f>BillDetail_List[ATEI Premium]+BillDetail_List[Other Disbursements]+BillDetail_List[Counsel''s Success Fee]+BillDetail_List[Counsel''s Base Fees]</f>
        <v>#N/A</v>
      </c>
      <c r="AX207" s="86" t="e">
        <f>BillDetail_List[VAT On Other Disbursements]+BillDetail_List[VAT on Counsel''s Success Fee]+BillDetail_List[VAT on Base Counsel Fees]+BillDetail_List[VAT on Success Fee on Base Profit Costs]+BillDetail_List[VAT on Base Profit Costs]</f>
        <v>#N/A</v>
      </c>
      <c r="AY207" s="86" t="e">
        <f>SUM(BillDetail_List[[#This Row],[Total Profit Costs]:[Total VAT]])</f>
        <v>#N/A</v>
      </c>
      <c r="AZ207" s="280" t="e">
        <f>VLOOKUP(BillDetail_List[[#This Row],[Phase Code ]],phasetasklist,7,FALSE)</f>
        <v>#N/A</v>
      </c>
      <c r="BA207" s="280" t="e">
        <f>VLOOKUP(BillDetail_List[[#This Row],[Task Code]],tasklist,7,FALSE)</f>
        <v>#N/A</v>
      </c>
      <c r="BB207" s="280" t="str">
        <f>IFERROR(VLOOKUP(BillDetail_List[[#This Row],[Activity Code]],ActivityCodeList,4,FALSE),"")</f>
        <v/>
      </c>
      <c r="BC207" s="280" t="str">
        <f>IFERROR(VLOOKUP(BillDetail_List[[#This Row],[Expense Code]],expensenumbers,4,FALSE),"")</f>
        <v/>
      </c>
      <c r="BD207" s="218"/>
      <c r="BE207" s="94"/>
      <c r="BF207" s="94"/>
      <c r="BG207" s="218"/>
      <c r="BH207" s="94"/>
      <c r="BI207" s="218"/>
      <c r="BJ207" s="218"/>
      <c r="BK207" s="96"/>
      <c r="BL207" s="96"/>
      <c r="BQ207" s="96"/>
      <c r="BR207" s="96"/>
      <c r="BS207" s="96"/>
      <c r="BT207" s="96"/>
      <c r="BV207" s="96"/>
      <c r="BW207" s="72"/>
      <c r="BX207" s="72"/>
      <c r="CB207" s="98"/>
      <c r="CC207" s="99"/>
      <c r="CD207" s="99"/>
      <c r="CE207" s="84"/>
      <c r="CF207" s="84"/>
    </row>
    <row r="208" spans="1:84" ht="14.45" customHeight="1" x14ac:dyDescent="0.2">
      <c r="A208" s="74"/>
      <c r="B208" s="74"/>
      <c r="C208" s="49"/>
      <c r="D208" s="172"/>
      <c r="E208" s="291"/>
      <c r="F208" s="76"/>
      <c r="G208" s="119"/>
      <c r="H208" s="87"/>
      <c r="I208" s="77"/>
      <c r="J208" s="77"/>
      <c r="K208" s="88"/>
      <c r="L208" s="79"/>
      <c r="M208" s="76"/>
      <c r="N208" s="256"/>
      <c r="O208" s="256"/>
      <c r="P208" s="256"/>
      <c r="Q208" s="256"/>
      <c r="R208" s="81"/>
      <c r="S208" s="89"/>
      <c r="T208" s="76"/>
      <c r="U208" s="75"/>
      <c r="V208" s="86" t="e">
        <f>IF(BillDetail_List[Entry Alloc%]=0,(BillDetail_List[Time]*BillDetail_List[LTM Rate])*BillDetail_List[[#This Row],[Funding PerCent Allowed]],(BillDetail_List[Time]*BillDetail_List[LTM Rate])*BillDetail_List[[#This Row],[Funding PerCent Allowed]]*BillDetail_List[Entry Alloc%])</f>
        <v>#N/A</v>
      </c>
      <c r="W208" s="86">
        <f>BillDetail_List[Counsel''s Base Fees]+BillDetail_List[Other Disbursements]+BillDetail_List[ATEI Premium]</f>
        <v>0</v>
      </c>
      <c r="X208" s="91" t="e">
        <f>VLOOKUP(BillDetail_List[Part ID],FundingList,2,FALSE)</f>
        <v>#N/A</v>
      </c>
      <c r="Y208" s="272" t="e">
        <f>VLOOKUP(BillDetail_List[[#This Row],[Phase Code ]],phasetasklist,3,FALSE)</f>
        <v>#N/A</v>
      </c>
      <c r="Z208" s="255" t="e">
        <f>VLOOKUP(BillDetail_List[[#This Row],[Task Code]],tasklist,4,FALSE)</f>
        <v>#N/A</v>
      </c>
      <c r="AA208" s="240" t="str">
        <f>IFERROR(VLOOKUP(BillDetail_List[[#This Row],[Activity Code]],ActivityCodeList,2,FALSE), " ")</f>
        <v xml:space="preserve"> </v>
      </c>
      <c r="AB208" s="240" t="str">
        <f>IFERROR(VLOOKUP(BillDetail_List[[#This Row],[Expense Code]],expensenumbers,2,FALSE), " ")</f>
        <v xml:space="preserve"> </v>
      </c>
      <c r="AC208" s="92" t="str">
        <f>IFERROR(VLOOKUP(BillDetail_List[LTM],LTMList,3,FALSE),"")</f>
        <v/>
      </c>
      <c r="AD208" s="92" t="str">
        <f>IFERROR(VLOOKUP(BillDetail_List[LTM],LTMList,4,FALSE),"")</f>
        <v/>
      </c>
      <c r="AE208" s="86">
        <f>IFERROR(VLOOKUP(BillDetail_List[LTM],LTM_List[],6,FALSE),0)</f>
        <v>0</v>
      </c>
      <c r="AF208" s="83" t="e">
        <f>VLOOKUP(BillDetail_List[Part ID],FundingList,7,FALSE)</f>
        <v>#N/A</v>
      </c>
      <c r="AG208" s="83" t="e">
        <f>IF(CounselBaseFees=0,VLOOKUP(BillDetail_List[Part ID],FundingList,3,FALSE),VLOOKUP(BillDetail_List[LTM],LTMList,8,FALSE))</f>
        <v>#N/A</v>
      </c>
      <c r="AH208" s="93" t="e">
        <f>VLOOKUP(BillDetail_List[Part ID],FundingList,4,FALSE)</f>
        <v>#N/A</v>
      </c>
      <c r="AI208" s="190">
        <f>IF(BillDetail_List[[#This Row],[Time]]="N/A",0, BillDetail_List[[#This Row],[Time]]*BillDetail_List[[#This Row],[LTM Rate]])</f>
        <v>0</v>
      </c>
      <c r="AJ208" s="86" t="e">
        <f>IF(BillDetail_List[Entry Alloc%]=0,(BillDetail_List[Time]*BillDetail_List[LTM Rate])*BillDetail_List[[#This Row],[Funding PerCent Allowed]],(BillDetail_List[Time]*BillDetail_List[LTM Rate])*BillDetail_List[[#This Row],[Funding PerCent Allowed]]*BillDetail_List[Entry Alloc%])</f>
        <v>#N/A</v>
      </c>
      <c r="AK208" s="86" t="e">
        <f>BillDetail_List[Base Profit Costs (including any indemnity cap)]*BillDetail_List[VAT Rate]</f>
        <v>#N/A</v>
      </c>
      <c r="AL208" s="86" t="e">
        <f>BillDetail_List[Base Profit Costs (including any indemnity cap)]*BillDetail_List[Success Fee %]</f>
        <v>#N/A</v>
      </c>
      <c r="AM208" s="86" t="e">
        <f>BillDetail_List[Success Fee on Base Profit costs]*BillDetail_List[VAT Rate]</f>
        <v>#N/A</v>
      </c>
      <c r="AN208" s="86" t="e">
        <f>SUM(BillDetail_List[[#This Row],[Base Profit Costs (including any indemnity cap)]:[VAT on Success Fee on Base Profit Costs]])</f>
        <v>#N/A</v>
      </c>
      <c r="AO208" s="86" t="e">
        <f>BillDetail_List[Counsel''s Base Fees]*BillDetail_List[VAT Rate]</f>
        <v>#N/A</v>
      </c>
      <c r="AP208" s="86" t="e">
        <f>BillDetail_List[Counsel''s Base Fees]*BillDetail_List[Success Fee %]</f>
        <v>#N/A</v>
      </c>
      <c r="AQ208" s="86" t="e">
        <f>BillDetail_List[Counsel''s Success Fee]*BillDetail_List[VAT Rate]</f>
        <v>#N/A</v>
      </c>
      <c r="AR208" s="86" t="e">
        <f>BillDetail_List[Counsel''s Base Fees]+BillDetail_List[VAT on Base Counsel Fees]+BillDetail_List[Counsel''s Success Fee]+BillDetail_List[VAT on Counsel''s Success Fee]</f>
        <v>#N/A</v>
      </c>
      <c r="AS208" s="86">
        <f>BillDetail_List[Other Disbursements]+BillDetail_List[VAT On Other Disbursements]</f>
        <v>0</v>
      </c>
      <c r="AT208" s="86">
        <f>BillDetail_List[Counsel''s Base Fees]+BillDetail_List[Other Disbursements]+BillDetail_List[ATEI Premium]</f>
        <v>0</v>
      </c>
      <c r="AU208" s="86" t="e">
        <f>BillDetail_List[Other Disbursements]+BillDetail_List[Counsel''s Base Fees]+BillDetail_List[Base Profit Costs (including any indemnity cap)]</f>
        <v>#N/A</v>
      </c>
      <c r="AV208" s="86" t="e">
        <f>BillDetail_List[Base Profit Costs (including any indemnity cap)]+BillDetail_List[Success Fee on Base Profit costs]</f>
        <v>#N/A</v>
      </c>
      <c r="AW208" s="86" t="e">
        <f>BillDetail_List[ATEI Premium]+BillDetail_List[Other Disbursements]+BillDetail_List[Counsel''s Success Fee]+BillDetail_List[Counsel''s Base Fees]</f>
        <v>#N/A</v>
      </c>
      <c r="AX208" s="86" t="e">
        <f>BillDetail_List[VAT On Other Disbursements]+BillDetail_List[VAT on Counsel''s Success Fee]+BillDetail_List[VAT on Base Counsel Fees]+BillDetail_List[VAT on Success Fee on Base Profit Costs]+BillDetail_List[VAT on Base Profit Costs]</f>
        <v>#N/A</v>
      </c>
      <c r="AY208" s="86" t="e">
        <f>SUM(BillDetail_List[[#This Row],[Total Profit Costs]:[Total VAT]])</f>
        <v>#N/A</v>
      </c>
      <c r="AZ208" s="280" t="e">
        <f>VLOOKUP(BillDetail_List[[#This Row],[Phase Code ]],phasetasklist,7,FALSE)</f>
        <v>#N/A</v>
      </c>
      <c r="BA208" s="280" t="e">
        <f>VLOOKUP(BillDetail_List[[#This Row],[Task Code]],tasklist,7,FALSE)</f>
        <v>#N/A</v>
      </c>
      <c r="BB208" s="280" t="str">
        <f>IFERROR(VLOOKUP(BillDetail_List[[#This Row],[Activity Code]],ActivityCodeList,4,FALSE),"")</f>
        <v/>
      </c>
      <c r="BC208" s="280" t="str">
        <f>IFERROR(VLOOKUP(BillDetail_List[[#This Row],[Expense Code]],expensenumbers,4,FALSE),"")</f>
        <v/>
      </c>
      <c r="BD208" s="218"/>
      <c r="BE208" s="94"/>
      <c r="BF208" s="94"/>
      <c r="BG208" s="218"/>
      <c r="BH208" s="94"/>
      <c r="BI208" s="218"/>
      <c r="BJ208" s="218"/>
      <c r="BK208" s="96"/>
      <c r="BL208" s="96"/>
      <c r="BQ208" s="96"/>
      <c r="BR208" s="96"/>
      <c r="BS208" s="96"/>
      <c r="BT208" s="96"/>
      <c r="BV208" s="96"/>
      <c r="BW208" s="72"/>
      <c r="BX208" s="72"/>
      <c r="CB208" s="98"/>
      <c r="CC208" s="99"/>
      <c r="CD208" s="99"/>
      <c r="CE208" s="84"/>
      <c r="CF208" s="84"/>
    </row>
    <row r="209" spans="1:84" ht="14.45" customHeight="1" x14ac:dyDescent="0.2">
      <c r="A209" s="74"/>
      <c r="B209" s="74"/>
      <c r="C209" s="49"/>
      <c r="D209" s="172"/>
      <c r="E209" s="76"/>
      <c r="F209" s="76"/>
      <c r="G209" s="119"/>
      <c r="H209" s="87"/>
      <c r="I209" s="77"/>
      <c r="J209" s="77"/>
      <c r="K209" s="88"/>
      <c r="L209" s="79"/>
      <c r="M209" s="76"/>
      <c r="N209" s="256"/>
      <c r="O209" s="256"/>
      <c r="P209" s="256"/>
      <c r="Q209" s="256"/>
      <c r="R209" s="81"/>
      <c r="S209" s="89"/>
      <c r="T209" s="76"/>
      <c r="U209" s="75"/>
      <c r="V209" s="86" t="e">
        <f>IF(BillDetail_List[Entry Alloc%]=0,(BillDetail_List[Time]*BillDetail_List[LTM Rate])*BillDetail_List[[#This Row],[Funding PerCent Allowed]],(BillDetail_List[Time]*BillDetail_List[LTM Rate])*BillDetail_List[[#This Row],[Funding PerCent Allowed]]*BillDetail_List[Entry Alloc%])</f>
        <v>#N/A</v>
      </c>
      <c r="W209" s="86">
        <f>BillDetail_List[Counsel''s Base Fees]+BillDetail_List[Other Disbursements]+BillDetail_List[ATEI Premium]</f>
        <v>0</v>
      </c>
      <c r="X209" s="91" t="e">
        <f>VLOOKUP(BillDetail_List[Part ID],FundingList,2,FALSE)</f>
        <v>#N/A</v>
      </c>
      <c r="Y209" s="272" t="e">
        <f>VLOOKUP(BillDetail_List[[#This Row],[Phase Code ]],phasetasklist,3,FALSE)</f>
        <v>#N/A</v>
      </c>
      <c r="Z209" s="255" t="e">
        <f>VLOOKUP(BillDetail_List[[#This Row],[Task Code]],tasklist,4,FALSE)</f>
        <v>#N/A</v>
      </c>
      <c r="AA209" s="240" t="str">
        <f>IFERROR(VLOOKUP(BillDetail_List[[#This Row],[Activity Code]],ActivityCodeList,2,FALSE), " ")</f>
        <v xml:space="preserve"> </v>
      </c>
      <c r="AB209" s="240" t="str">
        <f>IFERROR(VLOOKUP(BillDetail_List[[#This Row],[Expense Code]],expensenumbers,2,FALSE), " ")</f>
        <v xml:space="preserve"> </v>
      </c>
      <c r="AC209" s="92" t="str">
        <f>IFERROR(VLOOKUP(BillDetail_List[LTM],LTMList,3,FALSE),"")</f>
        <v/>
      </c>
      <c r="AD209" s="92" t="str">
        <f>IFERROR(VLOOKUP(BillDetail_List[LTM],LTMList,4,FALSE),"")</f>
        <v/>
      </c>
      <c r="AE209" s="86">
        <f>IFERROR(VLOOKUP(BillDetail_List[LTM],LTM_List[],6,FALSE),0)</f>
        <v>0</v>
      </c>
      <c r="AF209" s="83" t="e">
        <f>VLOOKUP(BillDetail_List[Part ID],FundingList,7,FALSE)</f>
        <v>#N/A</v>
      </c>
      <c r="AG209" s="83" t="e">
        <f>IF(CounselBaseFees=0,VLOOKUP(BillDetail_List[Part ID],FundingList,3,FALSE),VLOOKUP(BillDetail_List[LTM],LTMList,8,FALSE))</f>
        <v>#N/A</v>
      </c>
      <c r="AH209" s="93" t="e">
        <f>VLOOKUP(BillDetail_List[Part ID],FundingList,4,FALSE)</f>
        <v>#N/A</v>
      </c>
      <c r="AI209" s="190">
        <f>IF(BillDetail_List[[#This Row],[Time]]="N/A",0, BillDetail_List[[#This Row],[Time]]*BillDetail_List[[#This Row],[LTM Rate]])</f>
        <v>0</v>
      </c>
      <c r="AJ209" s="86" t="e">
        <f>IF(BillDetail_List[Entry Alloc%]=0,(BillDetail_List[Time]*BillDetail_List[LTM Rate])*BillDetail_List[[#This Row],[Funding PerCent Allowed]],(BillDetail_List[Time]*BillDetail_List[LTM Rate])*BillDetail_List[[#This Row],[Funding PerCent Allowed]]*BillDetail_List[Entry Alloc%])</f>
        <v>#N/A</v>
      </c>
      <c r="AK209" s="86" t="e">
        <f>BillDetail_List[Base Profit Costs (including any indemnity cap)]*BillDetail_List[VAT Rate]</f>
        <v>#N/A</v>
      </c>
      <c r="AL209" s="86" t="e">
        <f>BillDetail_List[Base Profit Costs (including any indemnity cap)]*BillDetail_List[Success Fee %]</f>
        <v>#N/A</v>
      </c>
      <c r="AM209" s="86" t="e">
        <f>BillDetail_List[Success Fee on Base Profit costs]*BillDetail_List[VAT Rate]</f>
        <v>#N/A</v>
      </c>
      <c r="AN209" s="86" t="e">
        <f>SUM(BillDetail_List[[#This Row],[Base Profit Costs (including any indemnity cap)]:[VAT on Success Fee on Base Profit Costs]])</f>
        <v>#N/A</v>
      </c>
      <c r="AO209" s="86" t="e">
        <f>BillDetail_List[Counsel''s Base Fees]*BillDetail_List[VAT Rate]</f>
        <v>#N/A</v>
      </c>
      <c r="AP209" s="86" t="e">
        <f>BillDetail_List[Counsel''s Base Fees]*BillDetail_List[Success Fee %]</f>
        <v>#N/A</v>
      </c>
      <c r="AQ209" s="86" t="e">
        <f>BillDetail_List[Counsel''s Success Fee]*BillDetail_List[VAT Rate]</f>
        <v>#N/A</v>
      </c>
      <c r="AR209" s="86" t="e">
        <f>BillDetail_List[Counsel''s Base Fees]+BillDetail_List[VAT on Base Counsel Fees]+BillDetail_List[Counsel''s Success Fee]+BillDetail_List[VAT on Counsel''s Success Fee]</f>
        <v>#N/A</v>
      </c>
      <c r="AS209" s="86">
        <f>BillDetail_List[Other Disbursements]+BillDetail_List[VAT On Other Disbursements]</f>
        <v>0</v>
      </c>
      <c r="AT209" s="86">
        <f>BillDetail_List[Counsel''s Base Fees]+BillDetail_List[Other Disbursements]+BillDetail_List[ATEI Premium]</f>
        <v>0</v>
      </c>
      <c r="AU209" s="86" t="e">
        <f>BillDetail_List[Other Disbursements]+BillDetail_List[Counsel''s Base Fees]+BillDetail_List[Base Profit Costs (including any indemnity cap)]</f>
        <v>#N/A</v>
      </c>
      <c r="AV209" s="86" t="e">
        <f>BillDetail_List[Base Profit Costs (including any indemnity cap)]+BillDetail_List[Success Fee on Base Profit costs]</f>
        <v>#N/A</v>
      </c>
      <c r="AW209" s="86" t="e">
        <f>BillDetail_List[ATEI Premium]+BillDetail_List[Other Disbursements]+BillDetail_List[Counsel''s Success Fee]+BillDetail_List[Counsel''s Base Fees]</f>
        <v>#N/A</v>
      </c>
      <c r="AX209" s="86" t="e">
        <f>BillDetail_List[VAT On Other Disbursements]+BillDetail_List[VAT on Counsel''s Success Fee]+BillDetail_List[VAT on Base Counsel Fees]+BillDetail_List[VAT on Success Fee on Base Profit Costs]+BillDetail_List[VAT on Base Profit Costs]</f>
        <v>#N/A</v>
      </c>
      <c r="AY209" s="86" t="e">
        <f>SUM(BillDetail_List[[#This Row],[Total Profit Costs]:[Total VAT]])</f>
        <v>#N/A</v>
      </c>
      <c r="AZ209" s="280" t="e">
        <f>VLOOKUP(BillDetail_List[[#This Row],[Phase Code ]],phasetasklist,7,FALSE)</f>
        <v>#N/A</v>
      </c>
      <c r="BA209" s="280" t="e">
        <f>VLOOKUP(BillDetail_List[[#This Row],[Task Code]],tasklist,7,FALSE)</f>
        <v>#N/A</v>
      </c>
      <c r="BB209" s="280" t="str">
        <f>IFERROR(VLOOKUP(BillDetail_List[[#This Row],[Activity Code]],ActivityCodeList,4,FALSE),"")</f>
        <v/>
      </c>
      <c r="BC209" s="280" t="str">
        <f>IFERROR(VLOOKUP(BillDetail_List[[#This Row],[Expense Code]],expensenumbers,4,FALSE),"")</f>
        <v/>
      </c>
      <c r="BD209" s="218"/>
      <c r="BE209" s="94"/>
      <c r="BF209" s="94"/>
      <c r="BG209" s="218"/>
      <c r="BH209" s="94"/>
      <c r="BI209" s="218"/>
      <c r="BJ209" s="218"/>
      <c r="BK209" s="96"/>
      <c r="BL209" s="96"/>
      <c r="BQ209" s="96"/>
      <c r="BR209" s="96"/>
      <c r="BS209" s="96"/>
      <c r="BT209" s="96"/>
      <c r="BV209" s="96"/>
      <c r="BW209" s="72"/>
      <c r="BX209" s="72"/>
      <c r="CB209" s="98"/>
      <c r="CC209" s="99"/>
      <c r="CD209" s="99"/>
      <c r="CE209" s="84"/>
      <c r="CF209" s="84"/>
    </row>
    <row r="210" spans="1:84" ht="29.1" customHeight="1" x14ac:dyDescent="0.2">
      <c r="A210" s="74"/>
      <c r="B210" s="74"/>
      <c r="C210" s="49"/>
      <c r="D210" s="172"/>
      <c r="E210" s="76"/>
      <c r="F210" s="76"/>
      <c r="G210" s="119"/>
      <c r="H210" s="87"/>
      <c r="I210" s="77"/>
      <c r="J210" s="77"/>
      <c r="K210" s="88"/>
      <c r="L210" s="79"/>
      <c r="M210" s="76"/>
      <c r="N210" s="256"/>
      <c r="O210" s="256"/>
      <c r="P210" s="256"/>
      <c r="Q210" s="256"/>
      <c r="R210" s="81"/>
      <c r="S210" s="89"/>
      <c r="T210" s="76"/>
      <c r="U210" s="75"/>
      <c r="V210" s="86" t="e">
        <f>IF(BillDetail_List[Entry Alloc%]=0,(BillDetail_List[Time]*BillDetail_List[LTM Rate])*BillDetail_List[[#This Row],[Funding PerCent Allowed]],(BillDetail_List[Time]*BillDetail_List[LTM Rate])*BillDetail_List[[#This Row],[Funding PerCent Allowed]]*BillDetail_List[Entry Alloc%])</f>
        <v>#N/A</v>
      </c>
      <c r="W210" s="86">
        <f>BillDetail_List[Counsel''s Base Fees]+BillDetail_List[Other Disbursements]+BillDetail_List[ATEI Premium]</f>
        <v>0</v>
      </c>
      <c r="X210" s="91" t="e">
        <f>VLOOKUP(BillDetail_List[Part ID],FundingList,2,FALSE)</f>
        <v>#N/A</v>
      </c>
      <c r="Y210" s="272" t="e">
        <f>VLOOKUP(BillDetail_List[[#This Row],[Phase Code ]],phasetasklist,3,FALSE)</f>
        <v>#N/A</v>
      </c>
      <c r="Z210" s="255" t="e">
        <f>VLOOKUP(BillDetail_List[[#This Row],[Task Code]],tasklist,4,FALSE)</f>
        <v>#N/A</v>
      </c>
      <c r="AA210" s="240" t="str">
        <f>IFERROR(VLOOKUP(BillDetail_List[[#This Row],[Activity Code]],ActivityCodeList,2,FALSE), " ")</f>
        <v xml:space="preserve"> </v>
      </c>
      <c r="AB210" s="240" t="str">
        <f>IFERROR(VLOOKUP(BillDetail_List[[#This Row],[Expense Code]],expensenumbers,2,FALSE), " ")</f>
        <v xml:space="preserve"> </v>
      </c>
      <c r="AC210" s="92" t="str">
        <f>IFERROR(VLOOKUP(BillDetail_List[LTM],LTMList,3,FALSE),"")</f>
        <v/>
      </c>
      <c r="AD210" s="92" t="str">
        <f>IFERROR(VLOOKUP(BillDetail_List[LTM],LTMList,4,FALSE),"")</f>
        <v/>
      </c>
      <c r="AE210" s="86">
        <f>IFERROR(VLOOKUP(BillDetail_List[LTM],LTM_List[],6,FALSE),0)</f>
        <v>0</v>
      </c>
      <c r="AF210" s="83" t="e">
        <f>VLOOKUP(BillDetail_List[Part ID],FundingList,7,FALSE)</f>
        <v>#N/A</v>
      </c>
      <c r="AG210" s="83" t="e">
        <f>IF(CounselBaseFees=0,VLOOKUP(BillDetail_List[Part ID],FundingList,3,FALSE),VLOOKUP(BillDetail_List[LTM],LTMList,8,FALSE))</f>
        <v>#N/A</v>
      </c>
      <c r="AH210" s="93" t="e">
        <f>VLOOKUP(BillDetail_List[Part ID],FundingList,4,FALSE)</f>
        <v>#N/A</v>
      </c>
      <c r="AI210" s="190">
        <f>IF(BillDetail_List[[#This Row],[Time]]="N/A",0, BillDetail_List[[#This Row],[Time]]*BillDetail_List[[#This Row],[LTM Rate]])</f>
        <v>0</v>
      </c>
      <c r="AJ210" s="86" t="e">
        <f>IF(BillDetail_List[Entry Alloc%]=0,(BillDetail_List[Time]*BillDetail_List[LTM Rate])*BillDetail_List[[#This Row],[Funding PerCent Allowed]],(BillDetail_List[Time]*BillDetail_List[LTM Rate])*BillDetail_List[[#This Row],[Funding PerCent Allowed]]*BillDetail_List[Entry Alloc%])</f>
        <v>#N/A</v>
      </c>
      <c r="AK210" s="86" t="e">
        <f>BillDetail_List[Base Profit Costs (including any indemnity cap)]*BillDetail_List[VAT Rate]</f>
        <v>#N/A</v>
      </c>
      <c r="AL210" s="86" t="e">
        <f>BillDetail_List[Base Profit Costs (including any indemnity cap)]*BillDetail_List[Success Fee %]</f>
        <v>#N/A</v>
      </c>
      <c r="AM210" s="86" t="e">
        <f>BillDetail_List[Success Fee on Base Profit costs]*BillDetail_List[VAT Rate]</f>
        <v>#N/A</v>
      </c>
      <c r="AN210" s="86" t="e">
        <f>SUM(BillDetail_List[[#This Row],[Base Profit Costs (including any indemnity cap)]:[VAT on Success Fee on Base Profit Costs]])</f>
        <v>#N/A</v>
      </c>
      <c r="AO210" s="86" t="e">
        <f>BillDetail_List[Counsel''s Base Fees]*BillDetail_List[VAT Rate]</f>
        <v>#N/A</v>
      </c>
      <c r="AP210" s="86" t="e">
        <f>BillDetail_List[Counsel''s Base Fees]*BillDetail_List[Success Fee %]</f>
        <v>#N/A</v>
      </c>
      <c r="AQ210" s="86" t="e">
        <f>BillDetail_List[Counsel''s Success Fee]*BillDetail_List[VAT Rate]</f>
        <v>#N/A</v>
      </c>
      <c r="AR210" s="86" t="e">
        <f>BillDetail_List[Counsel''s Base Fees]+BillDetail_List[VAT on Base Counsel Fees]+BillDetail_List[Counsel''s Success Fee]+BillDetail_List[VAT on Counsel''s Success Fee]</f>
        <v>#N/A</v>
      </c>
      <c r="AS210" s="86">
        <f>BillDetail_List[Other Disbursements]+BillDetail_List[VAT On Other Disbursements]</f>
        <v>0</v>
      </c>
      <c r="AT210" s="86">
        <f>BillDetail_List[Counsel''s Base Fees]+BillDetail_List[Other Disbursements]+BillDetail_List[ATEI Premium]</f>
        <v>0</v>
      </c>
      <c r="AU210" s="86" t="e">
        <f>BillDetail_List[Other Disbursements]+BillDetail_List[Counsel''s Base Fees]+BillDetail_List[Base Profit Costs (including any indemnity cap)]</f>
        <v>#N/A</v>
      </c>
      <c r="AV210" s="86" t="e">
        <f>BillDetail_List[Base Profit Costs (including any indemnity cap)]+BillDetail_List[Success Fee on Base Profit costs]</f>
        <v>#N/A</v>
      </c>
      <c r="AW210" s="86" t="e">
        <f>BillDetail_List[ATEI Premium]+BillDetail_List[Other Disbursements]+BillDetail_List[Counsel''s Success Fee]+BillDetail_List[Counsel''s Base Fees]</f>
        <v>#N/A</v>
      </c>
      <c r="AX210" s="86" t="e">
        <f>BillDetail_List[VAT On Other Disbursements]+BillDetail_List[VAT on Counsel''s Success Fee]+BillDetail_List[VAT on Base Counsel Fees]+BillDetail_List[VAT on Success Fee on Base Profit Costs]+BillDetail_List[VAT on Base Profit Costs]</f>
        <v>#N/A</v>
      </c>
      <c r="AY210" s="86" t="e">
        <f>SUM(BillDetail_List[[#This Row],[Total Profit Costs]:[Total VAT]])</f>
        <v>#N/A</v>
      </c>
      <c r="AZ210" s="280" t="e">
        <f>VLOOKUP(BillDetail_List[[#This Row],[Phase Code ]],phasetasklist,7,FALSE)</f>
        <v>#N/A</v>
      </c>
      <c r="BA210" s="280" t="e">
        <f>VLOOKUP(BillDetail_List[[#This Row],[Task Code]],tasklist,7,FALSE)</f>
        <v>#N/A</v>
      </c>
      <c r="BB210" s="280" t="str">
        <f>IFERROR(VLOOKUP(BillDetail_List[[#This Row],[Activity Code]],ActivityCodeList,4,FALSE),"")</f>
        <v/>
      </c>
      <c r="BC210" s="280" t="str">
        <f>IFERROR(VLOOKUP(BillDetail_List[[#This Row],[Expense Code]],expensenumbers,4,FALSE),"")</f>
        <v/>
      </c>
      <c r="BD210" s="218"/>
      <c r="BE210" s="94"/>
      <c r="BF210" s="94"/>
      <c r="BG210" s="218"/>
      <c r="BH210" s="94"/>
      <c r="BI210" s="218"/>
      <c r="BJ210" s="218"/>
      <c r="BK210" s="96"/>
      <c r="BL210" s="96"/>
      <c r="BQ210" s="96"/>
      <c r="BR210" s="96"/>
      <c r="BS210" s="96"/>
      <c r="BT210" s="96"/>
      <c r="BV210" s="96"/>
      <c r="BW210" s="72"/>
      <c r="BX210" s="72"/>
      <c r="CB210" s="98"/>
      <c r="CC210" s="99"/>
      <c r="CD210" s="99"/>
      <c r="CE210" s="84"/>
      <c r="CF210" s="84"/>
    </row>
    <row r="211" spans="1:84" ht="29.1" customHeight="1" x14ac:dyDescent="0.2">
      <c r="A211" s="74"/>
      <c r="B211" s="74"/>
      <c r="C211" s="49"/>
      <c r="D211" s="172"/>
      <c r="E211" s="76"/>
      <c r="F211" s="76"/>
      <c r="G211" s="119"/>
      <c r="H211" s="87"/>
      <c r="I211" s="77"/>
      <c r="J211" s="77"/>
      <c r="K211" s="88"/>
      <c r="L211" s="79"/>
      <c r="M211" s="76"/>
      <c r="N211" s="256"/>
      <c r="O211" s="256"/>
      <c r="P211" s="256"/>
      <c r="Q211" s="256"/>
      <c r="R211" s="81"/>
      <c r="S211" s="89"/>
      <c r="T211" s="76"/>
      <c r="U211" s="75"/>
      <c r="V211" s="86" t="e">
        <f>IF(BillDetail_List[Entry Alloc%]=0,(BillDetail_List[Time]*BillDetail_List[LTM Rate])*BillDetail_List[[#This Row],[Funding PerCent Allowed]],(BillDetail_List[Time]*BillDetail_List[LTM Rate])*BillDetail_List[[#This Row],[Funding PerCent Allowed]]*BillDetail_List[Entry Alloc%])</f>
        <v>#N/A</v>
      </c>
      <c r="W211" s="86">
        <f>BillDetail_List[Counsel''s Base Fees]+BillDetail_List[Other Disbursements]+BillDetail_List[ATEI Premium]</f>
        <v>0</v>
      </c>
      <c r="X211" s="91" t="e">
        <f>VLOOKUP(BillDetail_List[Part ID],FundingList,2,FALSE)</f>
        <v>#N/A</v>
      </c>
      <c r="Y211" s="272" t="e">
        <f>VLOOKUP(BillDetail_List[[#This Row],[Phase Code ]],phasetasklist,3,FALSE)</f>
        <v>#N/A</v>
      </c>
      <c r="Z211" s="255" t="e">
        <f>VLOOKUP(BillDetail_List[[#This Row],[Task Code]],tasklist,4,FALSE)</f>
        <v>#N/A</v>
      </c>
      <c r="AA211" s="240" t="str">
        <f>IFERROR(VLOOKUP(BillDetail_List[[#This Row],[Activity Code]],ActivityCodeList,2,FALSE), " ")</f>
        <v xml:space="preserve"> </v>
      </c>
      <c r="AB211" s="240" t="str">
        <f>IFERROR(VLOOKUP(BillDetail_List[[#This Row],[Expense Code]],expensenumbers,2,FALSE), " ")</f>
        <v xml:space="preserve"> </v>
      </c>
      <c r="AC211" s="92" t="str">
        <f>IFERROR(VLOOKUP(BillDetail_List[LTM],LTMList,3,FALSE),"")</f>
        <v/>
      </c>
      <c r="AD211" s="92" t="str">
        <f>IFERROR(VLOOKUP(BillDetail_List[LTM],LTMList,4,FALSE),"")</f>
        <v/>
      </c>
      <c r="AE211" s="86">
        <f>IFERROR(VLOOKUP(BillDetail_List[LTM],LTM_List[],6,FALSE),0)</f>
        <v>0</v>
      </c>
      <c r="AF211" s="83" t="e">
        <f>VLOOKUP(BillDetail_List[Part ID],FundingList,7,FALSE)</f>
        <v>#N/A</v>
      </c>
      <c r="AG211" s="83" t="e">
        <f>IF(CounselBaseFees=0,VLOOKUP(BillDetail_List[Part ID],FundingList,3,FALSE),VLOOKUP(BillDetail_List[LTM],LTMList,8,FALSE))</f>
        <v>#N/A</v>
      </c>
      <c r="AH211" s="93" t="e">
        <f>VLOOKUP(BillDetail_List[Part ID],FundingList,4,FALSE)</f>
        <v>#N/A</v>
      </c>
      <c r="AI211" s="190">
        <f>IF(BillDetail_List[[#This Row],[Time]]="N/A",0, BillDetail_List[[#This Row],[Time]]*BillDetail_List[[#This Row],[LTM Rate]])</f>
        <v>0</v>
      </c>
      <c r="AJ211" s="86" t="e">
        <f>IF(BillDetail_List[Entry Alloc%]=0,(BillDetail_List[Time]*BillDetail_List[LTM Rate])*BillDetail_List[[#This Row],[Funding PerCent Allowed]],(BillDetail_List[Time]*BillDetail_List[LTM Rate])*BillDetail_List[[#This Row],[Funding PerCent Allowed]]*BillDetail_List[Entry Alloc%])</f>
        <v>#N/A</v>
      </c>
      <c r="AK211" s="86" t="e">
        <f>BillDetail_List[Base Profit Costs (including any indemnity cap)]*BillDetail_List[VAT Rate]</f>
        <v>#N/A</v>
      </c>
      <c r="AL211" s="86" t="e">
        <f>BillDetail_List[Base Profit Costs (including any indemnity cap)]*BillDetail_List[Success Fee %]</f>
        <v>#N/A</v>
      </c>
      <c r="AM211" s="86" t="e">
        <f>BillDetail_List[Success Fee on Base Profit costs]*BillDetail_List[VAT Rate]</f>
        <v>#N/A</v>
      </c>
      <c r="AN211" s="86" t="e">
        <f>SUM(BillDetail_List[[#This Row],[Base Profit Costs (including any indemnity cap)]:[VAT on Success Fee on Base Profit Costs]])</f>
        <v>#N/A</v>
      </c>
      <c r="AO211" s="86" t="e">
        <f>BillDetail_List[Counsel''s Base Fees]*BillDetail_List[VAT Rate]</f>
        <v>#N/A</v>
      </c>
      <c r="AP211" s="86" t="e">
        <f>BillDetail_List[Counsel''s Base Fees]*BillDetail_List[Success Fee %]</f>
        <v>#N/A</v>
      </c>
      <c r="AQ211" s="86" t="e">
        <f>BillDetail_List[Counsel''s Success Fee]*BillDetail_List[VAT Rate]</f>
        <v>#N/A</v>
      </c>
      <c r="AR211" s="86" t="e">
        <f>BillDetail_List[Counsel''s Base Fees]+BillDetail_List[VAT on Base Counsel Fees]+BillDetail_List[Counsel''s Success Fee]+BillDetail_List[VAT on Counsel''s Success Fee]</f>
        <v>#N/A</v>
      </c>
      <c r="AS211" s="86">
        <f>BillDetail_List[Other Disbursements]+BillDetail_List[VAT On Other Disbursements]</f>
        <v>0</v>
      </c>
      <c r="AT211" s="86">
        <f>BillDetail_List[Counsel''s Base Fees]+BillDetail_List[Other Disbursements]+BillDetail_List[ATEI Premium]</f>
        <v>0</v>
      </c>
      <c r="AU211" s="86" t="e">
        <f>BillDetail_List[Other Disbursements]+BillDetail_List[Counsel''s Base Fees]+BillDetail_List[Base Profit Costs (including any indemnity cap)]</f>
        <v>#N/A</v>
      </c>
      <c r="AV211" s="86" t="e">
        <f>BillDetail_List[Base Profit Costs (including any indemnity cap)]+BillDetail_List[Success Fee on Base Profit costs]</f>
        <v>#N/A</v>
      </c>
      <c r="AW211" s="86" t="e">
        <f>BillDetail_List[ATEI Premium]+BillDetail_List[Other Disbursements]+BillDetail_List[Counsel''s Success Fee]+BillDetail_List[Counsel''s Base Fees]</f>
        <v>#N/A</v>
      </c>
      <c r="AX211" s="86" t="e">
        <f>BillDetail_List[VAT On Other Disbursements]+BillDetail_List[VAT on Counsel''s Success Fee]+BillDetail_List[VAT on Base Counsel Fees]+BillDetail_List[VAT on Success Fee on Base Profit Costs]+BillDetail_List[VAT on Base Profit Costs]</f>
        <v>#N/A</v>
      </c>
      <c r="AY211" s="86" t="e">
        <f>SUM(BillDetail_List[[#This Row],[Total Profit Costs]:[Total VAT]])</f>
        <v>#N/A</v>
      </c>
      <c r="AZ211" s="280" t="e">
        <f>VLOOKUP(BillDetail_List[[#This Row],[Phase Code ]],phasetasklist,7,FALSE)</f>
        <v>#N/A</v>
      </c>
      <c r="BA211" s="280" t="e">
        <f>VLOOKUP(BillDetail_List[[#This Row],[Task Code]],tasklist,7,FALSE)</f>
        <v>#N/A</v>
      </c>
      <c r="BB211" s="280" t="str">
        <f>IFERROR(VLOOKUP(BillDetail_List[[#This Row],[Activity Code]],ActivityCodeList,4,FALSE),"")</f>
        <v/>
      </c>
      <c r="BC211" s="280" t="str">
        <f>IFERROR(VLOOKUP(BillDetail_List[[#This Row],[Expense Code]],expensenumbers,4,FALSE),"")</f>
        <v/>
      </c>
      <c r="BD211" s="218"/>
      <c r="BE211" s="94"/>
      <c r="BF211" s="94"/>
      <c r="BG211" s="218"/>
      <c r="BH211" s="94"/>
      <c r="BI211" s="218"/>
      <c r="BJ211" s="218"/>
      <c r="BK211" s="96"/>
      <c r="BL211" s="96"/>
      <c r="BQ211" s="96"/>
      <c r="BR211" s="96"/>
      <c r="BS211" s="96"/>
      <c r="BT211" s="96"/>
      <c r="BV211" s="96"/>
      <c r="BW211" s="72"/>
      <c r="BX211" s="72"/>
      <c r="CB211" s="98"/>
      <c r="CC211" s="99"/>
      <c r="CD211" s="99"/>
      <c r="CE211" s="84"/>
      <c r="CF211" s="84"/>
    </row>
    <row r="212" spans="1:84" x14ac:dyDescent="0.2">
      <c r="A212" s="74"/>
      <c r="B212" s="74"/>
      <c r="C212" s="49"/>
      <c r="D212" s="172"/>
      <c r="E212" s="76"/>
      <c r="F212" s="76"/>
      <c r="G212" s="119"/>
      <c r="H212" s="87"/>
      <c r="I212" s="77"/>
      <c r="J212" s="77"/>
      <c r="K212" s="88"/>
      <c r="L212" s="79"/>
      <c r="M212" s="76"/>
      <c r="N212" s="256"/>
      <c r="O212" s="256"/>
      <c r="P212" s="256"/>
      <c r="Q212" s="256"/>
      <c r="R212" s="81"/>
      <c r="S212" s="89"/>
      <c r="T212" s="76"/>
      <c r="U212" s="76"/>
      <c r="V212" s="86" t="e">
        <f>IF(BillDetail_List[Entry Alloc%]=0,(BillDetail_List[Time]*BillDetail_List[LTM Rate])*BillDetail_List[[#This Row],[Funding PerCent Allowed]],(BillDetail_List[Time]*BillDetail_List[LTM Rate])*BillDetail_List[[#This Row],[Funding PerCent Allowed]]*BillDetail_List[Entry Alloc%])</f>
        <v>#N/A</v>
      </c>
      <c r="W212" s="86">
        <f>BillDetail_List[Counsel''s Base Fees]+BillDetail_List[Other Disbursements]+BillDetail_List[ATEI Premium]</f>
        <v>0</v>
      </c>
      <c r="X212" s="91" t="e">
        <f>VLOOKUP(BillDetail_List[Part ID],FundingList,2,FALSE)</f>
        <v>#N/A</v>
      </c>
      <c r="Y212" s="272" t="e">
        <f>VLOOKUP(BillDetail_List[[#This Row],[Phase Code ]],phasetasklist,3,FALSE)</f>
        <v>#N/A</v>
      </c>
      <c r="Z212" s="255" t="e">
        <f>VLOOKUP(BillDetail_List[[#This Row],[Task Code]],tasklist,4,FALSE)</f>
        <v>#N/A</v>
      </c>
      <c r="AA212" s="240" t="str">
        <f>IFERROR(VLOOKUP(BillDetail_List[[#This Row],[Activity Code]],ActivityCodeList,2,FALSE), " ")</f>
        <v xml:space="preserve"> </v>
      </c>
      <c r="AB212" s="240" t="str">
        <f>IFERROR(VLOOKUP(BillDetail_List[[#This Row],[Expense Code]],expensenumbers,2,FALSE), " ")</f>
        <v xml:space="preserve"> </v>
      </c>
      <c r="AC212" s="92" t="str">
        <f>IFERROR(VLOOKUP(BillDetail_List[LTM],LTMList,3,FALSE),"")</f>
        <v/>
      </c>
      <c r="AD212" s="92" t="str">
        <f>IFERROR(VLOOKUP(BillDetail_List[LTM],LTMList,4,FALSE),"")</f>
        <v/>
      </c>
      <c r="AE212" s="86">
        <f>IFERROR(VLOOKUP(BillDetail_List[LTM],LTM_List[],6,FALSE),0)</f>
        <v>0</v>
      </c>
      <c r="AF212" s="83" t="e">
        <f>VLOOKUP(BillDetail_List[Part ID],FundingList,7,FALSE)</f>
        <v>#N/A</v>
      </c>
      <c r="AG212" s="83" t="e">
        <f>IF(CounselBaseFees=0,VLOOKUP(BillDetail_List[Part ID],FundingList,3,FALSE),VLOOKUP(BillDetail_List[LTM],LTMList,8,FALSE))</f>
        <v>#N/A</v>
      </c>
      <c r="AH212" s="93" t="e">
        <f>VLOOKUP(BillDetail_List[Part ID],FundingList,4,FALSE)</f>
        <v>#N/A</v>
      </c>
      <c r="AI212" s="190">
        <f>IF(BillDetail_List[[#This Row],[Time]]="N/A",0, BillDetail_List[[#This Row],[Time]]*BillDetail_List[[#This Row],[LTM Rate]])</f>
        <v>0</v>
      </c>
      <c r="AJ212" s="86" t="e">
        <f>IF(BillDetail_List[Entry Alloc%]=0,(BillDetail_List[Time]*BillDetail_List[LTM Rate])*BillDetail_List[[#This Row],[Funding PerCent Allowed]],(BillDetail_List[Time]*BillDetail_List[LTM Rate])*BillDetail_List[[#This Row],[Funding PerCent Allowed]]*BillDetail_List[Entry Alloc%])</f>
        <v>#N/A</v>
      </c>
      <c r="AK212" s="86" t="e">
        <f>BillDetail_List[Base Profit Costs (including any indemnity cap)]*BillDetail_List[VAT Rate]</f>
        <v>#N/A</v>
      </c>
      <c r="AL212" s="86" t="e">
        <f>BillDetail_List[Base Profit Costs (including any indemnity cap)]*BillDetail_List[Success Fee %]</f>
        <v>#N/A</v>
      </c>
      <c r="AM212" s="86" t="e">
        <f>BillDetail_List[Success Fee on Base Profit costs]*BillDetail_List[VAT Rate]</f>
        <v>#N/A</v>
      </c>
      <c r="AN212" s="86" t="e">
        <f>SUM(BillDetail_List[[#This Row],[Base Profit Costs (including any indemnity cap)]:[VAT on Success Fee on Base Profit Costs]])</f>
        <v>#N/A</v>
      </c>
      <c r="AO212" s="86" t="e">
        <f>BillDetail_List[Counsel''s Base Fees]*BillDetail_List[VAT Rate]</f>
        <v>#N/A</v>
      </c>
      <c r="AP212" s="86" t="e">
        <f>BillDetail_List[Counsel''s Base Fees]*BillDetail_List[Success Fee %]</f>
        <v>#N/A</v>
      </c>
      <c r="AQ212" s="86" t="e">
        <f>BillDetail_List[Counsel''s Success Fee]*BillDetail_List[VAT Rate]</f>
        <v>#N/A</v>
      </c>
      <c r="AR212" s="86" t="e">
        <f>BillDetail_List[Counsel''s Base Fees]+BillDetail_List[VAT on Base Counsel Fees]+BillDetail_List[Counsel''s Success Fee]+BillDetail_List[VAT on Counsel''s Success Fee]</f>
        <v>#N/A</v>
      </c>
      <c r="AS212" s="86">
        <f>BillDetail_List[Other Disbursements]+BillDetail_List[VAT On Other Disbursements]</f>
        <v>0</v>
      </c>
      <c r="AT212" s="86">
        <f>BillDetail_List[Counsel''s Base Fees]+BillDetail_List[Other Disbursements]+BillDetail_List[ATEI Premium]</f>
        <v>0</v>
      </c>
      <c r="AU212" s="86" t="e">
        <f>BillDetail_List[Other Disbursements]+BillDetail_List[Counsel''s Base Fees]+BillDetail_List[Base Profit Costs (including any indemnity cap)]</f>
        <v>#N/A</v>
      </c>
      <c r="AV212" s="86" t="e">
        <f>BillDetail_List[Base Profit Costs (including any indemnity cap)]+BillDetail_List[Success Fee on Base Profit costs]</f>
        <v>#N/A</v>
      </c>
      <c r="AW212" s="86" t="e">
        <f>BillDetail_List[ATEI Premium]+BillDetail_List[Other Disbursements]+BillDetail_List[Counsel''s Success Fee]+BillDetail_List[Counsel''s Base Fees]</f>
        <v>#N/A</v>
      </c>
      <c r="AX212" s="86" t="e">
        <f>BillDetail_List[VAT On Other Disbursements]+BillDetail_List[VAT on Counsel''s Success Fee]+BillDetail_List[VAT on Base Counsel Fees]+BillDetail_List[VAT on Success Fee on Base Profit Costs]+BillDetail_List[VAT on Base Profit Costs]</f>
        <v>#N/A</v>
      </c>
      <c r="AY212" s="86" t="e">
        <f>SUM(BillDetail_List[[#This Row],[Total Profit Costs]:[Total VAT]])</f>
        <v>#N/A</v>
      </c>
      <c r="AZ212" s="280" t="e">
        <f>VLOOKUP(BillDetail_List[[#This Row],[Phase Code ]],phasetasklist,7,FALSE)</f>
        <v>#N/A</v>
      </c>
      <c r="BA212" s="280" t="e">
        <f>VLOOKUP(BillDetail_List[[#This Row],[Task Code]],tasklist,7,FALSE)</f>
        <v>#N/A</v>
      </c>
      <c r="BB212" s="280" t="str">
        <f>IFERROR(VLOOKUP(BillDetail_List[[#This Row],[Activity Code]],ActivityCodeList,4,FALSE),"")</f>
        <v/>
      </c>
      <c r="BC212" s="280" t="str">
        <f>IFERROR(VLOOKUP(BillDetail_List[[#This Row],[Expense Code]],expensenumbers,4,FALSE),"")</f>
        <v/>
      </c>
      <c r="BD212" s="218"/>
      <c r="BE212" s="94"/>
      <c r="BF212" s="94"/>
      <c r="BG212" s="218"/>
      <c r="BH212" s="94"/>
      <c r="BI212" s="218"/>
      <c r="BJ212" s="218"/>
      <c r="BK212" s="96"/>
      <c r="BL212" s="96"/>
      <c r="BQ212" s="96"/>
      <c r="BR212" s="96"/>
      <c r="BS212" s="96"/>
      <c r="BT212" s="96"/>
      <c r="BV212" s="96"/>
      <c r="BW212" s="72"/>
      <c r="BX212" s="72"/>
      <c r="CB212" s="98"/>
      <c r="CC212" s="99"/>
      <c r="CD212" s="99"/>
      <c r="CE212" s="84"/>
      <c r="CF212" s="84"/>
    </row>
    <row r="213" spans="1:84" x14ac:dyDescent="0.2">
      <c r="A213" s="74"/>
      <c r="B213" s="74"/>
      <c r="C213" s="49"/>
      <c r="D213" s="172"/>
      <c r="E213" s="76"/>
      <c r="F213" s="76"/>
      <c r="G213" s="119"/>
      <c r="H213" s="87"/>
      <c r="I213" s="77"/>
      <c r="J213" s="77"/>
      <c r="K213" s="88"/>
      <c r="L213" s="79"/>
      <c r="M213" s="76"/>
      <c r="N213" s="256"/>
      <c r="O213" s="256"/>
      <c r="P213" s="256"/>
      <c r="Q213" s="256"/>
      <c r="R213" s="81"/>
      <c r="S213" s="89"/>
      <c r="T213" s="76"/>
      <c r="U213" s="76"/>
      <c r="V213" s="86" t="e">
        <f>IF(BillDetail_List[Entry Alloc%]=0,(BillDetail_List[Time]*BillDetail_List[LTM Rate])*BillDetail_List[[#This Row],[Funding PerCent Allowed]],(BillDetail_List[Time]*BillDetail_List[LTM Rate])*BillDetail_List[[#This Row],[Funding PerCent Allowed]]*BillDetail_List[Entry Alloc%])</f>
        <v>#N/A</v>
      </c>
      <c r="W213" s="86">
        <f>BillDetail_List[Counsel''s Base Fees]+BillDetail_List[Other Disbursements]+BillDetail_List[ATEI Premium]</f>
        <v>0</v>
      </c>
      <c r="X213" s="91" t="e">
        <f>VLOOKUP(BillDetail_List[Part ID],FundingList,2,FALSE)</f>
        <v>#N/A</v>
      </c>
      <c r="Y213" s="272" t="e">
        <f>VLOOKUP(BillDetail_List[[#This Row],[Phase Code ]],phasetasklist,3,FALSE)</f>
        <v>#N/A</v>
      </c>
      <c r="Z213" s="255" t="e">
        <f>VLOOKUP(BillDetail_List[[#This Row],[Task Code]],tasklist,4,FALSE)</f>
        <v>#N/A</v>
      </c>
      <c r="AA213" s="240" t="str">
        <f>IFERROR(VLOOKUP(BillDetail_List[[#This Row],[Activity Code]],ActivityCodeList,2,FALSE), " ")</f>
        <v xml:space="preserve"> </v>
      </c>
      <c r="AB213" s="240" t="str">
        <f>IFERROR(VLOOKUP(BillDetail_List[[#This Row],[Expense Code]],expensenumbers,2,FALSE), " ")</f>
        <v xml:space="preserve"> </v>
      </c>
      <c r="AC213" s="92" t="str">
        <f>IFERROR(VLOOKUP(BillDetail_List[LTM],LTMList,3,FALSE),"")</f>
        <v/>
      </c>
      <c r="AD213" s="92" t="str">
        <f>IFERROR(VLOOKUP(BillDetail_List[LTM],LTMList,4,FALSE),"")</f>
        <v/>
      </c>
      <c r="AE213" s="86">
        <f>IFERROR(VLOOKUP(BillDetail_List[LTM],LTM_List[],6,FALSE),0)</f>
        <v>0</v>
      </c>
      <c r="AF213" s="83" t="e">
        <f>VLOOKUP(BillDetail_List[Part ID],FundingList,7,FALSE)</f>
        <v>#N/A</v>
      </c>
      <c r="AG213" s="83" t="e">
        <f>IF(CounselBaseFees=0,VLOOKUP(BillDetail_List[Part ID],FundingList,3,FALSE),VLOOKUP(BillDetail_List[LTM],LTMList,8,FALSE))</f>
        <v>#N/A</v>
      </c>
      <c r="AH213" s="93" t="e">
        <f>VLOOKUP(BillDetail_List[Part ID],FundingList,4,FALSE)</f>
        <v>#N/A</v>
      </c>
      <c r="AI213" s="190">
        <f>IF(BillDetail_List[[#This Row],[Time]]="N/A",0, BillDetail_List[[#This Row],[Time]]*BillDetail_List[[#This Row],[LTM Rate]])</f>
        <v>0</v>
      </c>
      <c r="AJ213" s="86" t="e">
        <f>IF(BillDetail_List[Entry Alloc%]=0,(BillDetail_List[Time]*BillDetail_List[LTM Rate])*BillDetail_List[[#This Row],[Funding PerCent Allowed]],(BillDetail_List[Time]*BillDetail_List[LTM Rate])*BillDetail_List[[#This Row],[Funding PerCent Allowed]]*BillDetail_List[Entry Alloc%])</f>
        <v>#N/A</v>
      </c>
      <c r="AK213" s="86" t="e">
        <f>BillDetail_List[Base Profit Costs (including any indemnity cap)]*BillDetail_List[VAT Rate]</f>
        <v>#N/A</v>
      </c>
      <c r="AL213" s="86" t="e">
        <f>BillDetail_List[Base Profit Costs (including any indemnity cap)]*BillDetail_List[Success Fee %]</f>
        <v>#N/A</v>
      </c>
      <c r="AM213" s="86" t="e">
        <f>BillDetail_List[Success Fee on Base Profit costs]*BillDetail_List[VAT Rate]</f>
        <v>#N/A</v>
      </c>
      <c r="AN213" s="86" t="e">
        <f>SUM(BillDetail_List[[#This Row],[Base Profit Costs (including any indemnity cap)]:[VAT on Success Fee on Base Profit Costs]])</f>
        <v>#N/A</v>
      </c>
      <c r="AO213" s="86" t="e">
        <f>BillDetail_List[Counsel''s Base Fees]*BillDetail_List[VAT Rate]</f>
        <v>#N/A</v>
      </c>
      <c r="AP213" s="86" t="e">
        <f>BillDetail_List[Counsel''s Base Fees]*BillDetail_List[Success Fee %]</f>
        <v>#N/A</v>
      </c>
      <c r="AQ213" s="86" t="e">
        <f>BillDetail_List[Counsel''s Success Fee]*BillDetail_List[VAT Rate]</f>
        <v>#N/A</v>
      </c>
      <c r="AR213" s="86" t="e">
        <f>BillDetail_List[Counsel''s Base Fees]+BillDetail_List[VAT on Base Counsel Fees]+BillDetail_List[Counsel''s Success Fee]+BillDetail_List[VAT on Counsel''s Success Fee]</f>
        <v>#N/A</v>
      </c>
      <c r="AS213" s="86">
        <f>BillDetail_List[Other Disbursements]+BillDetail_List[VAT On Other Disbursements]</f>
        <v>0</v>
      </c>
      <c r="AT213" s="86">
        <f>BillDetail_List[Counsel''s Base Fees]+BillDetail_List[Other Disbursements]+BillDetail_List[ATEI Premium]</f>
        <v>0</v>
      </c>
      <c r="AU213" s="86" t="e">
        <f>BillDetail_List[Other Disbursements]+BillDetail_List[Counsel''s Base Fees]+BillDetail_List[Base Profit Costs (including any indemnity cap)]</f>
        <v>#N/A</v>
      </c>
      <c r="AV213" s="86" t="e">
        <f>BillDetail_List[Base Profit Costs (including any indemnity cap)]+BillDetail_List[Success Fee on Base Profit costs]</f>
        <v>#N/A</v>
      </c>
      <c r="AW213" s="86" t="e">
        <f>BillDetail_List[ATEI Premium]+BillDetail_List[Other Disbursements]+BillDetail_List[Counsel''s Success Fee]+BillDetail_List[Counsel''s Base Fees]</f>
        <v>#N/A</v>
      </c>
      <c r="AX213" s="86" t="e">
        <f>BillDetail_List[VAT On Other Disbursements]+BillDetail_List[VAT on Counsel''s Success Fee]+BillDetail_List[VAT on Base Counsel Fees]+BillDetail_List[VAT on Success Fee on Base Profit Costs]+BillDetail_List[VAT on Base Profit Costs]</f>
        <v>#N/A</v>
      </c>
      <c r="AY213" s="86" t="e">
        <f>SUM(BillDetail_List[[#This Row],[Total Profit Costs]:[Total VAT]])</f>
        <v>#N/A</v>
      </c>
      <c r="AZ213" s="280" t="e">
        <f>VLOOKUP(BillDetail_List[[#This Row],[Phase Code ]],phasetasklist,7,FALSE)</f>
        <v>#N/A</v>
      </c>
      <c r="BA213" s="280" t="e">
        <f>VLOOKUP(BillDetail_List[[#This Row],[Task Code]],tasklist,7,FALSE)</f>
        <v>#N/A</v>
      </c>
      <c r="BB213" s="280" t="str">
        <f>IFERROR(VLOOKUP(BillDetail_List[[#This Row],[Activity Code]],ActivityCodeList,4,FALSE),"")</f>
        <v/>
      </c>
      <c r="BC213" s="280" t="str">
        <f>IFERROR(VLOOKUP(BillDetail_List[[#This Row],[Expense Code]],expensenumbers,4,FALSE),"")</f>
        <v/>
      </c>
      <c r="BD213" s="218"/>
      <c r="BE213" s="94"/>
      <c r="BF213" s="94"/>
      <c r="BG213" s="218"/>
      <c r="BH213" s="94"/>
      <c r="BI213" s="218"/>
      <c r="BJ213" s="218"/>
      <c r="BK213" s="96"/>
      <c r="BL213" s="96"/>
      <c r="BQ213" s="96"/>
      <c r="BR213" s="96"/>
      <c r="BS213" s="96"/>
      <c r="BT213" s="96"/>
      <c r="BV213" s="96"/>
      <c r="BW213" s="72"/>
      <c r="BX213" s="72"/>
      <c r="CB213" s="98"/>
      <c r="CC213" s="99"/>
      <c r="CD213" s="99"/>
      <c r="CE213" s="84"/>
      <c r="CF213" s="84"/>
    </row>
    <row r="214" spans="1:84" x14ac:dyDescent="0.2">
      <c r="A214" s="74"/>
      <c r="B214" s="74"/>
      <c r="C214" s="49"/>
      <c r="D214" s="172"/>
      <c r="E214" s="76"/>
      <c r="F214" s="76"/>
      <c r="G214" s="119"/>
      <c r="H214" s="87"/>
      <c r="I214" s="77"/>
      <c r="J214" s="77"/>
      <c r="K214" s="88"/>
      <c r="L214" s="79"/>
      <c r="M214" s="76"/>
      <c r="N214" s="256"/>
      <c r="O214" s="256"/>
      <c r="P214" s="256"/>
      <c r="Q214" s="256"/>
      <c r="R214" s="81"/>
      <c r="S214" s="89"/>
      <c r="T214" s="76"/>
      <c r="U214" s="76"/>
      <c r="V214" s="86" t="e">
        <f>IF(BillDetail_List[Entry Alloc%]=0,(BillDetail_List[Time]*BillDetail_List[LTM Rate])*BillDetail_List[[#This Row],[Funding PerCent Allowed]],(BillDetail_List[Time]*BillDetail_List[LTM Rate])*BillDetail_List[[#This Row],[Funding PerCent Allowed]]*BillDetail_List[Entry Alloc%])</f>
        <v>#N/A</v>
      </c>
      <c r="W214" s="86">
        <f>BillDetail_List[Counsel''s Base Fees]+BillDetail_List[Other Disbursements]+BillDetail_List[ATEI Premium]</f>
        <v>0</v>
      </c>
      <c r="X214" s="91" t="e">
        <f>VLOOKUP(BillDetail_List[Part ID],FundingList,2,FALSE)</f>
        <v>#N/A</v>
      </c>
      <c r="Y214" s="272" t="e">
        <f>VLOOKUP(BillDetail_List[[#This Row],[Phase Code ]],phasetasklist,3,FALSE)</f>
        <v>#N/A</v>
      </c>
      <c r="Z214" s="255" t="e">
        <f>VLOOKUP(BillDetail_List[[#This Row],[Task Code]],tasklist,4,FALSE)</f>
        <v>#N/A</v>
      </c>
      <c r="AA214" s="240" t="str">
        <f>IFERROR(VLOOKUP(BillDetail_List[[#This Row],[Activity Code]],ActivityCodeList,2,FALSE), " ")</f>
        <v xml:space="preserve"> </v>
      </c>
      <c r="AB214" s="240" t="str">
        <f>IFERROR(VLOOKUP(BillDetail_List[[#This Row],[Expense Code]],expensenumbers,2,FALSE), " ")</f>
        <v xml:space="preserve"> </v>
      </c>
      <c r="AC214" s="92" t="str">
        <f>IFERROR(VLOOKUP(BillDetail_List[LTM],LTMList,3,FALSE),"")</f>
        <v/>
      </c>
      <c r="AD214" s="92" t="str">
        <f>IFERROR(VLOOKUP(BillDetail_List[LTM],LTMList,4,FALSE),"")</f>
        <v/>
      </c>
      <c r="AE214" s="86">
        <f>IFERROR(VLOOKUP(BillDetail_List[LTM],LTM_List[],6,FALSE),0)</f>
        <v>0</v>
      </c>
      <c r="AF214" s="83" t="e">
        <f>VLOOKUP(BillDetail_List[Part ID],FundingList,7,FALSE)</f>
        <v>#N/A</v>
      </c>
      <c r="AG214" s="83" t="e">
        <f>IF(CounselBaseFees=0,VLOOKUP(BillDetail_List[Part ID],FundingList,3,FALSE),VLOOKUP(BillDetail_List[LTM],LTMList,8,FALSE))</f>
        <v>#N/A</v>
      </c>
      <c r="AH214" s="93" t="e">
        <f>VLOOKUP(BillDetail_List[Part ID],FundingList,4,FALSE)</f>
        <v>#N/A</v>
      </c>
      <c r="AI214" s="190">
        <f>IF(BillDetail_List[[#This Row],[Time]]="N/A",0, BillDetail_List[[#This Row],[Time]]*BillDetail_List[[#This Row],[LTM Rate]])</f>
        <v>0</v>
      </c>
      <c r="AJ214" s="86" t="e">
        <f>IF(BillDetail_List[Entry Alloc%]=0,(BillDetail_List[Time]*BillDetail_List[LTM Rate])*BillDetail_List[[#This Row],[Funding PerCent Allowed]],(BillDetail_List[Time]*BillDetail_List[LTM Rate])*BillDetail_List[[#This Row],[Funding PerCent Allowed]]*BillDetail_List[Entry Alloc%])</f>
        <v>#N/A</v>
      </c>
      <c r="AK214" s="86" t="e">
        <f>BillDetail_List[Base Profit Costs (including any indemnity cap)]*BillDetail_List[VAT Rate]</f>
        <v>#N/A</v>
      </c>
      <c r="AL214" s="86" t="e">
        <f>BillDetail_List[Base Profit Costs (including any indemnity cap)]*BillDetail_List[Success Fee %]</f>
        <v>#N/A</v>
      </c>
      <c r="AM214" s="86" t="e">
        <f>BillDetail_List[Success Fee on Base Profit costs]*BillDetail_List[VAT Rate]</f>
        <v>#N/A</v>
      </c>
      <c r="AN214" s="86" t="e">
        <f>SUM(BillDetail_List[[#This Row],[Base Profit Costs (including any indemnity cap)]:[VAT on Success Fee on Base Profit Costs]])</f>
        <v>#N/A</v>
      </c>
      <c r="AO214" s="86" t="e">
        <f>BillDetail_List[Counsel''s Base Fees]*BillDetail_List[VAT Rate]</f>
        <v>#N/A</v>
      </c>
      <c r="AP214" s="86" t="e">
        <f>BillDetail_List[Counsel''s Base Fees]*BillDetail_List[Success Fee %]</f>
        <v>#N/A</v>
      </c>
      <c r="AQ214" s="86" t="e">
        <f>BillDetail_List[Counsel''s Success Fee]*BillDetail_List[VAT Rate]</f>
        <v>#N/A</v>
      </c>
      <c r="AR214" s="86" t="e">
        <f>BillDetail_List[Counsel''s Base Fees]+BillDetail_List[VAT on Base Counsel Fees]+BillDetail_List[Counsel''s Success Fee]+BillDetail_List[VAT on Counsel''s Success Fee]</f>
        <v>#N/A</v>
      </c>
      <c r="AS214" s="86">
        <f>BillDetail_List[Other Disbursements]+BillDetail_List[VAT On Other Disbursements]</f>
        <v>0</v>
      </c>
      <c r="AT214" s="86">
        <f>BillDetail_List[Counsel''s Base Fees]+BillDetail_List[Other Disbursements]+BillDetail_List[ATEI Premium]</f>
        <v>0</v>
      </c>
      <c r="AU214" s="86" t="e">
        <f>BillDetail_List[Other Disbursements]+BillDetail_List[Counsel''s Base Fees]+BillDetail_List[Base Profit Costs (including any indemnity cap)]</f>
        <v>#N/A</v>
      </c>
      <c r="AV214" s="86" t="e">
        <f>BillDetail_List[Base Profit Costs (including any indemnity cap)]+BillDetail_List[Success Fee on Base Profit costs]</f>
        <v>#N/A</v>
      </c>
      <c r="AW214" s="86" t="e">
        <f>BillDetail_List[ATEI Premium]+BillDetail_List[Other Disbursements]+BillDetail_List[Counsel''s Success Fee]+BillDetail_List[Counsel''s Base Fees]</f>
        <v>#N/A</v>
      </c>
      <c r="AX214" s="86" t="e">
        <f>BillDetail_List[VAT On Other Disbursements]+BillDetail_List[VAT on Counsel''s Success Fee]+BillDetail_List[VAT on Base Counsel Fees]+BillDetail_List[VAT on Success Fee on Base Profit Costs]+BillDetail_List[VAT on Base Profit Costs]</f>
        <v>#N/A</v>
      </c>
      <c r="AY214" s="86" t="e">
        <f>SUM(BillDetail_List[[#This Row],[Total Profit Costs]:[Total VAT]])</f>
        <v>#N/A</v>
      </c>
      <c r="AZ214" s="280" t="e">
        <f>VLOOKUP(BillDetail_List[[#This Row],[Phase Code ]],phasetasklist,7,FALSE)</f>
        <v>#N/A</v>
      </c>
      <c r="BA214" s="280" t="e">
        <f>VLOOKUP(BillDetail_List[[#This Row],[Task Code]],tasklist,7,FALSE)</f>
        <v>#N/A</v>
      </c>
      <c r="BB214" s="280" t="str">
        <f>IFERROR(VLOOKUP(BillDetail_List[[#This Row],[Activity Code]],ActivityCodeList,4,FALSE),"")</f>
        <v/>
      </c>
      <c r="BC214" s="280" t="str">
        <f>IFERROR(VLOOKUP(BillDetail_List[[#This Row],[Expense Code]],expensenumbers,4,FALSE),"")</f>
        <v/>
      </c>
      <c r="BD214" s="218"/>
      <c r="BE214" s="94"/>
      <c r="BF214" s="94"/>
      <c r="BG214" s="218"/>
      <c r="BH214" s="94"/>
      <c r="BI214" s="218"/>
      <c r="BJ214" s="218"/>
      <c r="BK214" s="96"/>
      <c r="BL214" s="96"/>
      <c r="BQ214" s="96"/>
      <c r="BR214" s="96"/>
      <c r="BS214" s="96"/>
      <c r="BT214" s="96"/>
      <c r="BV214" s="96"/>
      <c r="BW214" s="72"/>
      <c r="BX214" s="72"/>
      <c r="CB214" s="98"/>
      <c r="CC214" s="99"/>
      <c r="CD214" s="99"/>
      <c r="CE214" s="84"/>
      <c r="CF214" s="84"/>
    </row>
    <row r="215" spans="1:84" x14ac:dyDescent="0.2">
      <c r="A215" s="74"/>
      <c r="B215" s="74"/>
      <c r="C215" s="49"/>
      <c r="D215" s="172"/>
      <c r="E215" s="76"/>
      <c r="F215" s="76"/>
      <c r="G215" s="119"/>
      <c r="H215" s="87"/>
      <c r="I215" s="77"/>
      <c r="J215" s="77"/>
      <c r="K215" s="88"/>
      <c r="L215" s="79"/>
      <c r="M215" s="76"/>
      <c r="N215" s="256"/>
      <c r="O215" s="256"/>
      <c r="P215" s="256"/>
      <c r="Q215" s="256"/>
      <c r="R215" s="81"/>
      <c r="S215" s="89"/>
      <c r="T215" s="76"/>
      <c r="U215" s="76"/>
      <c r="V215" s="86" t="e">
        <f>IF(BillDetail_List[Entry Alloc%]=0,(BillDetail_List[Time]*BillDetail_List[LTM Rate])*BillDetail_List[[#This Row],[Funding PerCent Allowed]],(BillDetail_List[Time]*BillDetail_List[LTM Rate])*BillDetail_List[[#This Row],[Funding PerCent Allowed]]*BillDetail_List[Entry Alloc%])</f>
        <v>#N/A</v>
      </c>
      <c r="W215" s="86">
        <f>BillDetail_List[Counsel''s Base Fees]+BillDetail_List[Other Disbursements]+BillDetail_List[ATEI Premium]</f>
        <v>0</v>
      </c>
      <c r="X215" s="91" t="e">
        <f>VLOOKUP(BillDetail_List[Part ID],FundingList,2,FALSE)</f>
        <v>#N/A</v>
      </c>
      <c r="Y215" s="272" t="e">
        <f>VLOOKUP(BillDetail_List[[#This Row],[Phase Code ]],phasetasklist,3,FALSE)</f>
        <v>#N/A</v>
      </c>
      <c r="Z215" s="255" t="e">
        <f>VLOOKUP(BillDetail_List[[#This Row],[Task Code]],tasklist,4,FALSE)</f>
        <v>#N/A</v>
      </c>
      <c r="AA215" s="240" t="str">
        <f>IFERROR(VLOOKUP(BillDetail_List[[#This Row],[Activity Code]],ActivityCodeList,2,FALSE), " ")</f>
        <v xml:space="preserve"> </v>
      </c>
      <c r="AB215" s="240" t="str">
        <f>IFERROR(VLOOKUP(BillDetail_List[[#This Row],[Expense Code]],expensenumbers,2,FALSE), " ")</f>
        <v xml:space="preserve"> </v>
      </c>
      <c r="AC215" s="92" t="str">
        <f>IFERROR(VLOOKUP(BillDetail_List[LTM],LTMList,3,FALSE),"")</f>
        <v/>
      </c>
      <c r="AD215" s="92" t="str">
        <f>IFERROR(VLOOKUP(BillDetail_List[LTM],LTMList,4,FALSE),"")</f>
        <v/>
      </c>
      <c r="AE215" s="86">
        <f>IFERROR(VLOOKUP(BillDetail_List[LTM],LTM_List[],6,FALSE),0)</f>
        <v>0</v>
      </c>
      <c r="AF215" s="83" t="e">
        <f>VLOOKUP(BillDetail_List[Part ID],FundingList,7,FALSE)</f>
        <v>#N/A</v>
      </c>
      <c r="AG215" s="83" t="e">
        <f>IF(CounselBaseFees=0,VLOOKUP(BillDetail_List[Part ID],FundingList,3,FALSE),VLOOKUP(BillDetail_List[LTM],LTMList,8,FALSE))</f>
        <v>#N/A</v>
      </c>
      <c r="AH215" s="93" t="e">
        <f>VLOOKUP(BillDetail_List[Part ID],FundingList,4,FALSE)</f>
        <v>#N/A</v>
      </c>
      <c r="AI215" s="190">
        <f>IF(BillDetail_List[[#This Row],[Time]]="N/A",0, BillDetail_List[[#This Row],[Time]]*BillDetail_List[[#This Row],[LTM Rate]])</f>
        <v>0</v>
      </c>
      <c r="AJ215" s="86" t="e">
        <f>IF(BillDetail_List[Entry Alloc%]=0,(BillDetail_List[Time]*BillDetail_List[LTM Rate])*BillDetail_List[[#This Row],[Funding PerCent Allowed]],(BillDetail_List[Time]*BillDetail_List[LTM Rate])*BillDetail_List[[#This Row],[Funding PerCent Allowed]]*BillDetail_List[Entry Alloc%])</f>
        <v>#N/A</v>
      </c>
      <c r="AK215" s="86" t="e">
        <f>BillDetail_List[Base Profit Costs (including any indemnity cap)]*BillDetail_List[VAT Rate]</f>
        <v>#N/A</v>
      </c>
      <c r="AL215" s="86" t="e">
        <f>BillDetail_List[Base Profit Costs (including any indemnity cap)]*BillDetail_List[Success Fee %]</f>
        <v>#N/A</v>
      </c>
      <c r="AM215" s="86" t="e">
        <f>BillDetail_List[Success Fee on Base Profit costs]*BillDetail_List[VAT Rate]</f>
        <v>#N/A</v>
      </c>
      <c r="AN215" s="86" t="e">
        <f>SUM(BillDetail_List[[#This Row],[Base Profit Costs (including any indemnity cap)]:[VAT on Success Fee on Base Profit Costs]])</f>
        <v>#N/A</v>
      </c>
      <c r="AO215" s="86" t="e">
        <f>BillDetail_List[Counsel''s Base Fees]*BillDetail_List[VAT Rate]</f>
        <v>#N/A</v>
      </c>
      <c r="AP215" s="86" t="e">
        <f>BillDetail_List[Counsel''s Base Fees]*BillDetail_List[Success Fee %]</f>
        <v>#N/A</v>
      </c>
      <c r="AQ215" s="86" t="e">
        <f>BillDetail_List[Counsel''s Success Fee]*BillDetail_List[VAT Rate]</f>
        <v>#N/A</v>
      </c>
      <c r="AR215" s="86" t="e">
        <f>BillDetail_List[Counsel''s Base Fees]+BillDetail_List[VAT on Base Counsel Fees]+BillDetail_List[Counsel''s Success Fee]+BillDetail_List[VAT on Counsel''s Success Fee]</f>
        <v>#N/A</v>
      </c>
      <c r="AS215" s="86">
        <f>BillDetail_List[Other Disbursements]+BillDetail_List[VAT On Other Disbursements]</f>
        <v>0</v>
      </c>
      <c r="AT215" s="86">
        <f>BillDetail_List[Counsel''s Base Fees]+BillDetail_List[Other Disbursements]+BillDetail_List[ATEI Premium]</f>
        <v>0</v>
      </c>
      <c r="AU215" s="86" t="e">
        <f>BillDetail_List[Other Disbursements]+BillDetail_List[Counsel''s Base Fees]+BillDetail_List[Base Profit Costs (including any indemnity cap)]</f>
        <v>#N/A</v>
      </c>
      <c r="AV215" s="86" t="e">
        <f>BillDetail_List[Base Profit Costs (including any indemnity cap)]+BillDetail_List[Success Fee on Base Profit costs]</f>
        <v>#N/A</v>
      </c>
      <c r="AW215" s="86" t="e">
        <f>BillDetail_List[ATEI Premium]+BillDetail_List[Other Disbursements]+BillDetail_List[Counsel''s Success Fee]+BillDetail_List[Counsel''s Base Fees]</f>
        <v>#N/A</v>
      </c>
      <c r="AX215" s="86" t="e">
        <f>BillDetail_List[VAT On Other Disbursements]+BillDetail_List[VAT on Counsel''s Success Fee]+BillDetail_List[VAT on Base Counsel Fees]+BillDetail_List[VAT on Success Fee on Base Profit Costs]+BillDetail_List[VAT on Base Profit Costs]</f>
        <v>#N/A</v>
      </c>
      <c r="AY215" s="86" t="e">
        <f>SUM(BillDetail_List[[#This Row],[Total Profit Costs]:[Total VAT]])</f>
        <v>#N/A</v>
      </c>
      <c r="AZ215" s="280" t="e">
        <f>VLOOKUP(BillDetail_List[[#This Row],[Phase Code ]],phasetasklist,7,FALSE)</f>
        <v>#N/A</v>
      </c>
      <c r="BA215" s="280" t="e">
        <f>VLOOKUP(BillDetail_List[[#This Row],[Task Code]],tasklist,7,FALSE)</f>
        <v>#N/A</v>
      </c>
      <c r="BB215" s="280" t="str">
        <f>IFERROR(VLOOKUP(BillDetail_List[[#This Row],[Activity Code]],ActivityCodeList,4,FALSE),"")</f>
        <v/>
      </c>
      <c r="BC215" s="280" t="str">
        <f>IFERROR(VLOOKUP(BillDetail_List[[#This Row],[Expense Code]],expensenumbers,4,FALSE),"")</f>
        <v/>
      </c>
      <c r="BD215" s="218"/>
      <c r="BE215" s="94"/>
      <c r="BF215" s="94"/>
      <c r="BG215" s="218"/>
      <c r="BH215" s="94"/>
      <c r="BI215" s="218"/>
      <c r="BJ215" s="218"/>
      <c r="BK215" s="96"/>
      <c r="BL215" s="96"/>
      <c r="BQ215" s="96"/>
      <c r="BR215" s="96"/>
      <c r="BS215" s="96"/>
      <c r="BT215" s="96"/>
      <c r="BV215" s="96"/>
      <c r="BW215" s="72"/>
      <c r="BX215" s="72"/>
      <c r="CB215" s="98"/>
      <c r="CC215" s="99"/>
      <c r="CD215" s="99"/>
      <c r="CE215" s="84"/>
      <c r="CF215" s="84"/>
    </row>
    <row r="216" spans="1:84" x14ac:dyDescent="0.2">
      <c r="A216" s="74"/>
      <c r="B216" s="74"/>
      <c r="C216" s="49"/>
      <c r="D216" s="172"/>
      <c r="E216" s="76"/>
      <c r="F216" s="76"/>
      <c r="G216" s="119"/>
      <c r="H216" s="87"/>
      <c r="I216" s="77"/>
      <c r="J216" s="77"/>
      <c r="K216" s="88"/>
      <c r="L216" s="79"/>
      <c r="M216" s="76"/>
      <c r="N216" s="256"/>
      <c r="O216" s="256"/>
      <c r="P216" s="256"/>
      <c r="Q216" s="256"/>
      <c r="R216" s="81"/>
      <c r="S216" s="89"/>
      <c r="T216" s="76"/>
      <c r="U216" s="76"/>
      <c r="V216" s="86" t="e">
        <f>IF(BillDetail_List[Entry Alloc%]=0,(BillDetail_List[Time]*BillDetail_List[LTM Rate])*BillDetail_List[[#This Row],[Funding PerCent Allowed]],(BillDetail_List[Time]*BillDetail_List[LTM Rate])*BillDetail_List[[#This Row],[Funding PerCent Allowed]]*BillDetail_List[Entry Alloc%])</f>
        <v>#N/A</v>
      </c>
      <c r="W216" s="86">
        <f>BillDetail_List[Counsel''s Base Fees]+BillDetail_List[Other Disbursements]+BillDetail_List[ATEI Premium]</f>
        <v>0</v>
      </c>
      <c r="X216" s="91" t="e">
        <f>VLOOKUP(BillDetail_List[Part ID],FundingList,2,FALSE)</f>
        <v>#N/A</v>
      </c>
      <c r="Y216" s="272" t="e">
        <f>VLOOKUP(BillDetail_List[[#This Row],[Phase Code ]],phasetasklist,3,FALSE)</f>
        <v>#N/A</v>
      </c>
      <c r="Z216" s="255" t="e">
        <f>VLOOKUP(BillDetail_List[[#This Row],[Task Code]],tasklist,4,FALSE)</f>
        <v>#N/A</v>
      </c>
      <c r="AA216" s="240" t="str">
        <f>IFERROR(VLOOKUP(BillDetail_List[[#This Row],[Activity Code]],ActivityCodeList,2,FALSE), " ")</f>
        <v xml:space="preserve"> </v>
      </c>
      <c r="AB216" s="240" t="str">
        <f>IFERROR(VLOOKUP(BillDetail_List[[#This Row],[Expense Code]],expensenumbers,2,FALSE), " ")</f>
        <v xml:space="preserve"> </v>
      </c>
      <c r="AC216" s="92" t="str">
        <f>IFERROR(VLOOKUP(BillDetail_List[LTM],LTMList,3,FALSE),"")</f>
        <v/>
      </c>
      <c r="AD216" s="92" t="str">
        <f>IFERROR(VLOOKUP(BillDetail_List[LTM],LTMList,4,FALSE),"")</f>
        <v/>
      </c>
      <c r="AE216" s="86">
        <f>IFERROR(VLOOKUP(BillDetail_List[LTM],LTM_List[],6,FALSE),0)</f>
        <v>0</v>
      </c>
      <c r="AF216" s="83" t="e">
        <f>VLOOKUP(BillDetail_List[Part ID],FundingList,7,FALSE)</f>
        <v>#N/A</v>
      </c>
      <c r="AG216" s="83" t="e">
        <f>IF(CounselBaseFees=0,VLOOKUP(BillDetail_List[Part ID],FundingList,3,FALSE),VLOOKUP(BillDetail_List[LTM],LTMList,8,FALSE))</f>
        <v>#N/A</v>
      </c>
      <c r="AH216" s="93" t="e">
        <f>VLOOKUP(BillDetail_List[Part ID],FundingList,4,FALSE)</f>
        <v>#N/A</v>
      </c>
      <c r="AI216" s="190">
        <f>IF(BillDetail_List[[#This Row],[Time]]="N/A",0, BillDetail_List[[#This Row],[Time]]*BillDetail_List[[#This Row],[LTM Rate]])</f>
        <v>0</v>
      </c>
      <c r="AJ216" s="86" t="e">
        <f>IF(BillDetail_List[Entry Alloc%]=0,(BillDetail_List[Time]*BillDetail_List[LTM Rate])*BillDetail_List[[#This Row],[Funding PerCent Allowed]],(BillDetail_List[Time]*BillDetail_List[LTM Rate])*BillDetail_List[[#This Row],[Funding PerCent Allowed]]*BillDetail_List[Entry Alloc%])</f>
        <v>#N/A</v>
      </c>
      <c r="AK216" s="86" t="e">
        <f>BillDetail_List[Base Profit Costs (including any indemnity cap)]*BillDetail_List[VAT Rate]</f>
        <v>#N/A</v>
      </c>
      <c r="AL216" s="86" t="e">
        <f>BillDetail_List[Base Profit Costs (including any indemnity cap)]*BillDetail_List[Success Fee %]</f>
        <v>#N/A</v>
      </c>
      <c r="AM216" s="86" t="e">
        <f>BillDetail_List[Success Fee on Base Profit costs]*BillDetail_List[VAT Rate]</f>
        <v>#N/A</v>
      </c>
      <c r="AN216" s="86" t="e">
        <f>SUM(BillDetail_List[[#This Row],[Base Profit Costs (including any indemnity cap)]:[VAT on Success Fee on Base Profit Costs]])</f>
        <v>#N/A</v>
      </c>
      <c r="AO216" s="86" t="e">
        <f>BillDetail_List[Counsel''s Base Fees]*BillDetail_List[VAT Rate]</f>
        <v>#N/A</v>
      </c>
      <c r="AP216" s="86" t="e">
        <f>BillDetail_List[Counsel''s Base Fees]*BillDetail_List[Success Fee %]</f>
        <v>#N/A</v>
      </c>
      <c r="AQ216" s="86" t="e">
        <f>BillDetail_List[Counsel''s Success Fee]*BillDetail_List[VAT Rate]</f>
        <v>#N/A</v>
      </c>
      <c r="AR216" s="86" t="e">
        <f>BillDetail_List[Counsel''s Base Fees]+BillDetail_List[VAT on Base Counsel Fees]+BillDetail_List[Counsel''s Success Fee]+BillDetail_List[VAT on Counsel''s Success Fee]</f>
        <v>#N/A</v>
      </c>
      <c r="AS216" s="86">
        <f>BillDetail_List[Other Disbursements]+BillDetail_List[VAT On Other Disbursements]</f>
        <v>0</v>
      </c>
      <c r="AT216" s="86">
        <f>BillDetail_List[Counsel''s Base Fees]+BillDetail_List[Other Disbursements]+BillDetail_List[ATEI Premium]</f>
        <v>0</v>
      </c>
      <c r="AU216" s="86" t="e">
        <f>BillDetail_List[Other Disbursements]+BillDetail_List[Counsel''s Base Fees]+BillDetail_List[Base Profit Costs (including any indemnity cap)]</f>
        <v>#N/A</v>
      </c>
      <c r="AV216" s="86" t="e">
        <f>BillDetail_List[Base Profit Costs (including any indemnity cap)]+BillDetail_List[Success Fee on Base Profit costs]</f>
        <v>#N/A</v>
      </c>
      <c r="AW216" s="86" t="e">
        <f>BillDetail_List[ATEI Premium]+BillDetail_List[Other Disbursements]+BillDetail_List[Counsel''s Success Fee]+BillDetail_List[Counsel''s Base Fees]</f>
        <v>#N/A</v>
      </c>
      <c r="AX216" s="86" t="e">
        <f>BillDetail_List[VAT On Other Disbursements]+BillDetail_List[VAT on Counsel''s Success Fee]+BillDetail_List[VAT on Base Counsel Fees]+BillDetail_List[VAT on Success Fee on Base Profit Costs]+BillDetail_List[VAT on Base Profit Costs]</f>
        <v>#N/A</v>
      </c>
      <c r="AY216" s="86" t="e">
        <f>SUM(BillDetail_List[[#This Row],[Total Profit Costs]:[Total VAT]])</f>
        <v>#N/A</v>
      </c>
      <c r="AZ216" s="280" t="e">
        <f>VLOOKUP(BillDetail_List[[#This Row],[Phase Code ]],phasetasklist,7,FALSE)</f>
        <v>#N/A</v>
      </c>
      <c r="BA216" s="280" t="e">
        <f>VLOOKUP(BillDetail_List[[#This Row],[Task Code]],tasklist,7,FALSE)</f>
        <v>#N/A</v>
      </c>
      <c r="BB216" s="280" t="str">
        <f>IFERROR(VLOOKUP(BillDetail_List[[#This Row],[Activity Code]],ActivityCodeList,4,FALSE),"")</f>
        <v/>
      </c>
      <c r="BC216" s="280" t="str">
        <f>IFERROR(VLOOKUP(BillDetail_List[[#This Row],[Expense Code]],expensenumbers,4,FALSE),"")</f>
        <v/>
      </c>
      <c r="BD216" s="218"/>
      <c r="BE216" s="94"/>
      <c r="BF216" s="94"/>
      <c r="BG216" s="218"/>
      <c r="BH216" s="94"/>
      <c r="BI216" s="218"/>
      <c r="BJ216" s="218"/>
      <c r="BK216" s="96"/>
      <c r="BL216" s="96"/>
      <c r="BQ216" s="96"/>
      <c r="BR216" s="96"/>
      <c r="BS216" s="96"/>
      <c r="BT216" s="96"/>
      <c r="BV216" s="96"/>
      <c r="BW216" s="72"/>
      <c r="BX216" s="72"/>
      <c r="CB216" s="98"/>
      <c r="CC216" s="99"/>
      <c r="CD216" s="99"/>
      <c r="CE216" s="84"/>
      <c r="CF216" s="84"/>
    </row>
    <row r="217" spans="1:84" x14ac:dyDescent="0.2">
      <c r="A217" s="74"/>
      <c r="B217" s="74"/>
      <c r="C217" s="49"/>
      <c r="D217" s="172"/>
      <c r="E217" s="76"/>
      <c r="F217" s="76"/>
      <c r="G217" s="119"/>
      <c r="H217" s="87"/>
      <c r="I217" s="77"/>
      <c r="J217" s="77"/>
      <c r="K217" s="88"/>
      <c r="L217" s="79"/>
      <c r="M217" s="76"/>
      <c r="N217" s="256"/>
      <c r="O217" s="256"/>
      <c r="P217" s="256"/>
      <c r="Q217" s="256"/>
      <c r="R217" s="81"/>
      <c r="S217" s="89"/>
      <c r="T217" s="76"/>
      <c r="U217" s="76"/>
      <c r="V217" s="86" t="e">
        <f>IF(BillDetail_List[Entry Alloc%]=0,(BillDetail_List[Time]*BillDetail_List[LTM Rate])*BillDetail_List[[#This Row],[Funding PerCent Allowed]],(BillDetail_List[Time]*BillDetail_List[LTM Rate])*BillDetail_List[[#This Row],[Funding PerCent Allowed]]*BillDetail_List[Entry Alloc%])</f>
        <v>#N/A</v>
      </c>
      <c r="W217" s="86">
        <f>BillDetail_List[Counsel''s Base Fees]+BillDetail_List[Other Disbursements]+BillDetail_List[ATEI Premium]</f>
        <v>0</v>
      </c>
      <c r="X217" s="91" t="e">
        <f>VLOOKUP(BillDetail_List[Part ID],FundingList,2,FALSE)</f>
        <v>#N/A</v>
      </c>
      <c r="Y217" s="272" t="e">
        <f>VLOOKUP(BillDetail_List[[#This Row],[Phase Code ]],phasetasklist,3,FALSE)</f>
        <v>#N/A</v>
      </c>
      <c r="Z217" s="255" t="e">
        <f>VLOOKUP(BillDetail_List[[#This Row],[Task Code]],tasklist,4,FALSE)</f>
        <v>#N/A</v>
      </c>
      <c r="AA217" s="240" t="str">
        <f>IFERROR(VLOOKUP(BillDetail_List[[#This Row],[Activity Code]],ActivityCodeList,2,FALSE), " ")</f>
        <v xml:space="preserve"> </v>
      </c>
      <c r="AB217" s="240" t="str">
        <f>IFERROR(VLOOKUP(BillDetail_List[[#This Row],[Expense Code]],expensenumbers,2,FALSE), " ")</f>
        <v xml:space="preserve"> </v>
      </c>
      <c r="AC217" s="92" t="str">
        <f>IFERROR(VLOOKUP(BillDetail_List[LTM],LTMList,3,FALSE),"")</f>
        <v/>
      </c>
      <c r="AD217" s="92" t="str">
        <f>IFERROR(VLOOKUP(BillDetail_List[LTM],LTMList,4,FALSE),"")</f>
        <v/>
      </c>
      <c r="AE217" s="86">
        <f>IFERROR(VLOOKUP(BillDetail_List[LTM],LTM_List[],6,FALSE),0)</f>
        <v>0</v>
      </c>
      <c r="AF217" s="83" t="e">
        <f>VLOOKUP(BillDetail_List[Part ID],FundingList,7,FALSE)</f>
        <v>#N/A</v>
      </c>
      <c r="AG217" s="83" t="e">
        <f>IF(CounselBaseFees=0,VLOOKUP(BillDetail_List[Part ID],FundingList,3,FALSE),VLOOKUP(BillDetail_List[LTM],LTMList,8,FALSE))</f>
        <v>#N/A</v>
      </c>
      <c r="AH217" s="93" t="e">
        <f>VLOOKUP(BillDetail_List[Part ID],FundingList,4,FALSE)</f>
        <v>#N/A</v>
      </c>
      <c r="AI217" s="190">
        <f>IF(BillDetail_List[[#This Row],[Time]]="N/A",0, BillDetail_List[[#This Row],[Time]]*BillDetail_List[[#This Row],[LTM Rate]])</f>
        <v>0</v>
      </c>
      <c r="AJ217" s="86" t="e">
        <f>IF(BillDetail_List[Entry Alloc%]=0,(BillDetail_List[Time]*BillDetail_List[LTM Rate])*BillDetail_List[[#This Row],[Funding PerCent Allowed]],(BillDetail_List[Time]*BillDetail_List[LTM Rate])*BillDetail_List[[#This Row],[Funding PerCent Allowed]]*BillDetail_List[Entry Alloc%])</f>
        <v>#N/A</v>
      </c>
      <c r="AK217" s="86" t="e">
        <f>BillDetail_List[Base Profit Costs (including any indemnity cap)]*BillDetail_List[VAT Rate]</f>
        <v>#N/A</v>
      </c>
      <c r="AL217" s="86" t="e">
        <f>BillDetail_List[Base Profit Costs (including any indemnity cap)]*BillDetail_List[Success Fee %]</f>
        <v>#N/A</v>
      </c>
      <c r="AM217" s="86" t="e">
        <f>BillDetail_List[Success Fee on Base Profit costs]*BillDetail_List[VAT Rate]</f>
        <v>#N/A</v>
      </c>
      <c r="AN217" s="86" t="e">
        <f>SUM(BillDetail_List[[#This Row],[Base Profit Costs (including any indemnity cap)]:[VAT on Success Fee on Base Profit Costs]])</f>
        <v>#N/A</v>
      </c>
      <c r="AO217" s="86" t="e">
        <f>BillDetail_List[Counsel''s Base Fees]*BillDetail_List[VAT Rate]</f>
        <v>#N/A</v>
      </c>
      <c r="AP217" s="86" t="e">
        <f>BillDetail_List[Counsel''s Base Fees]*BillDetail_List[Success Fee %]</f>
        <v>#N/A</v>
      </c>
      <c r="AQ217" s="86" t="e">
        <f>BillDetail_List[Counsel''s Success Fee]*BillDetail_List[VAT Rate]</f>
        <v>#N/A</v>
      </c>
      <c r="AR217" s="86" t="e">
        <f>BillDetail_List[Counsel''s Base Fees]+BillDetail_List[VAT on Base Counsel Fees]+BillDetail_List[Counsel''s Success Fee]+BillDetail_List[VAT on Counsel''s Success Fee]</f>
        <v>#N/A</v>
      </c>
      <c r="AS217" s="86">
        <f>BillDetail_List[Other Disbursements]+BillDetail_List[VAT On Other Disbursements]</f>
        <v>0</v>
      </c>
      <c r="AT217" s="86">
        <f>BillDetail_List[Counsel''s Base Fees]+BillDetail_List[Other Disbursements]+BillDetail_List[ATEI Premium]</f>
        <v>0</v>
      </c>
      <c r="AU217" s="86" t="e">
        <f>BillDetail_List[Other Disbursements]+BillDetail_List[Counsel''s Base Fees]+BillDetail_List[Base Profit Costs (including any indemnity cap)]</f>
        <v>#N/A</v>
      </c>
      <c r="AV217" s="86" t="e">
        <f>BillDetail_List[Base Profit Costs (including any indemnity cap)]+BillDetail_List[Success Fee on Base Profit costs]</f>
        <v>#N/A</v>
      </c>
      <c r="AW217" s="86" t="e">
        <f>BillDetail_List[ATEI Premium]+BillDetail_List[Other Disbursements]+BillDetail_List[Counsel''s Success Fee]+BillDetail_List[Counsel''s Base Fees]</f>
        <v>#N/A</v>
      </c>
      <c r="AX217" s="86" t="e">
        <f>BillDetail_List[VAT On Other Disbursements]+BillDetail_List[VAT on Counsel''s Success Fee]+BillDetail_List[VAT on Base Counsel Fees]+BillDetail_List[VAT on Success Fee on Base Profit Costs]+BillDetail_List[VAT on Base Profit Costs]</f>
        <v>#N/A</v>
      </c>
      <c r="AY217" s="86" t="e">
        <f>SUM(BillDetail_List[[#This Row],[Total Profit Costs]:[Total VAT]])</f>
        <v>#N/A</v>
      </c>
      <c r="AZ217" s="280" t="e">
        <f>VLOOKUP(BillDetail_List[[#This Row],[Phase Code ]],phasetasklist,7,FALSE)</f>
        <v>#N/A</v>
      </c>
      <c r="BA217" s="280" t="e">
        <f>VLOOKUP(BillDetail_List[[#This Row],[Task Code]],tasklist,7,FALSE)</f>
        <v>#N/A</v>
      </c>
      <c r="BB217" s="280" t="str">
        <f>IFERROR(VLOOKUP(BillDetail_List[[#This Row],[Activity Code]],ActivityCodeList,4,FALSE),"")</f>
        <v/>
      </c>
      <c r="BC217" s="280" t="str">
        <f>IFERROR(VLOOKUP(BillDetail_List[[#This Row],[Expense Code]],expensenumbers,4,FALSE),"")</f>
        <v/>
      </c>
      <c r="BD217" s="218"/>
      <c r="BE217" s="94"/>
      <c r="BF217" s="94"/>
      <c r="BG217" s="218"/>
      <c r="BH217" s="94"/>
      <c r="BI217" s="218"/>
      <c r="BJ217" s="218"/>
      <c r="BK217" s="96"/>
      <c r="BL217" s="96"/>
      <c r="BQ217" s="96"/>
      <c r="BR217" s="96"/>
      <c r="BS217" s="96"/>
      <c r="BT217" s="96"/>
      <c r="BV217" s="96"/>
      <c r="BW217" s="72"/>
      <c r="BX217" s="72"/>
      <c r="CB217" s="98"/>
      <c r="CC217" s="99"/>
      <c r="CD217" s="99"/>
      <c r="CE217" s="84"/>
      <c r="CF217" s="84"/>
    </row>
    <row r="218" spans="1:84" ht="14.45" customHeight="1" x14ac:dyDescent="0.2">
      <c r="A218" s="74"/>
      <c r="B218" s="74"/>
      <c r="C218" s="49"/>
      <c r="D218" s="172"/>
      <c r="E218" s="76"/>
      <c r="F218" s="76"/>
      <c r="G218" s="119"/>
      <c r="H218" s="87"/>
      <c r="I218" s="77"/>
      <c r="J218" s="77"/>
      <c r="K218" s="88"/>
      <c r="L218" s="79"/>
      <c r="M218" s="76"/>
      <c r="N218" s="256"/>
      <c r="O218" s="256"/>
      <c r="P218" s="256"/>
      <c r="Q218" s="256"/>
      <c r="R218" s="81"/>
      <c r="S218" s="89"/>
      <c r="T218" s="76"/>
      <c r="U218" s="76"/>
      <c r="V218" s="86" t="e">
        <f>IF(BillDetail_List[Entry Alloc%]=0,(BillDetail_List[Time]*BillDetail_List[LTM Rate])*BillDetail_List[[#This Row],[Funding PerCent Allowed]],(BillDetail_List[Time]*BillDetail_List[LTM Rate])*BillDetail_List[[#This Row],[Funding PerCent Allowed]]*BillDetail_List[Entry Alloc%])</f>
        <v>#N/A</v>
      </c>
      <c r="W218" s="86">
        <f>BillDetail_List[Counsel''s Base Fees]+BillDetail_List[Other Disbursements]+BillDetail_List[ATEI Premium]</f>
        <v>0</v>
      </c>
      <c r="X218" s="91" t="e">
        <f>VLOOKUP(BillDetail_List[Part ID],FundingList,2,FALSE)</f>
        <v>#N/A</v>
      </c>
      <c r="Y218" s="272" t="e">
        <f>VLOOKUP(BillDetail_List[[#This Row],[Phase Code ]],phasetasklist,3,FALSE)</f>
        <v>#N/A</v>
      </c>
      <c r="Z218" s="255" t="e">
        <f>VLOOKUP(BillDetail_List[[#This Row],[Task Code]],tasklist,4,FALSE)</f>
        <v>#N/A</v>
      </c>
      <c r="AA218" s="240" t="str">
        <f>IFERROR(VLOOKUP(BillDetail_List[[#This Row],[Activity Code]],ActivityCodeList,2,FALSE), " ")</f>
        <v xml:space="preserve"> </v>
      </c>
      <c r="AB218" s="240" t="str">
        <f>IFERROR(VLOOKUP(BillDetail_List[[#This Row],[Expense Code]],expensenumbers,2,FALSE), " ")</f>
        <v xml:space="preserve"> </v>
      </c>
      <c r="AC218" s="92" t="str">
        <f>IFERROR(VLOOKUP(BillDetail_List[LTM],LTMList,3,FALSE),"")</f>
        <v/>
      </c>
      <c r="AD218" s="92" t="str">
        <f>IFERROR(VLOOKUP(BillDetail_List[LTM],LTMList,4,FALSE),"")</f>
        <v/>
      </c>
      <c r="AE218" s="86">
        <f>IFERROR(VLOOKUP(BillDetail_List[LTM],LTM_List[],6,FALSE),0)</f>
        <v>0</v>
      </c>
      <c r="AF218" s="83" t="e">
        <f>VLOOKUP(BillDetail_List[Part ID],FundingList,7,FALSE)</f>
        <v>#N/A</v>
      </c>
      <c r="AG218" s="83" t="e">
        <f>IF(CounselBaseFees=0,VLOOKUP(BillDetail_List[Part ID],FundingList,3,FALSE),VLOOKUP(BillDetail_List[LTM],LTMList,8,FALSE))</f>
        <v>#N/A</v>
      </c>
      <c r="AH218" s="93" t="e">
        <f>VLOOKUP(BillDetail_List[Part ID],FundingList,4,FALSE)</f>
        <v>#N/A</v>
      </c>
      <c r="AI218" s="190">
        <f>IF(BillDetail_List[[#This Row],[Time]]="N/A",0, BillDetail_List[[#This Row],[Time]]*BillDetail_List[[#This Row],[LTM Rate]])</f>
        <v>0</v>
      </c>
      <c r="AJ218" s="86" t="e">
        <f>IF(BillDetail_List[Entry Alloc%]=0,(BillDetail_List[Time]*BillDetail_List[LTM Rate])*BillDetail_List[[#This Row],[Funding PerCent Allowed]],(BillDetail_List[Time]*BillDetail_List[LTM Rate])*BillDetail_List[[#This Row],[Funding PerCent Allowed]]*BillDetail_List[Entry Alloc%])</f>
        <v>#N/A</v>
      </c>
      <c r="AK218" s="86" t="e">
        <f>BillDetail_List[Base Profit Costs (including any indemnity cap)]*BillDetail_List[VAT Rate]</f>
        <v>#N/A</v>
      </c>
      <c r="AL218" s="86" t="e">
        <f>BillDetail_List[Base Profit Costs (including any indemnity cap)]*BillDetail_List[Success Fee %]</f>
        <v>#N/A</v>
      </c>
      <c r="AM218" s="86" t="e">
        <f>BillDetail_List[Success Fee on Base Profit costs]*BillDetail_List[VAT Rate]</f>
        <v>#N/A</v>
      </c>
      <c r="AN218" s="86" t="e">
        <f>SUM(BillDetail_List[[#This Row],[Base Profit Costs (including any indemnity cap)]:[VAT on Success Fee on Base Profit Costs]])</f>
        <v>#N/A</v>
      </c>
      <c r="AO218" s="86" t="e">
        <f>BillDetail_List[Counsel''s Base Fees]*BillDetail_List[VAT Rate]</f>
        <v>#N/A</v>
      </c>
      <c r="AP218" s="86" t="e">
        <f>BillDetail_List[Counsel''s Base Fees]*BillDetail_List[Success Fee %]</f>
        <v>#N/A</v>
      </c>
      <c r="AQ218" s="86" t="e">
        <f>BillDetail_List[Counsel''s Success Fee]*BillDetail_List[VAT Rate]</f>
        <v>#N/A</v>
      </c>
      <c r="AR218" s="86" t="e">
        <f>BillDetail_List[Counsel''s Base Fees]+BillDetail_List[VAT on Base Counsel Fees]+BillDetail_List[Counsel''s Success Fee]+BillDetail_List[VAT on Counsel''s Success Fee]</f>
        <v>#N/A</v>
      </c>
      <c r="AS218" s="86">
        <f>BillDetail_List[Other Disbursements]+BillDetail_List[VAT On Other Disbursements]</f>
        <v>0</v>
      </c>
      <c r="AT218" s="86">
        <f>BillDetail_List[Counsel''s Base Fees]+BillDetail_List[Other Disbursements]+BillDetail_List[ATEI Premium]</f>
        <v>0</v>
      </c>
      <c r="AU218" s="86" t="e">
        <f>BillDetail_List[Other Disbursements]+BillDetail_List[Counsel''s Base Fees]+BillDetail_List[Base Profit Costs (including any indemnity cap)]</f>
        <v>#N/A</v>
      </c>
      <c r="AV218" s="86" t="e">
        <f>BillDetail_List[Base Profit Costs (including any indemnity cap)]+BillDetail_List[Success Fee on Base Profit costs]</f>
        <v>#N/A</v>
      </c>
      <c r="AW218" s="86" t="e">
        <f>BillDetail_List[ATEI Premium]+BillDetail_List[Other Disbursements]+BillDetail_List[Counsel''s Success Fee]+BillDetail_List[Counsel''s Base Fees]</f>
        <v>#N/A</v>
      </c>
      <c r="AX218" s="86" t="e">
        <f>BillDetail_List[VAT On Other Disbursements]+BillDetail_List[VAT on Counsel''s Success Fee]+BillDetail_List[VAT on Base Counsel Fees]+BillDetail_List[VAT on Success Fee on Base Profit Costs]+BillDetail_List[VAT on Base Profit Costs]</f>
        <v>#N/A</v>
      </c>
      <c r="AY218" s="86" t="e">
        <f>SUM(BillDetail_List[[#This Row],[Total Profit Costs]:[Total VAT]])</f>
        <v>#N/A</v>
      </c>
      <c r="AZ218" s="280" t="e">
        <f>VLOOKUP(BillDetail_List[[#This Row],[Phase Code ]],phasetasklist,7,FALSE)</f>
        <v>#N/A</v>
      </c>
      <c r="BA218" s="280" t="e">
        <f>VLOOKUP(BillDetail_List[[#This Row],[Task Code]],tasklist,7,FALSE)</f>
        <v>#N/A</v>
      </c>
      <c r="BB218" s="280" t="str">
        <f>IFERROR(VLOOKUP(BillDetail_List[[#This Row],[Activity Code]],ActivityCodeList,4,FALSE),"")</f>
        <v/>
      </c>
      <c r="BC218" s="280" t="str">
        <f>IFERROR(VLOOKUP(BillDetail_List[[#This Row],[Expense Code]],expensenumbers,4,FALSE),"")</f>
        <v/>
      </c>
      <c r="BD218" s="218"/>
      <c r="BE218" s="94"/>
      <c r="BF218" s="94"/>
      <c r="BG218" s="218"/>
      <c r="BH218" s="94"/>
      <c r="BI218" s="218"/>
      <c r="BJ218" s="218"/>
      <c r="BK218" s="96"/>
      <c r="BL218" s="96"/>
      <c r="BQ218" s="96"/>
      <c r="BR218" s="96"/>
      <c r="BS218" s="96"/>
      <c r="BT218" s="96"/>
      <c r="BV218" s="96"/>
      <c r="BW218" s="72"/>
      <c r="BX218" s="72"/>
      <c r="CB218" s="98"/>
      <c r="CC218" s="99"/>
      <c r="CD218" s="99"/>
      <c r="CE218" s="84"/>
      <c r="CF218" s="84"/>
    </row>
    <row r="219" spans="1:84" ht="14.45" customHeight="1" x14ac:dyDescent="0.2">
      <c r="A219" s="74"/>
      <c r="B219" s="74"/>
      <c r="C219" s="49"/>
      <c r="D219" s="172"/>
      <c r="E219" s="76"/>
      <c r="F219" s="76"/>
      <c r="G219" s="119"/>
      <c r="H219" s="87"/>
      <c r="I219" s="77"/>
      <c r="J219" s="77"/>
      <c r="K219" s="88"/>
      <c r="L219" s="79"/>
      <c r="M219" s="76"/>
      <c r="N219" s="256"/>
      <c r="O219" s="256"/>
      <c r="P219" s="256"/>
      <c r="Q219" s="256"/>
      <c r="R219" s="81"/>
      <c r="S219" s="89"/>
      <c r="T219" s="76"/>
      <c r="U219" s="76"/>
      <c r="V219" s="86" t="e">
        <f>IF(BillDetail_List[Entry Alloc%]=0,(BillDetail_List[Time]*BillDetail_List[LTM Rate])*BillDetail_List[[#This Row],[Funding PerCent Allowed]],(BillDetail_List[Time]*BillDetail_List[LTM Rate])*BillDetail_List[[#This Row],[Funding PerCent Allowed]]*BillDetail_List[Entry Alloc%])</f>
        <v>#N/A</v>
      </c>
      <c r="W219" s="86">
        <f>BillDetail_List[Counsel''s Base Fees]+BillDetail_List[Other Disbursements]+BillDetail_List[ATEI Premium]</f>
        <v>0</v>
      </c>
      <c r="X219" s="91" t="e">
        <f>VLOOKUP(BillDetail_List[Part ID],FundingList,2,FALSE)</f>
        <v>#N/A</v>
      </c>
      <c r="Y219" s="272" t="e">
        <f>VLOOKUP(BillDetail_List[[#This Row],[Phase Code ]],phasetasklist,3,FALSE)</f>
        <v>#N/A</v>
      </c>
      <c r="Z219" s="255" t="e">
        <f>VLOOKUP(BillDetail_List[[#This Row],[Task Code]],tasklist,4,FALSE)</f>
        <v>#N/A</v>
      </c>
      <c r="AA219" s="240" t="str">
        <f>IFERROR(VLOOKUP(BillDetail_List[[#This Row],[Activity Code]],ActivityCodeList,2,FALSE), " ")</f>
        <v xml:space="preserve"> </v>
      </c>
      <c r="AB219" s="240" t="str">
        <f>IFERROR(VLOOKUP(BillDetail_List[[#This Row],[Expense Code]],expensenumbers,2,FALSE), " ")</f>
        <v xml:space="preserve"> </v>
      </c>
      <c r="AC219" s="92" t="str">
        <f>IFERROR(VLOOKUP(BillDetail_List[LTM],LTMList,3,FALSE),"")</f>
        <v/>
      </c>
      <c r="AD219" s="92" t="str">
        <f>IFERROR(VLOOKUP(BillDetail_List[LTM],LTMList,4,FALSE),"")</f>
        <v/>
      </c>
      <c r="AE219" s="86">
        <f>IFERROR(VLOOKUP(BillDetail_List[LTM],LTM_List[],6,FALSE),0)</f>
        <v>0</v>
      </c>
      <c r="AF219" s="83" t="e">
        <f>VLOOKUP(BillDetail_List[Part ID],FundingList,7,FALSE)</f>
        <v>#N/A</v>
      </c>
      <c r="AG219" s="83" t="e">
        <f>IF(CounselBaseFees=0,VLOOKUP(BillDetail_List[Part ID],FundingList,3,FALSE),VLOOKUP(BillDetail_List[LTM],LTMList,8,FALSE))</f>
        <v>#N/A</v>
      </c>
      <c r="AH219" s="93" t="e">
        <f>VLOOKUP(BillDetail_List[Part ID],FundingList,4,FALSE)</f>
        <v>#N/A</v>
      </c>
      <c r="AI219" s="190">
        <f>IF(BillDetail_List[[#This Row],[Time]]="N/A",0, BillDetail_List[[#This Row],[Time]]*BillDetail_List[[#This Row],[LTM Rate]])</f>
        <v>0</v>
      </c>
      <c r="AJ219" s="86" t="e">
        <f>IF(BillDetail_List[Entry Alloc%]=0,(BillDetail_List[Time]*BillDetail_List[LTM Rate])*BillDetail_List[[#This Row],[Funding PerCent Allowed]],(BillDetail_List[Time]*BillDetail_List[LTM Rate])*BillDetail_List[[#This Row],[Funding PerCent Allowed]]*BillDetail_List[Entry Alloc%])</f>
        <v>#N/A</v>
      </c>
      <c r="AK219" s="86" t="e">
        <f>BillDetail_List[Base Profit Costs (including any indemnity cap)]*BillDetail_List[VAT Rate]</f>
        <v>#N/A</v>
      </c>
      <c r="AL219" s="86" t="e">
        <f>BillDetail_List[Base Profit Costs (including any indemnity cap)]*BillDetail_List[Success Fee %]</f>
        <v>#N/A</v>
      </c>
      <c r="AM219" s="86" t="e">
        <f>BillDetail_List[Success Fee on Base Profit costs]*BillDetail_List[VAT Rate]</f>
        <v>#N/A</v>
      </c>
      <c r="AN219" s="86" t="e">
        <f>SUM(BillDetail_List[[#This Row],[Base Profit Costs (including any indemnity cap)]:[VAT on Success Fee on Base Profit Costs]])</f>
        <v>#N/A</v>
      </c>
      <c r="AO219" s="86" t="e">
        <f>BillDetail_List[Counsel''s Base Fees]*BillDetail_List[VAT Rate]</f>
        <v>#N/A</v>
      </c>
      <c r="AP219" s="86" t="e">
        <f>BillDetail_List[Counsel''s Base Fees]*BillDetail_List[Success Fee %]</f>
        <v>#N/A</v>
      </c>
      <c r="AQ219" s="86" t="e">
        <f>BillDetail_List[Counsel''s Success Fee]*BillDetail_List[VAT Rate]</f>
        <v>#N/A</v>
      </c>
      <c r="AR219" s="86" t="e">
        <f>BillDetail_List[Counsel''s Base Fees]+BillDetail_List[VAT on Base Counsel Fees]+BillDetail_List[Counsel''s Success Fee]+BillDetail_List[VAT on Counsel''s Success Fee]</f>
        <v>#N/A</v>
      </c>
      <c r="AS219" s="86">
        <f>BillDetail_List[Other Disbursements]+BillDetail_List[VAT On Other Disbursements]</f>
        <v>0</v>
      </c>
      <c r="AT219" s="86">
        <f>BillDetail_List[Counsel''s Base Fees]+BillDetail_List[Other Disbursements]+BillDetail_List[ATEI Premium]</f>
        <v>0</v>
      </c>
      <c r="AU219" s="86" t="e">
        <f>BillDetail_List[Other Disbursements]+BillDetail_List[Counsel''s Base Fees]+BillDetail_List[Base Profit Costs (including any indemnity cap)]</f>
        <v>#N/A</v>
      </c>
      <c r="AV219" s="86" t="e">
        <f>BillDetail_List[Base Profit Costs (including any indemnity cap)]+BillDetail_List[Success Fee on Base Profit costs]</f>
        <v>#N/A</v>
      </c>
      <c r="AW219" s="86" t="e">
        <f>BillDetail_List[ATEI Premium]+BillDetail_List[Other Disbursements]+BillDetail_List[Counsel''s Success Fee]+BillDetail_List[Counsel''s Base Fees]</f>
        <v>#N/A</v>
      </c>
      <c r="AX219" s="86" t="e">
        <f>BillDetail_List[VAT On Other Disbursements]+BillDetail_List[VAT on Counsel''s Success Fee]+BillDetail_List[VAT on Base Counsel Fees]+BillDetail_List[VAT on Success Fee on Base Profit Costs]+BillDetail_List[VAT on Base Profit Costs]</f>
        <v>#N/A</v>
      </c>
      <c r="AY219" s="86" t="e">
        <f>SUM(BillDetail_List[[#This Row],[Total Profit Costs]:[Total VAT]])</f>
        <v>#N/A</v>
      </c>
      <c r="AZ219" s="280" t="e">
        <f>VLOOKUP(BillDetail_List[[#This Row],[Phase Code ]],phasetasklist,7,FALSE)</f>
        <v>#N/A</v>
      </c>
      <c r="BA219" s="280" t="e">
        <f>VLOOKUP(BillDetail_List[[#This Row],[Task Code]],tasklist,7,FALSE)</f>
        <v>#N/A</v>
      </c>
      <c r="BB219" s="280" t="str">
        <f>IFERROR(VLOOKUP(BillDetail_List[[#This Row],[Activity Code]],ActivityCodeList,4,FALSE),"")</f>
        <v/>
      </c>
      <c r="BC219" s="280" t="str">
        <f>IFERROR(VLOOKUP(BillDetail_List[[#This Row],[Expense Code]],expensenumbers,4,FALSE),"")</f>
        <v/>
      </c>
      <c r="BD219" s="218"/>
      <c r="BE219" s="94"/>
      <c r="BF219" s="94"/>
      <c r="BG219" s="218"/>
      <c r="BH219" s="94"/>
      <c r="BI219" s="218"/>
      <c r="BJ219" s="218"/>
      <c r="BK219" s="96"/>
      <c r="BL219" s="96"/>
      <c r="BQ219" s="96"/>
      <c r="BR219" s="96"/>
      <c r="BS219" s="96"/>
      <c r="BT219" s="96"/>
      <c r="BV219" s="96"/>
      <c r="BW219" s="72"/>
      <c r="BX219" s="72"/>
      <c r="CB219" s="98"/>
      <c r="CC219" s="99"/>
      <c r="CD219" s="99"/>
      <c r="CE219" s="84"/>
      <c r="CF219" s="84"/>
    </row>
    <row r="220" spans="1:84" x14ac:dyDescent="0.2">
      <c r="A220" s="74"/>
      <c r="B220" s="74"/>
      <c r="C220" s="49"/>
      <c r="D220" s="172"/>
      <c r="E220" s="76"/>
      <c r="F220" s="76"/>
      <c r="G220" s="119"/>
      <c r="H220" s="87"/>
      <c r="I220" s="77"/>
      <c r="J220" s="77"/>
      <c r="K220" s="88"/>
      <c r="L220" s="79"/>
      <c r="M220" s="76"/>
      <c r="N220" s="256"/>
      <c r="O220" s="256"/>
      <c r="P220" s="256"/>
      <c r="Q220" s="256"/>
      <c r="R220" s="81"/>
      <c r="S220" s="89"/>
      <c r="T220" s="76"/>
      <c r="U220" s="76"/>
      <c r="V220" s="86" t="e">
        <f>IF(BillDetail_List[Entry Alloc%]=0,(BillDetail_List[Time]*BillDetail_List[LTM Rate])*BillDetail_List[[#This Row],[Funding PerCent Allowed]],(BillDetail_List[Time]*BillDetail_List[LTM Rate])*BillDetail_List[[#This Row],[Funding PerCent Allowed]]*BillDetail_List[Entry Alloc%])</f>
        <v>#N/A</v>
      </c>
      <c r="W220" s="86">
        <f>BillDetail_List[Counsel''s Base Fees]+BillDetail_List[Other Disbursements]+BillDetail_List[ATEI Premium]</f>
        <v>0</v>
      </c>
      <c r="X220" s="91" t="e">
        <f>VLOOKUP(BillDetail_List[Part ID],FundingList,2,FALSE)</f>
        <v>#N/A</v>
      </c>
      <c r="Y220" s="272" t="e">
        <f>VLOOKUP(BillDetail_List[[#This Row],[Phase Code ]],phasetasklist,3,FALSE)</f>
        <v>#N/A</v>
      </c>
      <c r="Z220" s="255" t="e">
        <f>VLOOKUP(BillDetail_List[[#This Row],[Task Code]],tasklist,4,FALSE)</f>
        <v>#N/A</v>
      </c>
      <c r="AA220" s="240" t="str">
        <f>IFERROR(VLOOKUP(BillDetail_List[[#This Row],[Activity Code]],ActivityCodeList,2,FALSE), " ")</f>
        <v xml:space="preserve"> </v>
      </c>
      <c r="AB220" s="240" t="str">
        <f>IFERROR(VLOOKUP(BillDetail_List[[#This Row],[Expense Code]],expensenumbers,2,FALSE), " ")</f>
        <v xml:space="preserve"> </v>
      </c>
      <c r="AC220" s="92" t="str">
        <f>IFERROR(VLOOKUP(BillDetail_List[LTM],LTMList,3,FALSE),"")</f>
        <v/>
      </c>
      <c r="AD220" s="92" t="str">
        <f>IFERROR(VLOOKUP(BillDetail_List[LTM],LTMList,4,FALSE),"")</f>
        <v/>
      </c>
      <c r="AE220" s="86">
        <f>IFERROR(VLOOKUP(BillDetail_List[LTM],LTM_List[],6,FALSE),0)</f>
        <v>0</v>
      </c>
      <c r="AF220" s="83" t="e">
        <f>VLOOKUP(BillDetail_List[Part ID],FundingList,7,FALSE)</f>
        <v>#N/A</v>
      </c>
      <c r="AG220" s="83" t="e">
        <f>IF(CounselBaseFees=0,VLOOKUP(BillDetail_List[Part ID],FundingList,3,FALSE),VLOOKUP(BillDetail_List[LTM],LTMList,8,FALSE))</f>
        <v>#N/A</v>
      </c>
      <c r="AH220" s="93" t="e">
        <f>VLOOKUP(BillDetail_List[Part ID],FundingList,4,FALSE)</f>
        <v>#N/A</v>
      </c>
      <c r="AI220" s="190">
        <f>IF(BillDetail_List[[#This Row],[Time]]="N/A",0, BillDetail_List[[#This Row],[Time]]*BillDetail_List[[#This Row],[LTM Rate]])</f>
        <v>0</v>
      </c>
      <c r="AJ220" s="86" t="e">
        <f>IF(BillDetail_List[Entry Alloc%]=0,(BillDetail_List[Time]*BillDetail_List[LTM Rate])*BillDetail_List[[#This Row],[Funding PerCent Allowed]],(BillDetail_List[Time]*BillDetail_List[LTM Rate])*BillDetail_List[[#This Row],[Funding PerCent Allowed]]*BillDetail_List[Entry Alloc%])</f>
        <v>#N/A</v>
      </c>
      <c r="AK220" s="86" t="e">
        <f>BillDetail_List[Base Profit Costs (including any indemnity cap)]*BillDetail_List[VAT Rate]</f>
        <v>#N/A</v>
      </c>
      <c r="AL220" s="86" t="e">
        <f>BillDetail_List[Base Profit Costs (including any indemnity cap)]*BillDetail_List[Success Fee %]</f>
        <v>#N/A</v>
      </c>
      <c r="AM220" s="86" t="e">
        <f>BillDetail_List[Success Fee on Base Profit costs]*BillDetail_List[VAT Rate]</f>
        <v>#N/A</v>
      </c>
      <c r="AN220" s="86" t="e">
        <f>SUM(BillDetail_List[[#This Row],[Base Profit Costs (including any indemnity cap)]:[VAT on Success Fee on Base Profit Costs]])</f>
        <v>#N/A</v>
      </c>
      <c r="AO220" s="86" t="e">
        <f>BillDetail_List[Counsel''s Base Fees]*BillDetail_List[VAT Rate]</f>
        <v>#N/A</v>
      </c>
      <c r="AP220" s="86" t="e">
        <f>BillDetail_List[Counsel''s Base Fees]*BillDetail_List[Success Fee %]</f>
        <v>#N/A</v>
      </c>
      <c r="AQ220" s="86" t="e">
        <f>BillDetail_List[Counsel''s Success Fee]*BillDetail_List[VAT Rate]</f>
        <v>#N/A</v>
      </c>
      <c r="AR220" s="86" t="e">
        <f>BillDetail_List[Counsel''s Base Fees]+BillDetail_List[VAT on Base Counsel Fees]+BillDetail_List[Counsel''s Success Fee]+BillDetail_List[VAT on Counsel''s Success Fee]</f>
        <v>#N/A</v>
      </c>
      <c r="AS220" s="86">
        <f>BillDetail_List[Other Disbursements]+BillDetail_List[VAT On Other Disbursements]</f>
        <v>0</v>
      </c>
      <c r="AT220" s="86">
        <f>BillDetail_List[Counsel''s Base Fees]+BillDetail_List[Other Disbursements]+BillDetail_List[ATEI Premium]</f>
        <v>0</v>
      </c>
      <c r="AU220" s="86" t="e">
        <f>BillDetail_List[Other Disbursements]+BillDetail_List[Counsel''s Base Fees]+BillDetail_List[Base Profit Costs (including any indemnity cap)]</f>
        <v>#N/A</v>
      </c>
      <c r="AV220" s="86" t="e">
        <f>BillDetail_List[Base Profit Costs (including any indemnity cap)]+BillDetail_List[Success Fee on Base Profit costs]</f>
        <v>#N/A</v>
      </c>
      <c r="AW220" s="86" t="e">
        <f>BillDetail_List[ATEI Premium]+BillDetail_List[Other Disbursements]+BillDetail_List[Counsel''s Success Fee]+BillDetail_List[Counsel''s Base Fees]</f>
        <v>#N/A</v>
      </c>
      <c r="AX220" s="86" t="e">
        <f>BillDetail_List[VAT On Other Disbursements]+BillDetail_List[VAT on Counsel''s Success Fee]+BillDetail_List[VAT on Base Counsel Fees]+BillDetail_List[VAT on Success Fee on Base Profit Costs]+BillDetail_List[VAT on Base Profit Costs]</f>
        <v>#N/A</v>
      </c>
      <c r="AY220" s="86" t="e">
        <f>SUM(BillDetail_List[[#This Row],[Total Profit Costs]:[Total VAT]])</f>
        <v>#N/A</v>
      </c>
      <c r="AZ220" s="280" t="e">
        <f>VLOOKUP(BillDetail_List[[#This Row],[Phase Code ]],phasetasklist,7,FALSE)</f>
        <v>#N/A</v>
      </c>
      <c r="BA220" s="280" t="e">
        <f>VLOOKUP(BillDetail_List[[#This Row],[Task Code]],tasklist,7,FALSE)</f>
        <v>#N/A</v>
      </c>
      <c r="BB220" s="280" t="str">
        <f>IFERROR(VLOOKUP(BillDetail_List[[#This Row],[Activity Code]],ActivityCodeList,4,FALSE),"")</f>
        <v/>
      </c>
      <c r="BC220" s="280" t="str">
        <f>IFERROR(VLOOKUP(BillDetail_List[[#This Row],[Expense Code]],expensenumbers,4,FALSE),"")</f>
        <v/>
      </c>
      <c r="BD220" s="218"/>
      <c r="BE220" s="94"/>
      <c r="BF220" s="94"/>
      <c r="BG220" s="218"/>
      <c r="BH220" s="94"/>
      <c r="BI220" s="218"/>
      <c r="BJ220" s="218"/>
      <c r="BK220" s="96"/>
      <c r="BL220" s="96"/>
      <c r="BQ220" s="96"/>
      <c r="BR220" s="96"/>
      <c r="BS220" s="96"/>
      <c r="BT220" s="96"/>
      <c r="BV220" s="96"/>
      <c r="BW220" s="72"/>
      <c r="BX220" s="72"/>
      <c r="CB220" s="98"/>
      <c r="CC220" s="99"/>
      <c r="CD220" s="99"/>
      <c r="CE220" s="84"/>
      <c r="CF220" s="84"/>
    </row>
    <row r="221" spans="1:84" x14ac:dyDescent="0.2">
      <c r="A221" s="74"/>
      <c r="B221" s="74"/>
      <c r="C221" s="49"/>
      <c r="D221" s="172"/>
      <c r="E221" s="76"/>
      <c r="F221" s="76"/>
      <c r="G221" s="119"/>
      <c r="H221" s="87"/>
      <c r="I221" s="77"/>
      <c r="J221" s="77"/>
      <c r="K221" s="88"/>
      <c r="L221" s="79"/>
      <c r="M221" s="76"/>
      <c r="N221" s="256"/>
      <c r="O221" s="256"/>
      <c r="P221" s="256"/>
      <c r="Q221" s="256"/>
      <c r="R221" s="81"/>
      <c r="S221" s="89"/>
      <c r="T221" s="76"/>
      <c r="U221" s="76"/>
      <c r="V221" s="86" t="e">
        <f>IF(BillDetail_List[Entry Alloc%]=0,(BillDetail_List[Time]*BillDetail_List[LTM Rate])*BillDetail_List[[#This Row],[Funding PerCent Allowed]],(BillDetail_List[Time]*BillDetail_List[LTM Rate])*BillDetail_List[[#This Row],[Funding PerCent Allowed]]*BillDetail_List[Entry Alloc%])</f>
        <v>#N/A</v>
      </c>
      <c r="W221" s="86">
        <f>BillDetail_List[Counsel''s Base Fees]+BillDetail_List[Other Disbursements]+BillDetail_List[ATEI Premium]</f>
        <v>0</v>
      </c>
      <c r="X221" s="91" t="e">
        <f>VLOOKUP(BillDetail_List[Part ID],FundingList,2,FALSE)</f>
        <v>#N/A</v>
      </c>
      <c r="Y221" s="272" t="e">
        <f>VLOOKUP(BillDetail_List[[#This Row],[Phase Code ]],phasetasklist,3,FALSE)</f>
        <v>#N/A</v>
      </c>
      <c r="Z221" s="255" t="e">
        <f>VLOOKUP(BillDetail_List[[#This Row],[Task Code]],tasklist,4,FALSE)</f>
        <v>#N/A</v>
      </c>
      <c r="AA221" s="240" t="str">
        <f>IFERROR(VLOOKUP(BillDetail_List[[#This Row],[Activity Code]],ActivityCodeList,2,FALSE), " ")</f>
        <v xml:space="preserve"> </v>
      </c>
      <c r="AB221" s="240" t="str">
        <f>IFERROR(VLOOKUP(BillDetail_List[[#This Row],[Expense Code]],expensenumbers,2,FALSE), " ")</f>
        <v xml:space="preserve"> </v>
      </c>
      <c r="AC221" s="92" t="str">
        <f>IFERROR(VLOOKUP(BillDetail_List[LTM],LTMList,3,FALSE),"")</f>
        <v/>
      </c>
      <c r="AD221" s="92" t="str">
        <f>IFERROR(VLOOKUP(BillDetail_List[LTM],LTMList,4,FALSE),"")</f>
        <v/>
      </c>
      <c r="AE221" s="86">
        <f>IFERROR(VLOOKUP(BillDetail_List[LTM],LTM_List[],6,FALSE),0)</f>
        <v>0</v>
      </c>
      <c r="AF221" s="83" t="e">
        <f>VLOOKUP(BillDetail_List[Part ID],FundingList,7,FALSE)</f>
        <v>#N/A</v>
      </c>
      <c r="AG221" s="83" t="e">
        <f>IF(CounselBaseFees=0,VLOOKUP(BillDetail_List[Part ID],FundingList,3,FALSE),VLOOKUP(BillDetail_List[LTM],LTMList,8,FALSE))</f>
        <v>#N/A</v>
      </c>
      <c r="AH221" s="93" t="e">
        <f>VLOOKUP(BillDetail_List[Part ID],FundingList,4,FALSE)</f>
        <v>#N/A</v>
      </c>
      <c r="AI221" s="190">
        <f>IF(BillDetail_List[[#This Row],[Time]]="N/A",0, BillDetail_List[[#This Row],[Time]]*BillDetail_List[[#This Row],[LTM Rate]])</f>
        <v>0</v>
      </c>
      <c r="AJ221" s="86" t="e">
        <f>IF(BillDetail_List[Entry Alloc%]=0,(BillDetail_List[Time]*BillDetail_List[LTM Rate])*BillDetail_List[[#This Row],[Funding PerCent Allowed]],(BillDetail_List[Time]*BillDetail_List[LTM Rate])*BillDetail_List[[#This Row],[Funding PerCent Allowed]]*BillDetail_List[Entry Alloc%])</f>
        <v>#N/A</v>
      </c>
      <c r="AK221" s="86" t="e">
        <f>BillDetail_List[Base Profit Costs (including any indemnity cap)]*BillDetail_List[VAT Rate]</f>
        <v>#N/A</v>
      </c>
      <c r="AL221" s="86" t="e">
        <f>BillDetail_List[Base Profit Costs (including any indemnity cap)]*BillDetail_List[Success Fee %]</f>
        <v>#N/A</v>
      </c>
      <c r="AM221" s="86" t="e">
        <f>BillDetail_List[Success Fee on Base Profit costs]*BillDetail_List[VAT Rate]</f>
        <v>#N/A</v>
      </c>
      <c r="AN221" s="86" t="e">
        <f>SUM(BillDetail_List[[#This Row],[Base Profit Costs (including any indemnity cap)]:[VAT on Success Fee on Base Profit Costs]])</f>
        <v>#N/A</v>
      </c>
      <c r="AO221" s="86" t="e">
        <f>BillDetail_List[Counsel''s Base Fees]*BillDetail_List[VAT Rate]</f>
        <v>#N/A</v>
      </c>
      <c r="AP221" s="86" t="e">
        <f>BillDetail_List[Counsel''s Base Fees]*BillDetail_List[Success Fee %]</f>
        <v>#N/A</v>
      </c>
      <c r="AQ221" s="86" t="e">
        <f>BillDetail_List[Counsel''s Success Fee]*BillDetail_List[VAT Rate]</f>
        <v>#N/A</v>
      </c>
      <c r="AR221" s="86" t="e">
        <f>BillDetail_List[Counsel''s Base Fees]+BillDetail_List[VAT on Base Counsel Fees]+BillDetail_List[Counsel''s Success Fee]+BillDetail_List[VAT on Counsel''s Success Fee]</f>
        <v>#N/A</v>
      </c>
      <c r="AS221" s="86">
        <f>BillDetail_List[Other Disbursements]+BillDetail_List[VAT On Other Disbursements]</f>
        <v>0</v>
      </c>
      <c r="AT221" s="86">
        <f>BillDetail_List[Counsel''s Base Fees]+BillDetail_List[Other Disbursements]+BillDetail_List[ATEI Premium]</f>
        <v>0</v>
      </c>
      <c r="AU221" s="86" t="e">
        <f>BillDetail_List[Other Disbursements]+BillDetail_List[Counsel''s Base Fees]+BillDetail_List[Base Profit Costs (including any indemnity cap)]</f>
        <v>#N/A</v>
      </c>
      <c r="AV221" s="86" t="e">
        <f>BillDetail_List[Base Profit Costs (including any indemnity cap)]+BillDetail_List[Success Fee on Base Profit costs]</f>
        <v>#N/A</v>
      </c>
      <c r="AW221" s="86" t="e">
        <f>BillDetail_List[ATEI Premium]+BillDetail_List[Other Disbursements]+BillDetail_List[Counsel''s Success Fee]+BillDetail_List[Counsel''s Base Fees]</f>
        <v>#N/A</v>
      </c>
      <c r="AX221" s="86" t="e">
        <f>BillDetail_List[VAT On Other Disbursements]+BillDetail_List[VAT on Counsel''s Success Fee]+BillDetail_List[VAT on Base Counsel Fees]+BillDetail_List[VAT on Success Fee on Base Profit Costs]+BillDetail_List[VAT on Base Profit Costs]</f>
        <v>#N/A</v>
      </c>
      <c r="AY221" s="86" t="e">
        <f>SUM(BillDetail_List[[#This Row],[Total Profit Costs]:[Total VAT]])</f>
        <v>#N/A</v>
      </c>
      <c r="AZ221" s="280" t="e">
        <f>VLOOKUP(BillDetail_List[[#This Row],[Phase Code ]],phasetasklist,7,FALSE)</f>
        <v>#N/A</v>
      </c>
      <c r="BA221" s="280" t="e">
        <f>VLOOKUP(BillDetail_List[[#This Row],[Task Code]],tasklist,7,FALSE)</f>
        <v>#N/A</v>
      </c>
      <c r="BB221" s="280" t="str">
        <f>IFERROR(VLOOKUP(BillDetail_List[[#This Row],[Activity Code]],ActivityCodeList,4,FALSE),"")</f>
        <v/>
      </c>
      <c r="BC221" s="280" t="str">
        <f>IFERROR(VLOOKUP(BillDetail_List[[#This Row],[Expense Code]],expensenumbers,4,FALSE),"")</f>
        <v/>
      </c>
      <c r="BD221" s="218"/>
      <c r="BE221" s="94"/>
      <c r="BF221" s="94"/>
      <c r="BG221" s="218"/>
      <c r="BH221" s="94"/>
      <c r="BI221" s="218"/>
      <c r="BJ221" s="218"/>
      <c r="BK221" s="96"/>
      <c r="BL221" s="96"/>
      <c r="BQ221" s="96"/>
      <c r="BR221" s="96"/>
      <c r="BS221" s="96"/>
      <c r="BT221" s="96"/>
      <c r="BV221" s="96"/>
      <c r="BW221" s="72"/>
      <c r="BX221" s="72"/>
      <c r="CB221" s="98"/>
      <c r="CC221" s="99"/>
      <c r="CD221" s="99"/>
      <c r="CE221" s="84"/>
      <c r="CF221" s="84"/>
    </row>
    <row r="222" spans="1:84" x14ac:dyDescent="0.2">
      <c r="A222" s="74"/>
      <c r="B222" s="74"/>
      <c r="C222" s="49"/>
      <c r="D222" s="172"/>
      <c r="E222" s="76"/>
      <c r="F222" s="76"/>
      <c r="G222" s="119"/>
      <c r="H222" s="87"/>
      <c r="I222" s="77"/>
      <c r="J222" s="77"/>
      <c r="K222" s="88"/>
      <c r="L222" s="79"/>
      <c r="M222" s="76"/>
      <c r="N222" s="256"/>
      <c r="O222" s="256"/>
      <c r="P222" s="256"/>
      <c r="Q222" s="256"/>
      <c r="R222" s="81"/>
      <c r="S222" s="89"/>
      <c r="T222" s="76"/>
      <c r="U222" s="76"/>
      <c r="V222" s="86" t="e">
        <f>IF(BillDetail_List[Entry Alloc%]=0,(BillDetail_List[Time]*BillDetail_List[LTM Rate])*BillDetail_List[[#This Row],[Funding PerCent Allowed]],(BillDetail_List[Time]*BillDetail_List[LTM Rate])*BillDetail_List[[#This Row],[Funding PerCent Allowed]]*BillDetail_List[Entry Alloc%])</f>
        <v>#N/A</v>
      </c>
      <c r="W222" s="86">
        <f>BillDetail_List[Counsel''s Base Fees]+BillDetail_List[Other Disbursements]+BillDetail_List[ATEI Premium]</f>
        <v>0</v>
      </c>
      <c r="X222" s="91" t="e">
        <f>VLOOKUP(BillDetail_List[Part ID],FundingList,2,FALSE)</f>
        <v>#N/A</v>
      </c>
      <c r="Y222" s="272" t="e">
        <f>VLOOKUP(BillDetail_List[[#This Row],[Phase Code ]],phasetasklist,3,FALSE)</f>
        <v>#N/A</v>
      </c>
      <c r="Z222" s="255" t="e">
        <f>VLOOKUP(BillDetail_List[[#This Row],[Task Code]],tasklist,4,FALSE)</f>
        <v>#N/A</v>
      </c>
      <c r="AA222" s="240" t="str">
        <f>IFERROR(VLOOKUP(BillDetail_List[[#This Row],[Activity Code]],ActivityCodeList,2,FALSE), " ")</f>
        <v xml:space="preserve"> </v>
      </c>
      <c r="AB222" s="240" t="str">
        <f>IFERROR(VLOOKUP(BillDetail_List[[#This Row],[Expense Code]],expensenumbers,2,FALSE), " ")</f>
        <v xml:space="preserve"> </v>
      </c>
      <c r="AC222" s="92" t="str">
        <f>IFERROR(VLOOKUP(BillDetail_List[LTM],LTMList,3,FALSE),"")</f>
        <v/>
      </c>
      <c r="AD222" s="92" t="str">
        <f>IFERROR(VLOOKUP(BillDetail_List[LTM],LTMList,4,FALSE),"")</f>
        <v/>
      </c>
      <c r="AE222" s="86">
        <f>IFERROR(VLOOKUP(BillDetail_List[LTM],LTM_List[],6,FALSE),0)</f>
        <v>0</v>
      </c>
      <c r="AF222" s="83" t="e">
        <f>VLOOKUP(BillDetail_List[Part ID],FundingList,7,FALSE)</f>
        <v>#N/A</v>
      </c>
      <c r="AG222" s="83" t="e">
        <f>IF(CounselBaseFees=0,VLOOKUP(BillDetail_List[Part ID],FundingList,3,FALSE),VLOOKUP(BillDetail_List[LTM],LTMList,8,FALSE))</f>
        <v>#N/A</v>
      </c>
      <c r="AH222" s="93" t="e">
        <f>VLOOKUP(BillDetail_List[Part ID],FundingList,4,FALSE)</f>
        <v>#N/A</v>
      </c>
      <c r="AI222" s="190">
        <f>IF(BillDetail_List[[#This Row],[Time]]="N/A",0, BillDetail_List[[#This Row],[Time]]*BillDetail_List[[#This Row],[LTM Rate]])</f>
        <v>0</v>
      </c>
      <c r="AJ222" s="86" t="e">
        <f>IF(BillDetail_List[Entry Alloc%]=0,(BillDetail_List[Time]*BillDetail_List[LTM Rate])*BillDetail_List[[#This Row],[Funding PerCent Allowed]],(BillDetail_List[Time]*BillDetail_List[LTM Rate])*BillDetail_List[[#This Row],[Funding PerCent Allowed]]*BillDetail_List[Entry Alloc%])</f>
        <v>#N/A</v>
      </c>
      <c r="AK222" s="86" t="e">
        <f>BillDetail_List[Base Profit Costs (including any indemnity cap)]*BillDetail_List[VAT Rate]</f>
        <v>#N/A</v>
      </c>
      <c r="AL222" s="86" t="e">
        <f>BillDetail_List[Base Profit Costs (including any indemnity cap)]*BillDetail_List[Success Fee %]</f>
        <v>#N/A</v>
      </c>
      <c r="AM222" s="86" t="e">
        <f>BillDetail_List[Success Fee on Base Profit costs]*BillDetail_List[VAT Rate]</f>
        <v>#N/A</v>
      </c>
      <c r="AN222" s="86" t="e">
        <f>SUM(BillDetail_List[[#This Row],[Base Profit Costs (including any indemnity cap)]:[VAT on Success Fee on Base Profit Costs]])</f>
        <v>#N/A</v>
      </c>
      <c r="AO222" s="86" t="e">
        <f>BillDetail_List[Counsel''s Base Fees]*BillDetail_List[VAT Rate]</f>
        <v>#N/A</v>
      </c>
      <c r="AP222" s="86" t="e">
        <f>BillDetail_List[Counsel''s Base Fees]*BillDetail_List[Success Fee %]</f>
        <v>#N/A</v>
      </c>
      <c r="AQ222" s="86" t="e">
        <f>BillDetail_List[Counsel''s Success Fee]*BillDetail_List[VAT Rate]</f>
        <v>#N/A</v>
      </c>
      <c r="AR222" s="86" t="e">
        <f>BillDetail_List[Counsel''s Base Fees]+BillDetail_List[VAT on Base Counsel Fees]+BillDetail_List[Counsel''s Success Fee]+BillDetail_List[VAT on Counsel''s Success Fee]</f>
        <v>#N/A</v>
      </c>
      <c r="AS222" s="86">
        <f>BillDetail_List[Other Disbursements]+BillDetail_List[VAT On Other Disbursements]</f>
        <v>0</v>
      </c>
      <c r="AT222" s="86">
        <f>BillDetail_List[Counsel''s Base Fees]+BillDetail_List[Other Disbursements]+BillDetail_List[ATEI Premium]</f>
        <v>0</v>
      </c>
      <c r="AU222" s="86" t="e">
        <f>BillDetail_List[Other Disbursements]+BillDetail_List[Counsel''s Base Fees]+BillDetail_List[Base Profit Costs (including any indemnity cap)]</f>
        <v>#N/A</v>
      </c>
      <c r="AV222" s="86" t="e">
        <f>BillDetail_List[Base Profit Costs (including any indemnity cap)]+BillDetail_List[Success Fee on Base Profit costs]</f>
        <v>#N/A</v>
      </c>
      <c r="AW222" s="86" t="e">
        <f>BillDetail_List[ATEI Premium]+BillDetail_List[Other Disbursements]+BillDetail_List[Counsel''s Success Fee]+BillDetail_List[Counsel''s Base Fees]</f>
        <v>#N/A</v>
      </c>
      <c r="AX222" s="86" t="e">
        <f>BillDetail_List[VAT On Other Disbursements]+BillDetail_List[VAT on Counsel''s Success Fee]+BillDetail_List[VAT on Base Counsel Fees]+BillDetail_List[VAT on Success Fee on Base Profit Costs]+BillDetail_List[VAT on Base Profit Costs]</f>
        <v>#N/A</v>
      </c>
      <c r="AY222" s="86" t="e">
        <f>SUM(BillDetail_List[[#This Row],[Total Profit Costs]:[Total VAT]])</f>
        <v>#N/A</v>
      </c>
      <c r="AZ222" s="280" t="e">
        <f>VLOOKUP(BillDetail_List[[#This Row],[Phase Code ]],phasetasklist,7,FALSE)</f>
        <v>#N/A</v>
      </c>
      <c r="BA222" s="280" t="e">
        <f>VLOOKUP(BillDetail_List[[#This Row],[Task Code]],tasklist,7,FALSE)</f>
        <v>#N/A</v>
      </c>
      <c r="BB222" s="280" t="str">
        <f>IFERROR(VLOOKUP(BillDetail_List[[#This Row],[Activity Code]],ActivityCodeList,4,FALSE),"")</f>
        <v/>
      </c>
      <c r="BC222" s="280" t="str">
        <f>IFERROR(VLOOKUP(BillDetail_List[[#This Row],[Expense Code]],expensenumbers,4,FALSE),"")</f>
        <v/>
      </c>
      <c r="BD222" s="218"/>
      <c r="BE222" s="94"/>
      <c r="BF222" s="94"/>
      <c r="BG222" s="218"/>
      <c r="BH222" s="94"/>
      <c r="BI222" s="218"/>
      <c r="BJ222" s="218"/>
      <c r="BK222" s="96"/>
      <c r="BL222" s="96"/>
      <c r="BQ222" s="96"/>
      <c r="BR222" s="96"/>
      <c r="BS222" s="96"/>
      <c r="BT222" s="96"/>
      <c r="BV222" s="96"/>
      <c r="BW222" s="72"/>
      <c r="BX222" s="72"/>
      <c r="CB222" s="98"/>
      <c r="CC222" s="99"/>
      <c r="CD222" s="99"/>
      <c r="CE222" s="84"/>
      <c r="CF222" s="84"/>
    </row>
    <row r="223" spans="1:84" ht="14.45" customHeight="1" x14ac:dyDescent="0.25">
      <c r="A223" s="74"/>
      <c r="B223" s="74"/>
      <c r="C223" s="49"/>
      <c r="D223" s="172"/>
      <c r="E223" s="76"/>
      <c r="F223" s="76"/>
      <c r="G223" s="219"/>
      <c r="H223" s="87"/>
      <c r="I223" s="77"/>
      <c r="J223" s="77"/>
      <c r="K223" s="88"/>
      <c r="L223" s="79"/>
      <c r="M223" s="76"/>
      <c r="N223" s="256"/>
      <c r="O223" s="256"/>
      <c r="P223" s="256"/>
      <c r="Q223" s="256"/>
      <c r="R223" s="81"/>
      <c r="S223" s="89"/>
      <c r="T223" s="76"/>
      <c r="U223" s="76"/>
      <c r="V223" s="86" t="e">
        <f>IF(BillDetail_List[Entry Alloc%]=0,(BillDetail_List[Time]*BillDetail_List[LTM Rate])*BillDetail_List[[#This Row],[Funding PerCent Allowed]],(BillDetail_List[Time]*BillDetail_List[LTM Rate])*BillDetail_List[[#This Row],[Funding PerCent Allowed]]*BillDetail_List[Entry Alloc%])</f>
        <v>#N/A</v>
      </c>
      <c r="W223" s="86">
        <f>BillDetail_List[Counsel''s Base Fees]+BillDetail_List[Other Disbursements]+BillDetail_List[ATEI Premium]</f>
        <v>0</v>
      </c>
      <c r="X223" s="91" t="e">
        <f>VLOOKUP(BillDetail_List[Part ID],FundingList,2,FALSE)</f>
        <v>#N/A</v>
      </c>
      <c r="Y223" s="272" t="e">
        <f>VLOOKUP(BillDetail_List[[#This Row],[Phase Code ]],phasetasklist,3,FALSE)</f>
        <v>#N/A</v>
      </c>
      <c r="Z223" s="255" t="e">
        <f>VLOOKUP(BillDetail_List[[#This Row],[Task Code]],tasklist,4,FALSE)</f>
        <v>#N/A</v>
      </c>
      <c r="AA223" s="240" t="str">
        <f>IFERROR(VLOOKUP(BillDetail_List[[#This Row],[Activity Code]],ActivityCodeList,2,FALSE), " ")</f>
        <v xml:space="preserve"> </v>
      </c>
      <c r="AB223" s="240" t="str">
        <f>IFERROR(VLOOKUP(BillDetail_List[[#This Row],[Expense Code]],expensenumbers,2,FALSE), " ")</f>
        <v xml:space="preserve"> </v>
      </c>
      <c r="AC223" s="92" t="str">
        <f>IFERROR(VLOOKUP(BillDetail_List[LTM],LTMList,3,FALSE),"")</f>
        <v/>
      </c>
      <c r="AD223" s="92" t="str">
        <f>IFERROR(VLOOKUP(BillDetail_List[LTM],LTMList,4,FALSE),"")</f>
        <v/>
      </c>
      <c r="AE223" s="86">
        <f>IFERROR(VLOOKUP(BillDetail_List[LTM],LTM_List[],6,FALSE),0)</f>
        <v>0</v>
      </c>
      <c r="AF223" s="83" t="e">
        <f>VLOOKUP(BillDetail_List[Part ID],FundingList,7,FALSE)</f>
        <v>#N/A</v>
      </c>
      <c r="AG223" s="83" t="e">
        <f>IF(CounselBaseFees=0,VLOOKUP(BillDetail_List[Part ID],FundingList,3,FALSE),VLOOKUP(BillDetail_List[LTM],LTMList,8,FALSE))</f>
        <v>#N/A</v>
      </c>
      <c r="AH223" s="93" t="e">
        <f>VLOOKUP(BillDetail_List[Part ID],FundingList,4,FALSE)</f>
        <v>#N/A</v>
      </c>
      <c r="AI223" s="190">
        <f>IF(BillDetail_List[[#This Row],[Time]]="N/A",0, BillDetail_List[[#This Row],[Time]]*BillDetail_List[[#This Row],[LTM Rate]])</f>
        <v>0</v>
      </c>
      <c r="AJ223" s="86" t="e">
        <f>IF(BillDetail_List[Entry Alloc%]=0,(BillDetail_List[Time]*BillDetail_List[LTM Rate])*BillDetail_List[[#This Row],[Funding PerCent Allowed]],(BillDetail_List[Time]*BillDetail_List[LTM Rate])*BillDetail_List[[#This Row],[Funding PerCent Allowed]]*BillDetail_List[Entry Alloc%])</f>
        <v>#N/A</v>
      </c>
      <c r="AK223" s="86" t="e">
        <f>BillDetail_List[Base Profit Costs (including any indemnity cap)]*BillDetail_List[VAT Rate]</f>
        <v>#N/A</v>
      </c>
      <c r="AL223" s="86" t="e">
        <f>BillDetail_List[Base Profit Costs (including any indemnity cap)]*BillDetail_List[Success Fee %]</f>
        <v>#N/A</v>
      </c>
      <c r="AM223" s="86" t="e">
        <f>BillDetail_List[Success Fee on Base Profit costs]*BillDetail_List[VAT Rate]</f>
        <v>#N/A</v>
      </c>
      <c r="AN223" s="86" t="e">
        <f>SUM(BillDetail_List[[#This Row],[Base Profit Costs (including any indemnity cap)]:[VAT on Success Fee on Base Profit Costs]])</f>
        <v>#N/A</v>
      </c>
      <c r="AO223" s="86" t="e">
        <f>BillDetail_List[Counsel''s Base Fees]*BillDetail_List[VAT Rate]</f>
        <v>#N/A</v>
      </c>
      <c r="AP223" s="86" t="e">
        <f>BillDetail_List[Counsel''s Base Fees]*BillDetail_List[Success Fee %]</f>
        <v>#N/A</v>
      </c>
      <c r="AQ223" s="86" t="e">
        <f>BillDetail_List[Counsel''s Success Fee]*BillDetail_List[VAT Rate]</f>
        <v>#N/A</v>
      </c>
      <c r="AR223" s="86" t="e">
        <f>BillDetail_List[Counsel''s Base Fees]+BillDetail_List[VAT on Base Counsel Fees]+BillDetail_List[Counsel''s Success Fee]+BillDetail_List[VAT on Counsel''s Success Fee]</f>
        <v>#N/A</v>
      </c>
      <c r="AS223" s="86">
        <f>BillDetail_List[Other Disbursements]+BillDetail_List[VAT On Other Disbursements]</f>
        <v>0</v>
      </c>
      <c r="AT223" s="86">
        <f>BillDetail_List[Counsel''s Base Fees]+BillDetail_List[Other Disbursements]+BillDetail_List[ATEI Premium]</f>
        <v>0</v>
      </c>
      <c r="AU223" s="86" t="e">
        <f>BillDetail_List[Other Disbursements]+BillDetail_List[Counsel''s Base Fees]+BillDetail_List[Base Profit Costs (including any indemnity cap)]</f>
        <v>#N/A</v>
      </c>
      <c r="AV223" s="86" t="e">
        <f>BillDetail_List[Base Profit Costs (including any indemnity cap)]+BillDetail_List[Success Fee on Base Profit costs]</f>
        <v>#N/A</v>
      </c>
      <c r="AW223" s="86" t="e">
        <f>BillDetail_List[ATEI Premium]+BillDetail_List[Other Disbursements]+BillDetail_List[Counsel''s Success Fee]+BillDetail_List[Counsel''s Base Fees]</f>
        <v>#N/A</v>
      </c>
      <c r="AX223" s="86" t="e">
        <f>BillDetail_List[VAT On Other Disbursements]+BillDetail_List[VAT on Counsel''s Success Fee]+BillDetail_List[VAT on Base Counsel Fees]+BillDetail_List[VAT on Success Fee on Base Profit Costs]+BillDetail_List[VAT on Base Profit Costs]</f>
        <v>#N/A</v>
      </c>
      <c r="AY223" s="86" t="e">
        <f>SUM(BillDetail_List[[#This Row],[Total Profit Costs]:[Total VAT]])</f>
        <v>#N/A</v>
      </c>
      <c r="AZ223" s="280" t="e">
        <f>VLOOKUP(BillDetail_List[[#This Row],[Phase Code ]],phasetasklist,7,FALSE)</f>
        <v>#N/A</v>
      </c>
      <c r="BA223" s="280" t="e">
        <f>VLOOKUP(BillDetail_List[[#This Row],[Task Code]],tasklist,7,FALSE)</f>
        <v>#N/A</v>
      </c>
      <c r="BB223" s="280" t="str">
        <f>IFERROR(VLOOKUP(BillDetail_List[[#This Row],[Activity Code]],ActivityCodeList,4,FALSE),"")</f>
        <v/>
      </c>
      <c r="BC223" s="280" t="str">
        <f>IFERROR(VLOOKUP(BillDetail_List[[#This Row],[Expense Code]],expensenumbers,4,FALSE),"")</f>
        <v/>
      </c>
      <c r="BD223" s="218"/>
      <c r="BE223" s="94"/>
      <c r="BF223" s="94"/>
      <c r="BG223" s="218"/>
      <c r="BH223" s="94"/>
      <c r="BI223" s="218"/>
      <c r="BJ223" s="218"/>
      <c r="BK223" s="96"/>
      <c r="BL223" s="96"/>
      <c r="BQ223" s="96"/>
      <c r="BR223" s="96"/>
      <c r="BS223" s="96"/>
      <c r="BT223" s="96"/>
      <c r="BV223" s="96"/>
      <c r="BW223" s="72"/>
      <c r="BX223" s="72"/>
      <c r="CB223" s="98"/>
      <c r="CC223" s="99"/>
      <c r="CD223" s="99"/>
      <c r="CE223" s="84"/>
      <c r="CF223" s="84"/>
    </row>
    <row r="224" spans="1:84" ht="14.45" customHeight="1" x14ac:dyDescent="0.25">
      <c r="A224" s="74"/>
      <c r="B224" s="74"/>
      <c r="C224" s="49"/>
      <c r="D224" s="172"/>
      <c r="E224" s="76"/>
      <c r="F224" s="76"/>
      <c r="G224" s="219"/>
      <c r="H224" s="87"/>
      <c r="I224" s="77"/>
      <c r="J224" s="77"/>
      <c r="K224" s="88"/>
      <c r="L224" s="79"/>
      <c r="M224" s="76"/>
      <c r="N224" s="256"/>
      <c r="O224" s="256"/>
      <c r="P224" s="256"/>
      <c r="Q224" s="256"/>
      <c r="R224" s="81"/>
      <c r="S224" s="89"/>
      <c r="T224" s="76"/>
      <c r="U224" s="76"/>
      <c r="V224" s="86" t="e">
        <f>IF(BillDetail_List[Entry Alloc%]=0,(BillDetail_List[Time]*BillDetail_List[LTM Rate])*BillDetail_List[[#This Row],[Funding PerCent Allowed]],(BillDetail_List[Time]*BillDetail_List[LTM Rate])*BillDetail_List[[#This Row],[Funding PerCent Allowed]]*BillDetail_List[Entry Alloc%])</f>
        <v>#N/A</v>
      </c>
      <c r="W224" s="86">
        <f>BillDetail_List[Counsel''s Base Fees]+BillDetail_List[Other Disbursements]+BillDetail_List[ATEI Premium]</f>
        <v>0</v>
      </c>
      <c r="X224" s="91" t="e">
        <f>VLOOKUP(BillDetail_List[Part ID],FundingList,2,FALSE)</f>
        <v>#N/A</v>
      </c>
      <c r="Y224" s="272" t="e">
        <f>VLOOKUP(BillDetail_List[[#This Row],[Phase Code ]],phasetasklist,3,FALSE)</f>
        <v>#N/A</v>
      </c>
      <c r="Z224" s="255" t="e">
        <f>VLOOKUP(BillDetail_List[[#This Row],[Task Code]],tasklist,4,FALSE)</f>
        <v>#N/A</v>
      </c>
      <c r="AA224" s="240" t="str">
        <f>IFERROR(VLOOKUP(BillDetail_List[[#This Row],[Activity Code]],ActivityCodeList,2,FALSE), " ")</f>
        <v xml:space="preserve"> </v>
      </c>
      <c r="AB224" s="240" t="str">
        <f>IFERROR(VLOOKUP(BillDetail_List[[#This Row],[Expense Code]],expensenumbers,2,FALSE), " ")</f>
        <v xml:space="preserve"> </v>
      </c>
      <c r="AC224" s="92" t="str">
        <f>IFERROR(VLOOKUP(BillDetail_List[LTM],LTMList,3,FALSE),"")</f>
        <v/>
      </c>
      <c r="AD224" s="92" t="str">
        <f>IFERROR(VLOOKUP(BillDetail_List[LTM],LTMList,4,FALSE),"")</f>
        <v/>
      </c>
      <c r="AE224" s="86">
        <f>IFERROR(VLOOKUP(BillDetail_List[LTM],LTM_List[],6,FALSE),0)</f>
        <v>0</v>
      </c>
      <c r="AF224" s="83" t="e">
        <f>VLOOKUP(BillDetail_List[Part ID],FundingList,7,FALSE)</f>
        <v>#N/A</v>
      </c>
      <c r="AG224" s="83" t="e">
        <f>IF(CounselBaseFees=0,VLOOKUP(BillDetail_List[Part ID],FundingList,3,FALSE),VLOOKUP(BillDetail_List[LTM],LTMList,8,FALSE))</f>
        <v>#N/A</v>
      </c>
      <c r="AH224" s="93" t="e">
        <f>VLOOKUP(BillDetail_List[Part ID],FundingList,4,FALSE)</f>
        <v>#N/A</v>
      </c>
      <c r="AI224" s="190">
        <f>IF(BillDetail_List[[#This Row],[Time]]="N/A",0, BillDetail_List[[#This Row],[Time]]*BillDetail_List[[#This Row],[LTM Rate]])</f>
        <v>0</v>
      </c>
      <c r="AJ224" s="86" t="e">
        <f>IF(BillDetail_List[Entry Alloc%]=0,(BillDetail_List[Time]*BillDetail_List[LTM Rate])*BillDetail_List[[#This Row],[Funding PerCent Allowed]],(BillDetail_List[Time]*BillDetail_List[LTM Rate])*BillDetail_List[[#This Row],[Funding PerCent Allowed]]*BillDetail_List[Entry Alloc%])</f>
        <v>#N/A</v>
      </c>
      <c r="AK224" s="86" t="e">
        <f>BillDetail_List[Base Profit Costs (including any indemnity cap)]*BillDetail_List[VAT Rate]</f>
        <v>#N/A</v>
      </c>
      <c r="AL224" s="86" t="e">
        <f>BillDetail_List[Base Profit Costs (including any indemnity cap)]*BillDetail_List[Success Fee %]</f>
        <v>#N/A</v>
      </c>
      <c r="AM224" s="86" t="e">
        <f>BillDetail_List[Success Fee on Base Profit costs]*BillDetail_List[VAT Rate]</f>
        <v>#N/A</v>
      </c>
      <c r="AN224" s="86" t="e">
        <f>SUM(BillDetail_List[[#This Row],[Base Profit Costs (including any indemnity cap)]:[VAT on Success Fee on Base Profit Costs]])</f>
        <v>#N/A</v>
      </c>
      <c r="AO224" s="86" t="e">
        <f>BillDetail_List[Counsel''s Base Fees]*BillDetail_List[VAT Rate]</f>
        <v>#N/A</v>
      </c>
      <c r="AP224" s="86" t="e">
        <f>BillDetail_List[Counsel''s Base Fees]*BillDetail_List[Success Fee %]</f>
        <v>#N/A</v>
      </c>
      <c r="AQ224" s="86" t="e">
        <f>BillDetail_List[Counsel''s Success Fee]*BillDetail_List[VAT Rate]</f>
        <v>#N/A</v>
      </c>
      <c r="AR224" s="86" t="e">
        <f>BillDetail_List[Counsel''s Base Fees]+BillDetail_List[VAT on Base Counsel Fees]+BillDetail_List[Counsel''s Success Fee]+BillDetail_List[VAT on Counsel''s Success Fee]</f>
        <v>#N/A</v>
      </c>
      <c r="AS224" s="86">
        <f>BillDetail_List[Other Disbursements]+BillDetail_List[VAT On Other Disbursements]</f>
        <v>0</v>
      </c>
      <c r="AT224" s="86">
        <f>BillDetail_List[Counsel''s Base Fees]+BillDetail_List[Other Disbursements]+BillDetail_List[ATEI Premium]</f>
        <v>0</v>
      </c>
      <c r="AU224" s="86" t="e">
        <f>BillDetail_List[Other Disbursements]+BillDetail_List[Counsel''s Base Fees]+BillDetail_List[Base Profit Costs (including any indemnity cap)]</f>
        <v>#N/A</v>
      </c>
      <c r="AV224" s="86" t="e">
        <f>BillDetail_List[Base Profit Costs (including any indemnity cap)]+BillDetail_List[Success Fee on Base Profit costs]</f>
        <v>#N/A</v>
      </c>
      <c r="AW224" s="86" t="e">
        <f>BillDetail_List[ATEI Premium]+BillDetail_List[Other Disbursements]+BillDetail_List[Counsel''s Success Fee]+BillDetail_List[Counsel''s Base Fees]</f>
        <v>#N/A</v>
      </c>
      <c r="AX224" s="86" t="e">
        <f>BillDetail_List[VAT On Other Disbursements]+BillDetail_List[VAT on Counsel''s Success Fee]+BillDetail_List[VAT on Base Counsel Fees]+BillDetail_List[VAT on Success Fee on Base Profit Costs]+BillDetail_List[VAT on Base Profit Costs]</f>
        <v>#N/A</v>
      </c>
      <c r="AY224" s="86" t="e">
        <f>SUM(BillDetail_List[[#This Row],[Total Profit Costs]:[Total VAT]])</f>
        <v>#N/A</v>
      </c>
      <c r="AZ224" s="280" t="e">
        <f>VLOOKUP(BillDetail_List[[#This Row],[Phase Code ]],phasetasklist,7,FALSE)</f>
        <v>#N/A</v>
      </c>
      <c r="BA224" s="280" t="e">
        <f>VLOOKUP(BillDetail_List[[#This Row],[Task Code]],tasklist,7,FALSE)</f>
        <v>#N/A</v>
      </c>
      <c r="BB224" s="280" t="str">
        <f>IFERROR(VLOOKUP(BillDetail_List[[#This Row],[Activity Code]],ActivityCodeList,4,FALSE),"")</f>
        <v/>
      </c>
      <c r="BC224" s="280" t="str">
        <f>IFERROR(VLOOKUP(BillDetail_List[[#This Row],[Expense Code]],expensenumbers,4,FALSE),"")</f>
        <v/>
      </c>
      <c r="BD224" s="218"/>
      <c r="BE224" s="94"/>
      <c r="BF224" s="94"/>
      <c r="BG224" s="218"/>
      <c r="BH224" s="94"/>
      <c r="BI224" s="218"/>
      <c r="BJ224" s="218"/>
      <c r="BK224" s="96"/>
      <c r="BL224" s="96"/>
      <c r="BQ224" s="96"/>
      <c r="BR224" s="96"/>
      <c r="BS224" s="96"/>
      <c r="BT224" s="96"/>
      <c r="BV224" s="96"/>
      <c r="BW224" s="72"/>
      <c r="BX224" s="72"/>
      <c r="CB224" s="98"/>
      <c r="CC224" s="99"/>
      <c r="CD224" s="99"/>
      <c r="CE224" s="84"/>
      <c r="CF224" s="84"/>
    </row>
    <row r="225" spans="1:84" ht="14.45" customHeight="1" x14ac:dyDescent="0.25">
      <c r="A225" s="74"/>
      <c r="B225" s="74"/>
      <c r="C225" s="49"/>
      <c r="D225" s="172"/>
      <c r="E225" s="76"/>
      <c r="F225" s="76"/>
      <c r="G225" s="219"/>
      <c r="H225" s="87"/>
      <c r="I225" s="77"/>
      <c r="J225" s="77"/>
      <c r="K225" s="88"/>
      <c r="L225" s="79"/>
      <c r="M225" s="76"/>
      <c r="N225" s="256"/>
      <c r="O225" s="256"/>
      <c r="P225" s="256"/>
      <c r="Q225" s="256"/>
      <c r="R225" s="81"/>
      <c r="S225" s="89"/>
      <c r="T225" s="76"/>
      <c r="U225" s="76"/>
      <c r="V225" s="86" t="e">
        <f>IF(BillDetail_List[Entry Alloc%]=0,(BillDetail_List[Time]*BillDetail_List[LTM Rate])*BillDetail_List[[#This Row],[Funding PerCent Allowed]],(BillDetail_List[Time]*BillDetail_List[LTM Rate])*BillDetail_List[[#This Row],[Funding PerCent Allowed]]*BillDetail_List[Entry Alloc%])</f>
        <v>#N/A</v>
      </c>
      <c r="W225" s="86">
        <f>BillDetail_List[Counsel''s Base Fees]+BillDetail_List[Other Disbursements]+BillDetail_List[ATEI Premium]</f>
        <v>0</v>
      </c>
      <c r="X225" s="91" t="e">
        <f>VLOOKUP(BillDetail_List[Part ID],FundingList,2,FALSE)</f>
        <v>#N/A</v>
      </c>
      <c r="Y225" s="272" t="e">
        <f>VLOOKUP(BillDetail_List[[#This Row],[Phase Code ]],phasetasklist,3,FALSE)</f>
        <v>#N/A</v>
      </c>
      <c r="Z225" s="255" t="e">
        <f>VLOOKUP(BillDetail_List[[#This Row],[Task Code]],tasklist,4,FALSE)</f>
        <v>#N/A</v>
      </c>
      <c r="AA225" s="240" t="str">
        <f>IFERROR(VLOOKUP(BillDetail_List[[#This Row],[Activity Code]],ActivityCodeList,2,FALSE), " ")</f>
        <v xml:space="preserve"> </v>
      </c>
      <c r="AB225" s="240" t="str">
        <f>IFERROR(VLOOKUP(BillDetail_List[[#This Row],[Expense Code]],expensenumbers,2,FALSE), " ")</f>
        <v xml:space="preserve"> </v>
      </c>
      <c r="AC225" s="92" t="str">
        <f>IFERROR(VLOOKUP(BillDetail_List[LTM],LTMList,3,FALSE),"")</f>
        <v/>
      </c>
      <c r="AD225" s="92" t="str">
        <f>IFERROR(VLOOKUP(BillDetail_List[LTM],LTMList,4,FALSE),"")</f>
        <v/>
      </c>
      <c r="AE225" s="86">
        <f>IFERROR(VLOOKUP(BillDetail_List[LTM],LTM_List[],6,FALSE),0)</f>
        <v>0</v>
      </c>
      <c r="AF225" s="83" t="e">
        <f>VLOOKUP(BillDetail_List[Part ID],FundingList,7,FALSE)</f>
        <v>#N/A</v>
      </c>
      <c r="AG225" s="83" t="e">
        <f>IF(CounselBaseFees=0,VLOOKUP(BillDetail_List[Part ID],FundingList,3,FALSE),VLOOKUP(BillDetail_List[LTM],LTMList,8,FALSE))</f>
        <v>#N/A</v>
      </c>
      <c r="AH225" s="93" t="e">
        <f>VLOOKUP(BillDetail_List[Part ID],FundingList,4,FALSE)</f>
        <v>#N/A</v>
      </c>
      <c r="AI225" s="190">
        <f>IF(BillDetail_List[[#This Row],[Time]]="N/A",0, BillDetail_List[[#This Row],[Time]]*BillDetail_List[[#This Row],[LTM Rate]])</f>
        <v>0</v>
      </c>
      <c r="AJ225" s="86" t="e">
        <f>IF(BillDetail_List[Entry Alloc%]=0,(BillDetail_List[Time]*BillDetail_List[LTM Rate])*BillDetail_List[[#This Row],[Funding PerCent Allowed]],(BillDetail_List[Time]*BillDetail_List[LTM Rate])*BillDetail_List[[#This Row],[Funding PerCent Allowed]]*BillDetail_List[Entry Alloc%])</f>
        <v>#N/A</v>
      </c>
      <c r="AK225" s="86" t="e">
        <f>BillDetail_List[Base Profit Costs (including any indemnity cap)]*BillDetail_List[VAT Rate]</f>
        <v>#N/A</v>
      </c>
      <c r="AL225" s="86" t="e">
        <f>BillDetail_List[Base Profit Costs (including any indemnity cap)]*BillDetail_List[Success Fee %]</f>
        <v>#N/A</v>
      </c>
      <c r="AM225" s="86" t="e">
        <f>BillDetail_List[Success Fee on Base Profit costs]*BillDetail_List[VAT Rate]</f>
        <v>#N/A</v>
      </c>
      <c r="AN225" s="86" t="e">
        <f>SUM(BillDetail_List[[#This Row],[Base Profit Costs (including any indemnity cap)]:[VAT on Success Fee on Base Profit Costs]])</f>
        <v>#N/A</v>
      </c>
      <c r="AO225" s="86" t="e">
        <f>BillDetail_List[Counsel''s Base Fees]*BillDetail_List[VAT Rate]</f>
        <v>#N/A</v>
      </c>
      <c r="AP225" s="86" t="e">
        <f>BillDetail_List[Counsel''s Base Fees]*BillDetail_List[Success Fee %]</f>
        <v>#N/A</v>
      </c>
      <c r="AQ225" s="86" t="e">
        <f>BillDetail_List[Counsel''s Success Fee]*BillDetail_List[VAT Rate]</f>
        <v>#N/A</v>
      </c>
      <c r="AR225" s="86" t="e">
        <f>BillDetail_List[Counsel''s Base Fees]+BillDetail_List[VAT on Base Counsel Fees]+BillDetail_List[Counsel''s Success Fee]+BillDetail_List[VAT on Counsel''s Success Fee]</f>
        <v>#N/A</v>
      </c>
      <c r="AS225" s="86">
        <f>BillDetail_List[Other Disbursements]+BillDetail_List[VAT On Other Disbursements]</f>
        <v>0</v>
      </c>
      <c r="AT225" s="86">
        <f>BillDetail_List[Counsel''s Base Fees]+BillDetail_List[Other Disbursements]+BillDetail_List[ATEI Premium]</f>
        <v>0</v>
      </c>
      <c r="AU225" s="86" t="e">
        <f>BillDetail_List[Other Disbursements]+BillDetail_List[Counsel''s Base Fees]+BillDetail_List[Base Profit Costs (including any indemnity cap)]</f>
        <v>#N/A</v>
      </c>
      <c r="AV225" s="86" t="e">
        <f>BillDetail_List[Base Profit Costs (including any indemnity cap)]+BillDetail_List[Success Fee on Base Profit costs]</f>
        <v>#N/A</v>
      </c>
      <c r="AW225" s="86" t="e">
        <f>BillDetail_List[ATEI Premium]+BillDetail_List[Other Disbursements]+BillDetail_List[Counsel''s Success Fee]+BillDetail_List[Counsel''s Base Fees]</f>
        <v>#N/A</v>
      </c>
      <c r="AX225" s="86" t="e">
        <f>BillDetail_List[VAT On Other Disbursements]+BillDetail_List[VAT on Counsel''s Success Fee]+BillDetail_List[VAT on Base Counsel Fees]+BillDetail_List[VAT on Success Fee on Base Profit Costs]+BillDetail_List[VAT on Base Profit Costs]</f>
        <v>#N/A</v>
      </c>
      <c r="AY225" s="86" t="e">
        <f>SUM(BillDetail_List[[#This Row],[Total Profit Costs]:[Total VAT]])</f>
        <v>#N/A</v>
      </c>
      <c r="AZ225" s="280" t="e">
        <f>VLOOKUP(BillDetail_List[[#This Row],[Phase Code ]],phasetasklist,7,FALSE)</f>
        <v>#N/A</v>
      </c>
      <c r="BA225" s="280" t="e">
        <f>VLOOKUP(BillDetail_List[[#This Row],[Task Code]],tasklist,7,FALSE)</f>
        <v>#N/A</v>
      </c>
      <c r="BB225" s="280" t="str">
        <f>IFERROR(VLOOKUP(BillDetail_List[[#This Row],[Activity Code]],ActivityCodeList,4,FALSE),"")</f>
        <v/>
      </c>
      <c r="BC225" s="280" t="str">
        <f>IFERROR(VLOOKUP(BillDetail_List[[#This Row],[Expense Code]],expensenumbers,4,FALSE),"")</f>
        <v/>
      </c>
      <c r="BD225" s="218"/>
      <c r="BE225" s="94"/>
      <c r="BF225" s="94"/>
      <c r="BG225" s="218"/>
      <c r="BH225" s="94"/>
      <c r="BI225" s="218"/>
      <c r="BJ225" s="218"/>
      <c r="BK225" s="96"/>
      <c r="BL225" s="96"/>
      <c r="BQ225" s="96"/>
      <c r="BR225" s="96"/>
      <c r="BS225" s="96"/>
      <c r="BT225" s="96"/>
      <c r="BV225" s="96"/>
      <c r="BW225" s="72"/>
      <c r="BX225" s="72"/>
      <c r="CB225" s="98"/>
      <c r="CC225" s="99"/>
      <c r="CD225" s="99"/>
      <c r="CE225" s="84"/>
      <c r="CF225" s="84"/>
    </row>
    <row r="226" spans="1:84" x14ac:dyDescent="0.2">
      <c r="A226" s="74"/>
      <c r="B226" s="74"/>
      <c r="C226" s="49"/>
      <c r="D226" s="172"/>
      <c r="E226" s="216"/>
      <c r="F226" s="216"/>
      <c r="G226" s="119"/>
      <c r="H226" s="87"/>
      <c r="I226" s="77"/>
      <c r="J226" s="77"/>
      <c r="K226" s="88"/>
      <c r="L226" s="79"/>
      <c r="M226" s="217"/>
      <c r="N226" s="256"/>
      <c r="O226" s="256"/>
      <c r="P226" s="256"/>
      <c r="Q226" s="256"/>
      <c r="R226" s="81"/>
      <c r="S226" s="89"/>
      <c r="T226" s="76"/>
      <c r="U226" s="76"/>
      <c r="V226" s="86" t="e">
        <f>IF(BillDetail_List[Entry Alloc%]=0,(BillDetail_List[Time]*BillDetail_List[LTM Rate])*BillDetail_List[[#This Row],[Funding PerCent Allowed]],(BillDetail_List[Time]*BillDetail_List[LTM Rate])*BillDetail_List[[#This Row],[Funding PerCent Allowed]]*BillDetail_List[Entry Alloc%])</f>
        <v>#N/A</v>
      </c>
      <c r="W226" s="86">
        <f>BillDetail_List[Counsel''s Base Fees]+BillDetail_List[Other Disbursements]+BillDetail_List[ATEI Premium]</f>
        <v>0</v>
      </c>
      <c r="X226" s="91" t="e">
        <f>VLOOKUP(BillDetail_List[Part ID],FundingList,2,FALSE)</f>
        <v>#N/A</v>
      </c>
      <c r="Y226" s="272" t="e">
        <f>VLOOKUP(BillDetail_List[[#This Row],[Phase Code ]],phasetasklist,3,FALSE)</f>
        <v>#N/A</v>
      </c>
      <c r="Z226" s="255" t="e">
        <f>VLOOKUP(BillDetail_List[[#This Row],[Task Code]],tasklist,4,FALSE)</f>
        <v>#N/A</v>
      </c>
      <c r="AA226" s="240" t="str">
        <f>IFERROR(VLOOKUP(BillDetail_List[[#This Row],[Activity Code]],ActivityCodeList,2,FALSE), " ")</f>
        <v xml:space="preserve"> </v>
      </c>
      <c r="AB226" s="240" t="str">
        <f>IFERROR(VLOOKUP(BillDetail_List[[#This Row],[Expense Code]],expensenumbers,2,FALSE), " ")</f>
        <v xml:space="preserve"> </v>
      </c>
      <c r="AC226" s="92" t="str">
        <f>IFERROR(VLOOKUP(BillDetail_List[LTM],LTMList,3,FALSE),"")</f>
        <v/>
      </c>
      <c r="AD226" s="92" t="str">
        <f>IFERROR(VLOOKUP(BillDetail_List[LTM],LTMList,4,FALSE),"")</f>
        <v/>
      </c>
      <c r="AE226" s="86">
        <f>IFERROR(VLOOKUP(BillDetail_List[LTM],LTM_List[],6,FALSE),0)</f>
        <v>0</v>
      </c>
      <c r="AF226" s="83" t="e">
        <f>VLOOKUP(BillDetail_List[Part ID],FundingList,7,FALSE)</f>
        <v>#N/A</v>
      </c>
      <c r="AG226" s="83" t="e">
        <f>IF(CounselBaseFees=0,VLOOKUP(BillDetail_List[Part ID],FundingList,3,FALSE),VLOOKUP(BillDetail_List[LTM],LTMList,8,FALSE))</f>
        <v>#N/A</v>
      </c>
      <c r="AH226" s="93" t="e">
        <f>VLOOKUP(BillDetail_List[Part ID],FundingList,4,FALSE)</f>
        <v>#N/A</v>
      </c>
      <c r="AI226" s="190">
        <f>IF(BillDetail_List[[#This Row],[Time]]="N/A",0, BillDetail_List[[#This Row],[Time]]*BillDetail_List[[#This Row],[LTM Rate]])</f>
        <v>0</v>
      </c>
      <c r="AJ226" s="86" t="e">
        <f>IF(BillDetail_List[Entry Alloc%]=0,(BillDetail_List[Time]*BillDetail_List[LTM Rate])*BillDetail_List[[#This Row],[Funding PerCent Allowed]],(BillDetail_List[Time]*BillDetail_List[LTM Rate])*BillDetail_List[[#This Row],[Funding PerCent Allowed]]*BillDetail_List[Entry Alloc%])</f>
        <v>#N/A</v>
      </c>
      <c r="AK226" s="86" t="e">
        <f>BillDetail_List[Base Profit Costs (including any indemnity cap)]*BillDetail_List[VAT Rate]</f>
        <v>#N/A</v>
      </c>
      <c r="AL226" s="86" t="e">
        <f>BillDetail_List[Base Profit Costs (including any indemnity cap)]*BillDetail_List[Success Fee %]</f>
        <v>#N/A</v>
      </c>
      <c r="AM226" s="86" t="e">
        <f>BillDetail_List[Success Fee on Base Profit costs]*BillDetail_List[VAT Rate]</f>
        <v>#N/A</v>
      </c>
      <c r="AN226" s="86" t="e">
        <f>SUM(BillDetail_List[[#This Row],[Base Profit Costs (including any indemnity cap)]:[VAT on Success Fee on Base Profit Costs]])</f>
        <v>#N/A</v>
      </c>
      <c r="AO226" s="86" t="e">
        <f>BillDetail_List[Counsel''s Base Fees]*BillDetail_List[VAT Rate]</f>
        <v>#N/A</v>
      </c>
      <c r="AP226" s="86" t="e">
        <f>BillDetail_List[Counsel''s Base Fees]*BillDetail_List[Success Fee %]</f>
        <v>#N/A</v>
      </c>
      <c r="AQ226" s="86" t="e">
        <f>BillDetail_List[Counsel''s Success Fee]*BillDetail_List[VAT Rate]</f>
        <v>#N/A</v>
      </c>
      <c r="AR226" s="86" t="e">
        <f>BillDetail_List[Counsel''s Base Fees]+BillDetail_List[VAT on Base Counsel Fees]+BillDetail_List[Counsel''s Success Fee]+BillDetail_List[VAT on Counsel''s Success Fee]</f>
        <v>#N/A</v>
      </c>
      <c r="AS226" s="86">
        <f>BillDetail_List[Other Disbursements]+BillDetail_List[VAT On Other Disbursements]</f>
        <v>0</v>
      </c>
      <c r="AT226" s="86">
        <f>BillDetail_List[Counsel''s Base Fees]+BillDetail_List[Other Disbursements]+BillDetail_List[ATEI Premium]</f>
        <v>0</v>
      </c>
      <c r="AU226" s="86" t="e">
        <f>BillDetail_List[Other Disbursements]+BillDetail_List[Counsel''s Base Fees]+BillDetail_List[Base Profit Costs (including any indemnity cap)]</f>
        <v>#N/A</v>
      </c>
      <c r="AV226" s="86" t="e">
        <f>BillDetail_List[Base Profit Costs (including any indemnity cap)]+BillDetail_List[Success Fee on Base Profit costs]</f>
        <v>#N/A</v>
      </c>
      <c r="AW226" s="86" t="e">
        <f>BillDetail_List[ATEI Premium]+BillDetail_List[Other Disbursements]+BillDetail_List[Counsel''s Success Fee]+BillDetail_List[Counsel''s Base Fees]</f>
        <v>#N/A</v>
      </c>
      <c r="AX226" s="86" t="e">
        <f>BillDetail_List[VAT On Other Disbursements]+BillDetail_List[VAT on Counsel''s Success Fee]+BillDetail_List[VAT on Base Counsel Fees]+BillDetail_List[VAT on Success Fee on Base Profit Costs]+BillDetail_List[VAT on Base Profit Costs]</f>
        <v>#N/A</v>
      </c>
      <c r="AY226" s="86" t="e">
        <f>SUM(BillDetail_List[[#This Row],[Total Profit Costs]:[Total VAT]])</f>
        <v>#N/A</v>
      </c>
      <c r="AZ226" s="280" t="e">
        <f>VLOOKUP(BillDetail_List[[#This Row],[Phase Code ]],phasetasklist,7,FALSE)</f>
        <v>#N/A</v>
      </c>
      <c r="BA226" s="280" t="e">
        <f>VLOOKUP(BillDetail_List[[#This Row],[Task Code]],tasklist,7,FALSE)</f>
        <v>#N/A</v>
      </c>
      <c r="BB226" s="280" t="str">
        <f>IFERROR(VLOOKUP(BillDetail_List[[#This Row],[Activity Code]],ActivityCodeList,4,FALSE),"")</f>
        <v/>
      </c>
      <c r="BC226" s="280" t="str">
        <f>IFERROR(VLOOKUP(BillDetail_List[[#This Row],[Expense Code]],expensenumbers,4,FALSE),"")</f>
        <v/>
      </c>
      <c r="BD226" s="218"/>
      <c r="BE226" s="94"/>
      <c r="BF226" s="94"/>
      <c r="BG226" s="218"/>
      <c r="BH226" s="94"/>
      <c r="BI226" s="218"/>
      <c r="BJ226" s="218"/>
      <c r="BK226" s="96"/>
      <c r="BL226" s="96"/>
      <c r="BQ226" s="96"/>
      <c r="BR226" s="96"/>
      <c r="BS226" s="96"/>
      <c r="BT226" s="96"/>
      <c r="BV226" s="96"/>
      <c r="BW226" s="72"/>
      <c r="BX226" s="72"/>
      <c r="CB226" s="98"/>
      <c r="CC226" s="99"/>
      <c r="CD226" s="99"/>
      <c r="CE226" s="84"/>
      <c r="CF226" s="84"/>
    </row>
    <row r="227" spans="1:84" x14ac:dyDescent="0.2">
      <c r="A227" s="74"/>
      <c r="B227" s="74"/>
      <c r="C227" s="49"/>
      <c r="D227" s="172"/>
      <c r="E227" s="216"/>
      <c r="F227" s="216"/>
      <c r="G227" s="119"/>
      <c r="H227" s="87"/>
      <c r="I227" s="77"/>
      <c r="J227" s="77"/>
      <c r="K227" s="88"/>
      <c r="L227" s="79"/>
      <c r="M227" s="217"/>
      <c r="N227" s="256"/>
      <c r="O227" s="256"/>
      <c r="P227" s="256"/>
      <c r="Q227" s="256"/>
      <c r="R227" s="81"/>
      <c r="S227" s="89"/>
      <c r="T227" s="76"/>
      <c r="U227" s="76"/>
      <c r="V227" s="86" t="e">
        <f>IF(BillDetail_List[Entry Alloc%]=0,(BillDetail_List[Time]*BillDetail_List[LTM Rate])*BillDetail_List[[#This Row],[Funding PerCent Allowed]],(BillDetail_List[Time]*BillDetail_List[LTM Rate])*BillDetail_List[[#This Row],[Funding PerCent Allowed]]*BillDetail_List[Entry Alloc%])</f>
        <v>#N/A</v>
      </c>
      <c r="W227" s="86">
        <f>BillDetail_List[Counsel''s Base Fees]+BillDetail_List[Other Disbursements]+BillDetail_List[ATEI Premium]</f>
        <v>0</v>
      </c>
      <c r="X227" s="91" t="e">
        <f>VLOOKUP(BillDetail_List[Part ID],FundingList,2,FALSE)</f>
        <v>#N/A</v>
      </c>
      <c r="Y227" s="272" t="e">
        <f>VLOOKUP(BillDetail_List[[#This Row],[Phase Code ]],phasetasklist,3,FALSE)</f>
        <v>#N/A</v>
      </c>
      <c r="Z227" s="255" t="e">
        <f>VLOOKUP(BillDetail_List[[#This Row],[Task Code]],tasklist,4,FALSE)</f>
        <v>#N/A</v>
      </c>
      <c r="AA227" s="240" t="str">
        <f>IFERROR(VLOOKUP(BillDetail_List[[#This Row],[Activity Code]],ActivityCodeList,2,FALSE), " ")</f>
        <v xml:space="preserve"> </v>
      </c>
      <c r="AB227" s="240" t="str">
        <f>IFERROR(VLOOKUP(BillDetail_List[[#This Row],[Expense Code]],expensenumbers,2,FALSE), " ")</f>
        <v xml:space="preserve"> </v>
      </c>
      <c r="AC227" s="92" t="str">
        <f>IFERROR(VLOOKUP(BillDetail_List[LTM],LTMList,3,FALSE),"")</f>
        <v/>
      </c>
      <c r="AD227" s="92" t="str">
        <f>IFERROR(VLOOKUP(BillDetail_List[LTM],LTMList,4,FALSE),"")</f>
        <v/>
      </c>
      <c r="AE227" s="86">
        <f>IFERROR(VLOOKUP(BillDetail_List[LTM],LTM_List[],6,FALSE),0)</f>
        <v>0</v>
      </c>
      <c r="AF227" s="83" t="e">
        <f>VLOOKUP(BillDetail_List[Part ID],FundingList,7,FALSE)</f>
        <v>#N/A</v>
      </c>
      <c r="AG227" s="83" t="e">
        <f>IF(CounselBaseFees=0,VLOOKUP(BillDetail_List[Part ID],FundingList,3,FALSE),VLOOKUP(BillDetail_List[LTM],LTMList,8,FALSE))</f>
        <v>#N/A</v>
      </c>
      <c r="AH227" s="93" t="e">
        <f>VLOOKUP(BillDetail_List[Part ID],FundingList,4,FALSE)</f>
        <v>#N/A</v>
      </c>
      <c r="AI227" s="190">
        <f>IF(BillDetail_List[[#This Row],[Time]]="N/A",0, BillDetail_List[[#This Row],[Time]]*BillDetail_List[[#This Row],[LTM Rate]])</f>
        <v>0</v>
      </c>
      <c r="AJ227" s="86" t="e">
        <f>IF(BillDetail_List[Entry Alloc%]=0,(BillDetail_List[Time]*BillDetail_List[LTM Rate])*BillDetail_List[[#This Row],[Funding PerCent Allowed]],(BillDetail_List[Time]*BillDetail_List[LTM Rate])*BillDetail_List[[#This Row],[Funding PerCent Allowed]]*BillDetail_List[Entry Alloc%])</f>
        <v>#N/A</v>
      </c>
      <c r="AK227" s="86" t="e">
        <f>BillDetail_List[Base Profit Costs (including any indemnity cap)]*BillDetail_List[VAT Rate]</f>
        <v>#N/A</v>
      </c>
      <c r="AL227" s="86" t="e">
        <f>BillDetail_List[Base Profit Costs (including any indemnity cap)]*BillDetail_List[Success Fee %]</f>
        <v>#N/A</v>
      </c>
      <c r="AM227" s="86" t="e">
        <f>BillDetail_List[Success Fee on Base Profit costs]*BillDetail_List[VAT Rate]</f>
        <v>#N/A</v>
      </c>
      <c r="AN227" s="86" t="e">
        <f>SUM(BillDetail_List[[#This Row],[Base Profit Costs (including any indemnity cap)]:[VAT on Success Fee on Base Profit Costs]])</f>
        <v>#N/A</v>
      </c>
      <c r="AO227" s="86" t="e">
        <f>BillDetail_List[Counsel''s Base Fees]*BillDetail_List[VAT Rate]</f>
        <v>#N/A</v>
      </c>
      <c r="AP227" s="86" t="e">
        <f>BillDetail_List[Counsel''s Base Fees]*BillDetail_List[Success Fee %]</f>
        <v>#N/A</v>
      </c>
      <c r="AQ227" s="86" t="e">
        <f>BillDetail_List[Counsel''s Success Fee]*BillDetail_List[VAT Rate]</f>
        <v>#N/A</v>
      </c>
      <c r="AR227" s="86" t="e">
        <f>BillDetail_List[Counsel''s Base Fees]+BillDetail_List[VAT on Base Counsel Fees]+BillDetail_List[Counsel''s Success Fee]+BillDetail_List[VAT on Counsel''s Success Fee]</f>
        <v>#N/A</v>
      </c>
      <c r="AS227" s="86">
        <f>BillDetail_List[Other Disbursements]+BillDetail_List[VAT On Other Disbursements]</f>
        <v>0</v>
      </c>
      <c r="AT227" s="86">
        <f>BillDetail_List[Counsel''s Base Fees]+BillDetail_List[Other Disbursements]+BillDetail_List[ATEI Premium]</f>
        <v>0</v>
      </c>
      <c r="AU227" s="86" t="e">
        <f>BillDetail_List[Other Disbursements]+BillDetail_List[Counsel''s Base Fees]+BillDetail_List[Base Profit Costs (including any indemnity cap)]</f>
        <v>#N/A</v>
      </c>
      <c r="AV227" s="86" t="e">
        <f>BillDetail_List[Base Profit Costs (including any indemnity cap)]+BillDetail_List[Success Fee on Base Profit costs]</f>
        <v>#N/A</v>
      </c>
      <c r="AW227" s="86" t="e">
        <f>BillDetail_List[ATEI Premium]+BillDetail_List[Other Disbursements]+BillDetail_List[Counsel''s Success Fee]+BillDetail_List[Counsel''s Base Fees]</f>
        <v>#N/A</v>
      </c>
      <c r="AX227" s="86" t="e">
        <f>BillDetail_List[VAT On Other Disbursements]+BillDetail_List[VAT on Counsel''s Success Fee]+BillDetail_List[VAT on Base Counsel Fees]+BillDetail_List[VAT on Success Fee on Base Profit Costs]+BillDetail_List[VAT on Base Profit Costs]</f>
        <v>#N/A</v>
      </c>
      <c r="AY227" s="86" t="e">
        <f>SUM(BillDetail_List[[#This Row],[Total Profit Costs]:[Total VAT]])</f>
        <v>#N/A</v>
      </c>
      <c r="AZ227" s="280" t="e">
        <f>VLOOKUP(BillDetail_List[[#This Row],[Phase Code ]],phasetasklist,7,FALSE)</f>
        <v>#N/A</v>
      </c>
      <c r="BA227" s="280" t="e">
        <f>VLOOKUP(BillDetail_List[[#This Row],[Task Code]],tasklist,7,FALSE)</f>
        <v>#N/A</v>
      </c>
      <c r="BB227" s="280" t="str">
        <f>IFERROR(VLOOKUP(BillDetail_List[[#This Row],[Activity Code]],ActivityCodeList,4,FALSE),"")</f>
        <v/>
      </c>
      <c r="BC227" s="280" t="str">
        <f>IFERROR(VLOOKUP(BillDetail_List[[#This Row],[Expense Code]],expensenumbers,4,FALSE),"")</f>
        <v/>
      </c>
      <c r="BD227" s="218"/>
      <c r="BE227" s="94"/>
      <c r="BF227" s="94"/>
      <c r="BG227" s="218"/>
      <c r="BH227" s="94"/>
      <c r="BI227" s="218"/>
      <c r="BJ227" s="218"/>
      <c r="BK227" s="96"/>
      <c r="BL227" s="96"/>
      <c r="BQ227" s="96"/>
      <c r="BR227" s="96"/>
      <c r="BS227" s="96"/>
      <c r="BT227" s="96"/>
      <c r="BV227" s="96"/>
      <c r="BW227" s="72"/>
      <c r="BX227" s="72"/>
      <c r="CB227" s="98"/>
      <c r="CC227" s="99"/>
      <c r="CD227" s="99"/>
      <c r="CE227" s="84"/>
      <c r="CF227" s="84"/>
    </row>
    <row r="228" spans="1:84" x14ac:dyDescent="0.2">
      <c r="A228" s="74"/>
      <c r="B228" s="74"/>
      <c r="C228" s="49"/>
      <c r="D228" s="172"/>
      <c r="E228" s="216"/>
      <c r="F228" s="76"/>
      <c r="G228" s="119"/>
      <c r="H228" s="87"/>
      <c r="I228" s="77"/>
      <c r="J228" s="77"/>
      <c r="K228" s="88"/>
      <c r="L228" s="79"/>
      <c r="M228" s="217"/>
      <c r="N228" s="256"/>
      <c r="O228" s="256"/>
      <c r="P228" s="256"/>
      <c r="Q228" s="256"/>
      <c r="R228" s="81"/>
      <c r="S228" s="89"/>
      <c r="T228" s="76"/>
      <c r="U228" s="76"/>
      <c r="V228" s="86" t="e">
        <f>IF(BillDetail_List[Entry Alloc%]=0,(BillDetail_List[Time]*BillDetail_List[LTM Rate])*BillDetail_List[[#This Row],[Funding PerCent Allowed]],(BillDetail_List[Time]*BillDetail_List[LTM Rate])*BillDetail_List[[#This Row],[Funding PerCent Allowed]]*BillDetail_List[Entry Alloc%])</f>
        <v>#N/A</v>
      </c>
      <c r="W228" s="86">
        <f>BillDetail_List[Counsel''s Base Fees]+BillDetail_List[Other Disbursements]+BillDetail_List[ATEI Premium]</f>
        <v>0</v>
      </c>
      <c r="X228" s="91" t="e">
        <f>VLOOKUP(BillDetail_List[Part ID],FundingList,2,FALSE)</f>
        <v>#N/A</v>
      </c>
      <c r="Y228" s="272" t="e">
        <f>VLOOKUP(BillDetail_List[[#This Row],[Phase Code ]],phasetasklist,3,FALSE)</f>
        <v>#N/A</v>
      </c>
      <c r="Z228" s="255" t="e">
        <f>VLOOKUP(BillDetail_List[[#This Row],[Task Code]],tasklist,4,FALSE)</f>
        <v>#N/A</v>
      </c>
      <c r="AA228" s="240" t="str">
        <f>IFERROR(VLOOKUP(BillDetail_List[[#This Row],[Activity Code]],ActivityCodeList,2,FALSE), " ")</f>
        <v xml:space="preserve"> </v>
      </c>
      <c r="AB228" s="240" t="str">
        <f>IFERROR(VLOOKUP(BillDetail_List[[#This Row],[Expense Code]],expensenumbers,2,FALSE), " ")</f>
        <v xml:space="preserve"> </v>
      </c>
      <c r="AC228" s="92" t="str">
        <f>IFERROR(VLOOKUP(BillDetail_List[LTM],LTMList,3,FALSE),"")</f>
        <v/>
      </c>
      <c r="AD228" s="92" t="str">
        <f>IFERROR(VLOOKUP(BillDetail_List[LTM],LTMList,4,FALSE),"")</f>
        <v/>
      </c>
      <c r="AE228" s="86">
        <f>IFERROR(VLOOKUP(BillDetail_List[LTM],LTM_List[],6,FALSE),0)</f>
        <v>0</v>
      </c>
      <c r="AF228" s="83" t="e">
        <f>VLOOKUP(BillDetail_List[Part ID],FundingList,7,FALSE)</f>
        <v>#N/A</v>
      </c>
      <c r="AG228" s="83" t="e">
        <f>IF(CounselBaseFees=0,VLOOKUP(BillDetail_List[Part ID],FundingList,3,FALSE),VLOOKUP(BillDetail_List[LTM],LTMList,8,FALSE))</f>
        <v>#N/A</v>
      </c>
      <c r="AH228" s="93" t="e">
        <f>VLOOKUP(BillDetail_List[Part ID],FundingList,4,FALSE)</f>
        <v>#N/A</v>
      </c>
      <c r="AI228" s="190">
        <f>IF(BillDetail_List[[#This Row],[Time]]="N/A",0, BillDetail_List[[#This Row],[Time]]*BillDetail_List[[#This Row],[LTM Rate]])</f>
        <v>0</v>
      </c>
      <c r="AJ228" s="86" t="e">
        <f>IF(BillDetail_List[Entry Alloc%]=0,(BillDetail_List[Time]*BillDetail_List[LTM Rate])*BillDetail_List[[#This Row],[Funding PerCent Allowed]],(BillDetail_List[Time]*BillDetail_List[LTM Rate])*BillDetail_List[[#This Row],[Funding PerCent Allowed]]*BillDetail_List[Entry Alloc%])</f>
        <v>#N/A</v>
      </c>
      <c r="AK228" s="86" t="e">
        <f>BillDetail_List[Base Profit Costs (including any indemnity cap)]*BillDetail_List[VAT Rate]</f>
        <v>#N/A</v>
      </c>
      <c r="AL228" s="86" t="e">
        <f>BillDetail_List[Base Profit Costs (including any indemnity cap)]*BillDetail_List[Success Fee %]</f>
        <v>#N/A</v>
      </c>
      <c r="AM228" s="86" t="e">
        <f>BillDetail_List[Success Fee on Base Profit costs]*BillDetail_List[VAT Rate]</f>
        <v>#N/A</v>
      </c>
      <c r="AN228" s="86" t="e">
        <f>SUM(BillDetail_List[[#This Row],[Base Profit Costs (including any indemnity cap)]:[VAT on Success Fee on Base Profit Costs]])</f>
        <v>#N/A</v>
      </c>
      <c r="AO228" s="86" t="e">
        <f>BillDetail_List[Counsel''s Base Fees]*BillDetail_List[VAT Rate]</f>
        <v>#N/A</v>
      </c>
      <c r="AP228" s="86" t="e">
        <f>BillDetail_List[Counsel''s Base Fees]*BillDetail_List[Success Fee %]</f>
        <v>#N/A</v>
      </c>
      <c r="AQ228" s="86" t="e">
        <f>BillDetail_List[Counsel''s Success Fee]*BillDetail_List[VAT Rate]</f>
        <v>#N/A</v>
      </c>
      <c r="AR228" s="86" t="e">
        <f>BillDetail_List[Counsel''s Base Fees]+BillDetail_List[VAT on Base Counsel Fees]+BillDetail_List[Counsel''s Success Fee]+BillDetail_List[VAT on Counsel''s Success Fee]</f>
        <v>#N/A</v>
      </c>
      <c r="AS228" s="86">
        <f>BillDetail_List[Other Disbursements]+BillDetail_List[VAT On Other Disbursements]</f>
        <v>0</v>
      </c>
      <c r="AT228" s="86">
        <f>BillDetail_List[Counsel''s Base Fees]+BillDetail_List[Other Disbursements]+BillDetail_List[ATEI Premium]</f>
        <v>0</v>
      </c>
      <c r="AU228" s="86" t="e">
        <f>BillDetail_List[Other Disbursements]+BillDetail_List[Counsel''s Base Fees]+BillDetail_List[Base Profit Costs (including any indemnity cap)]</f>
        <v>#N/A</v>
      </c>
      <c r="AV228" s="86" t="e">
        <f>BillDetail_List[Base Profit Costs (including any indemnity cap)]+BillDetail_List[Success Fee on Base Profit costs]</f>
        <v>#N/A</v>
      </c>
      <c r="AW228" s="86" t="e">
        <f>BillDetail_List[ATEI Premium]+BillDetail_List[Other Disbursements]+BillDetail_List[Counsel''s Success Fee]+BillDetail_List[Counsel''s Base Fees]</f>
        <v>#N/A</v>
      </c>
      <c r="AX228" s="86" t="e">
        <f>BillDetail_List[VAT On Other Disbursements]+BillDetail_List[VAT on Counsel''s Success Fee]+BillDetail_List[VAT on Base Counsel Fees]+BillDetail_List[VAT on Success Fee on Base Profit Costs]+BillDetail_List[VAT on Base Profit Costs]</f>
        <v>#N/A</v>
      </c>
      <c r="AY228" s="86" t="e">
        <f>SUM(BillDetail_List[[#This Row],[Total Profit Costs]:[Total VAT]])</f>
        <v>#N/A</v>
      </c>
      <c r="AZ228" s="280" t="e">
        <f>VLOOKUP(BillDetail_List[[#This Row],[Phase Code ]],phasetasklist,7,FALSE)</f>
        <v>#N/A</v>
      </c>
      <c r="BA228" s="280" t="e">
        <f>VLOOKUP(BillDetail_List[[#This Row],[Task Code]],tasklist,7,FALSE)</f>
        <v>#N/A</v>
      </c>
      <c r="BB228" s="280" t="str">
        <f>IFERROR(VLOOKUP(BillDetail_List[[#This Row],[Activity Code]],ActivityCodeList,4,FALSE),"")</f>
        <v/>
      </c>
      <c r="BC228" s="280" t="str">
        <f>IFERROR(VLOOKUP(BillDetail_List[[#This Row],[Expense Code]],expensenumbers,4,FALSE),"")</f>
        <v/>
      </c>
      <c r="BD228" s="218"/>
      <c r="BE228" s="94"/>
      <c r="BF228" s="94"/>
      <c r="BG228" s="218"/>
      <c r="BH228" s="94"/>
      <c r="BI228" s="218"/>
      <c r="BJ228" s="218"/>
      <c r="BK228" s="96"/>
      <c r="BL228" s="96"/>
      <c r="BQ228" s="96"/>
      <c r="BR228" s="96"/>
      <c r="BS228" s="96"/>
      <c r="BT228" s="96"/>
      <c r="BV228" s="96"/>
      <c r="BW228" s="72"/>
      <c r="BX228" s="72"/>
      <c r="CB228" s="98"/>
      <c r="CC228" s="99"/>
      <c r="CD228" s="99"/>
      <c r="CE228" s="84"/>
      <c r="CF228" s="84"/>
    </row>
    <row r="229" spans="1:84" x14ac:dyDescent="0.2">
      <c r="A229" s="74"/>
      <c r="B229" s="74"/>
      <c r="C229" s="49"/>
      <c r="D229" s="172"/>
      <c r="E229" s="216"/>
      <c r="F229" s="76"/>
      <c r="G229" s="119"/>
      <c r="H229" s="87"/>
      <c r="I229" s="77"/>
      <c r="J229" s="77"/>
      <c r="K229" s="88"/>
      <c r="L229" s="79"/>
      <c r="M229" s="217"/>
      <c r="N229" s="256"/>
      <c r="O229" s="256"/>
      <c r="P229" s="256"/>
      <c r="Q229" s="256"/>
      <c r="R229" s="81"/>
      <c r="S229" s="89"/>
      <c r="T229" s="76"/>
      <c r="U229" s="76"/>
      <c r="V229" s="86" t="e">
        <f>IF(BillDetail_List[Entry Alloc%]=0,(BillDetail_List[Time]*BillDetail_List[LTM Rate])*BillDetail_List[[#This Row],[Funding PerCent Allowed]],(BillDetail_List[Time]*BillDetail_List[LTM Rate])*BillDetail_List[[#This Row],[Funding PerCent Allowed]]*BillDetail_List[Entry Alloc%])</f>
        <v>#N/A</v>
      </c>
      <c r="W229" s="86">
        <f>BillDetail_List[Counsel''s Base Fees]+BillDetail_List[Other Disbursements]+BillDetail_List[ATEI Premium]</f>
        <v>0</v>
      </c>
      <c r="X229" s="91" t="e">
        <f>VLOOKUP(BillDetail_List[Part ID],FundingList,2,FALSE)</f>
        <v>#N/A</v>
      </c>
      <c r="Y229" s="272" t="e">
        <f>VLOOKUP(BillDetail_List[[#This Row],[Phase Code ]],phasetasklist,3,FALSE)</f>
        <v>#N/A</v>
      </c>
      <c r="Z229" s="255" t="e">
        <f>VLOOKUP(BillDetail_List[[#This Row],[Task Code]],tasklist,4,FALSE)</f>
        <v>#N/A</v>
      </c>
      <c r="AA229" s="240" t="str">
        <f>IFERROR(VLOOKUP(BillDetail_List[[#This Row],[Activity Code]],ActivityCodeList,2,FALSE), " ")</f>
        <v xml:space="preserve"> </v>
      </c>
      <c r="AB229" s="240" t="str">
        <f>IFERROR(VLOOKUP(BillDetail_List[[#This Row],[Expense Code]],expensenumbers,2,FALSE), " ")</f>
        <v xml:space="preserve"> </v>
      </c>
      <c r="AC229" s="92" t="str">
        <f>IFERROR(VLOOKUP(BillDetail_List[LTM],LTMList,3,FALSE),"")</f>
        <v/>
      </c>
      <c r="AD229" s="92" t="str">
        <f>IFERROR(VLOOKUP(BillDetail_List[LTM],LTMList,4,FALSE),"")</f>
        <v/>
      </c>
      <c r="AE229" s="86">
        <f>IFERROR(VLOOKUP(BillDetail_List[LTM],LTM_List[],6,FALSE),0)</f>
        <v>0</v>
      </c>
      <c r="AF229" s="83" t="e">
        <f>VLOOKUP(BillDetail_List[Part ID],FundingList,7,FALSE)</f>
        <v>#N/A</v>
      </c>
      <c r="AG229" s="83" t="e">
        <f>IF(CounselBaseFees=0,VLOOKUP(BillDetail_List[Part ID],FundingList,3,FALSE),VLOOKUP(BillDetail_List[LTM],LTMList,8,FALSE))</f>
        <v>#N/A</v>
      </c>
      <c r="AH229" s="93" t="e">
        <f>VLOOKUP(BillDetail_List[Part ID],FundingList,4,FALSE)</f>
        <v>#N/A</v>
      </c>
      <c r="AI229" s="190">
        <f>IF(BillDetail_List[[#This Row],[Time]]="N/A",0, BillDetail_List[[#This Row],[Time]]*BillDetail_List[[#This Row],[LTM Rate]])</f>
        <v>0</v>
      </c>
      <c r="AJ229" s="86" t="e">
        <f>IF(BillDetail_List[Entry Alloc%]=0,(BillDetail_List[Time]*BillDetail_List[LTM Rate])*BillDetail_List[[#This Row],[Funding PerCent Allowed]],(BillDetail_List[Time]*BillDetail_List[LTM Rate])*BillDetail_List[[#This Row],[Funding PerCent Allowed]]*BillDetail_List[Entry Alloc%])</f>
        <v>#N/A</v>
      </c>
      <c r="AK229" s="86" t="e">
        <f>BillDetail_List[Base Profit Costs (including any indemnity cap)]*BillDetail_List[VAT Rate]</f>
        <v>#N/A</v>
      </c>
      <c r="AL229" s="86" t="e">
        <f>BillDetail_List[Base Profit Costs (including any indemnity cap)]*BillDetail_List[Success Fee %]</f>
        <v>#N/A</v>
      </c>
      <c r="AM229" s="86" t="e">
        <f>BillDetail_List[Success Fee on Base Profit costs]*BillDetail_List[VAT Rate]</f>
        <v>#N/A</v>
      </c>
      <c r="AN229" s="86" t="e">
        <f>SUM(BillDetail_List[[#This Row],[Base Profit Costs (including any indemnity cap)]:[VAT on Success Fee on Base Profit Costs]])</f>
        <v>#N/A</v>
      </c>
      <c r="AO229" s="86" t="e">
        <f>BillDetail_List[Counsel''s Base Fees]*BillDetail_List[VAT Rate]</f>
        <v>#N/A</v>
      </c>
      <c r="AP229" s="86" t="e">
        <f>BillDetail_List[Counsel''s Base Fees]*BillDetail_List[Success Fee %]</f>
        <v>#N/A</v>
      </c>
      <c r="AQ229" s="86" t="e">
        <f>BillDetail_List[Counsel''s Success Fee]*BillDetail_List[VAT Rate]</f>
        <v>#N/A</v>
      </c>
      <c r="AR229" s="86" t="e">
        <f>BillDetail_List[Counsel''s Base Fees]+BillDetail_List[VAT on Base Counsel Fees]+BillDetail_List[Counsel''s Success Fee]+BillDetail_List[VAT on Counsel''s Success Fee]</f>
        <v>#N/A</v>
      </c>
      <c r="AS229" s="86">
        <f>BillDetail_List[Other Disbursements]+BillDetail_List[VAT On Other Disbursements]</f>
        <v>0</v>
      </c>
      <c r="AT229" s="86">
        <f>BillDetail_List[Counsel''s Base Fees]+BillDetail_List[Other Disbursements]+BillDetail_List[ATEI Premium]</f>
        <v>0</v>
      </c>
      <c r="AU229" s="86" t="e">
        <f>BillDetail_List[Other Disbursements]+BillDetail_List[Counsel''s Base Fees]+BillDetail_List[Base Profit Costs (including any indemnity cap)]</f>
        <v>#N/A</v>
      </c>
      <c r="AV229" s="86" t="e">
        <f>BillDetail_List[Base Profit Costs (including any indemnity cap)]+BillDetail_List[Success Fee on Base Profit costs]</f>
        <v>#N/A</v>
      </c>
      <c r="AW229" s="86" t="e">
        <f>BillDetail_List[ATEI Premium]+BillDetail_List[Other Disbursements]+BillDetail_List[Counsel''s Success Fee]+BillDetail_List[Counsel''s Base Fees]</f>
        <v>#N/A</v>
      </c>
      <c r="AX229" s="86" t="e">
        <f>BillDetail_List[VAT On Other Disbursements]+BillDetail_List[VAT on Counsel''s Success Fee]+BillDetail_List[VAT on Base Counsel Fees]+BillDetail_List[VAT on Success Fee on Base Profit Costs]+BillDetail_List[VAT on Base Profit Costs]</f>
        <v>#N/A</v>
      </c>
      <c r="AY229" s="86" t="e">
        <f>SUM(BillDetail_List[[#This Row],[Total Profit Costs]:[Total VAT]])</f>
        <v>#N/A</v>
      </c>
      <c r="AZ229" s="280" t="e">
        <f>VLOOKUP(BillDetail_List[[#This Row],[Phase Code ]],phasetasklist,7,FALSE)</f>
        <v>#N/A</v>
      </c>
      <c r="BA229" s="280" t="e">
        <f>VLOOKUP(BillDetail_List[[#This Row],[Task Code]],tasklist,7,FALSE)</f>
        <v>#N/A</v>
      </c>
      <c r="BB229" s="280" t="str">
        <f>IFERROR(VLOOKUP(BillDetail_List[[#This Row],[Activity Code]],ActivityCodeList,4,FALSE),"")</f>
        <v/>
      </c>
      <c r="BC229" s="280" t="str">
        <f>IFERROR(VLOOKUP(BillDetail_List[[#This Row],[Expense Code]],expensenumbers,4,FALSE),"")</f>
        <v/>
      </c>
      <c r="BD229" s="218"/>
      <c r="BE229" s="94"/>
      <c r="BF229" s="94"/>
      <c r="BG229" s="218"/>
      <c r="BH229" s="94"/>
      <c r="BI229" s="218"/>
      <c r="BJ229" s="218"/>
      <c r="BK229" s="96"/>
      <c r="BL229" s="96"/>
      <c r="BQ229" s="96"/>
      <c r="BR229" s="96"/>
      <c r="BS229" s="96"/>
      <c r="BT229" s="96"/>
      <c r="BV229" s="96"/>
      <c r="BW229" s="72"/>
      <c r="BX229" s="72"/>
      <c r="CB229" s="98"/>
      <c r="CC229" s="99"/>
      <c r="CD229" s="99"/>
      <c r="CE229" s="84"/>
      <c r="CF229" s="84"/>
    </row>
    <row r="230" spans="1:84" x14ac:dyDescent="0.2">
      <c r="A230" s="74"/>
      <c r="B230" s="74"/>
      <c r="C230" s="49"/>
      <c r="D230" s="172"/>
      <c r="E230" s="216"/>
      <c r="F230" s="76"/>
      <c r="G230" s="119"/>
      <c r="H230" s="87"/>
      <c r="I230" s="77"/>
      <c r="J230" s="77"/>
      <c r="K230" s="88"/>
      <c r="L230" s="79"/>
      <c r="M230" s="217"/>
      <c r="N230" s="256"/>
      <c r="O230" s="256"/>
      <c r="P230" s="256"/>
      <c r="Q230" s="256"/>
      <c r="R230" s="81"/>
      <c r="S230" s="89"/>
      <c r="T230" s="76"/>
      <c r="U230" s="76"/>
      <c r="V230" s="86" t="e">
        <f>IF(BillDetail_List[Entry Alloc%]=0,(BillDetail_List[Time]*BillDetail_List[LTM Rate])*BillDetail_List[[#This Row],[Funding PerCent Allowed]],(BillDetail_List[Time]*BillDetail_List[LTM Rate])*BillDetail_List[[#This Row],[Funding PerCent Allowed]]*BillDetail_List[Entry Alloc%])</f>
        <v>#N/A</v>
      </c>
      <c r="W230" s="86">
        <f>BillDetail_List[Counsel''s Base Fees]+BillDetail_List[Other Disbursements]+BillDetail_List[ATEI Premium]</f>
        <v>0</v>
      </c>
      <c r="X230" s="91" t="e">
        <f>VLOOKUP(BillDetail_List[Part ID],FundingList,2,FALSE)</f>
        <v>#N/A</v>
      </c>
      <c r="Y230" s="272" t="e">
        <f>VLOOKUP(BillDetail_List[[#This Row],[Phase Code ]],phasetasklist,3,FALSE)</f>
        <v>#N/A</v>
      </c>
      <c r="Z230" s="255" t="e">
        <f>VLOOKUP(BillDetail_List[[#This Row],[Task Code]],tasklist,4,FALSE)</f>
        <v>#N/A</v>
      </c>
      <c r="AA230" s="240" t="str">
        <f>IFERROR(VLOOKUP(BillDetail_List[[#This Row],[Activity Code]],ActivityCodeList,2,FALSE), " ")</f>
        <v xml:space="preserve"> </v>
      </c>
      <c r="AB230" s="240" t="str">
        <f>IFERROR(VLOOKUP(BillDetail_List[[#This Row],[Expense Code]],expensenumbers,2,FALSE), " ")</f>
        <v xml:space="preserve"> </v>
      </c>
      <c r="AC230" s="92" t="str">
        <f>IFERROR(VLOOKUP(BillDetail_List[LTM],LTMList,3,FALSE),"")</f>
        <v/>
      </c>
      <c r="AD230" s="92" t="str">
        <f>IFERROR(VLOOKUP(BillDetail_List[LTM],LTMList,4,FALSE),"")</f>
        <v/>
      </c>
      <c r="AE230" s="86">
        <f>IFERROR(VLOOKUP(BillDetail_List[LTM],LTM_List[],6,FALSE),0)</f>
        <v>0</v>
      </c>
      <c r="AF230" s="83" t="e">
        <f>VLOOKUP(BillDetail_List[Part ID],FundingList,7,FALSE)</f>
        <v>#N/A</v>
      </c>
      <c r="AG230" s="83" t="e">
        <f>IF(CounselBaseFees=0,VLOOKUP(BillDetail_List[Part ID],FundingList,3,FALSE),VLOOKUP(BillDetail_List[LTM],LTMList,8,FALSE))</f>
        <v>#N/A</v>
      </c>
      <c r="AH230" s="93" t="e">
        <f>VLOOKUP(BillDetail_List[Part ID],FundingList,4,FALSE)</f>
        <v>#N/A</v>
      </c>
      <c r="AI230" s="190">
        <f>IF(BillDetail_List[[#This Row],[Time]]="N/A",0, BillDetail_List[[#This Row],[Time]]*BillDetail_List[[#This Row],[LTM Rate]])</f>
        <v>0</v>
      </c>
      <c r="AJ230" s="86" t="e">
        <f>IF(BillDetail_List[Entry Alloc%]=0,(BillDetail_List[Time]*BillDetail_List[LTM Rate])*BillDetail_List[[#This Row],[Funding PerCent Allowed]],(BillDetail_List[Time]*BillDetail_List[LTM Rate])*BillDetail_List[[#This Row],[Funding PerCent Allowed]]*BillDetail_List[Entry Alloc%])</f>
        <v>#N/A</v>
      </c>
      <c r="AK230" s="86" t="e">
        <f>BillDetail_List[Base Profit Costs (including any indemnity cap)]*BillDetail_List[VAT Rate]</f>
        <v>#N/A</v>
      </c>
      <c r="AL230" s="86" t="e">
        <f>BillDetail_List[Base Profit Costs (including any indemnity cap)]*BillDetail_List[Success Fee %]</f>
        <v>#N/A</v>
      </c>
      <c r="AM230" s="86" t="e">
        <f>BillDetail_List[Success Fee on Base Profit costs]*BillDetail_List[VAT Rate]</f>
        <v>#N/A</v>
      </c>
      <c r="AN230" s="86" t="e">
        <f>SUM(BillDetail_List[[#This Row],[Base Profit Costs (including any indemnity cap)]:[VAT on Success Fee on Base Profit Costs]])</f>
        <v>#N/A</v>
      </c>
      <c r="AO230" s="86" t="e">
        <f>BillDetail_List[Counsel''s Base Fees]*BillDetail_List[VAT Rate]</f>
        <v>#N/A</v>
      </c>
      <c r="AP230" s="86" t="e">
        <f>BillDetail_List[Counsel''s Base Fees]*BillDetail_List[Success Fee %]</f>
        <v>#N/A</v>
      </c>
      <c r="AQ230" s="86" t="e">
        <f>BillDetail_List[Counsel''s Success Fee]*BillDetail_List[VAT Rate]</f>
        <v>#N/A</v>
      </c>
      <c r="AR230" s="86" t="e">
        <f>BillDetail_List[Counsel''s Base Fees]+BillDetail_List[VAT on Base Counsel Fees]+BillDetail_List[Counsel''s Success Fee]+BillDetail_List[VAT on Counsel''s Success Fee]</f>
        <v>#N/A</v>
      </c>
      <c r="AS230" s="86">
        <f>BillDetail_List[Other Disbursements]+BillDetail_List[VAT On Other Disbursements]</f>
        <v>0</v>
      </c>
      <c r="AT230" s="86">
        <f>BillDetail_List[Counsel''s Base Fees]+BillDetail_List[Other Disbursements]+BillDetail_List[ATEI Premium]</f>
        <v>0</v>
      </c>
      <c r="AU230" s="86" t="e">
        <f>BillDetail_List[Other Disbursements]+BillDetail_List[Counsel''s Base Fees]+BillDetail_List[Base Profit Costs (including any indemnity cap)]</f>
        <v>#N/A</v>
      </c>
      <c r="AV230" s="86" t="e">
        <f>BillDetail_List[Base Profit Costs (including any indemnity cap)]+BillDetail_List[Success Fee on Base Profit costs]</f>
        <v>#N/A</v>
      </c>
      <c r="AW230" s="86" t="e">
        <f>BillDetail_List[ATEI Premium]+BillDetail_List[Other Disbursements]+BillDetail_List[Counsel''s Success Fee]+BillDetail_List[Counsel''s Base Fees]</f>
        <v>#N/A</v>
      </c>
      <c r="AX230" s="86" t="e">
        <f>BillDetail_List[VAT On Other Disbursements]+BillDetail_List[VAT on Counsel''s Success Fee]+BillDetail_List[VAT on Base Counsel Fees]+BillDetail_List[VAT on Success Fee on Base Profit Costs]+BillDetail_List[VAT on Base Profit Costs]</f>
        <v>#N/A</v>
      </c>
      <c r="AY230" s="86" t="e">
        <f>SUM(BillDetail_List[[#This Row],[Total Profit Costs]:[Total VAT]])</f>
        <v>#N/A</v>
      </c>
      <c r="AZ230" s="280" t="e">
        <f>VLOOKUP(BillDetail_List[[#This Row],[Phase Code ]],phasetasklist,7,FALSE)</f>
        <v>#N/A</v>
      </c>
      <c r="BA230" s="280" t="e">
        <f>VLOOKUP(BillDetail_List[[#This Row],[Task Code]],tasklist,7,FALSE)</f>
        <v>#N/A</v>
      </c>
      <c r="BB230" s="280" t="str">
        <f>IFERROR(VLOOKUP(BillDetail_List[[#This Row],[Activity Code]],ActivityCodeList,4,FALSE),"")</f>
        <v/>
      </c>
      <c r="BC230" s="280" t="str">
        <f>IFERROR(VLOOKUP(BillDetail_List[[#This Row],[Expense Code]],expensenumbers,4,FALSE),"")</f>
        <v/>
      </c>
      <c r="BD230" s="218"/>
      <c r="BE230" s="94"/>
      <c r="BF230" s="94"/>
      <c r="BG230" s="218"/>
      <c r="BH230" s="94"/>
      <c r="BI230" s="218"/>
      <c r="BJ230" s="218"/>
      <c r="BK230" s="96"/>
      <c r="BL230" s="96"/>
      <c r="BQ230" s="96"/>
      <c r="BR230" s="96"/>
      <c r="BS230" s="96"/>
      <c r="BT230" s="96"/>
      <c r="BV230" s="96"/>
      <c r="BW230" s="72"/>
      <c r="BX230" s="72"/>
      <c r="CB230" s="98"/>
      <c r="CC230" s="99"/>
      <c r="CD230" s="99"/>
      <c r="CE230" s="84"/>
      <c r="CF230" s="84"/>
    </row>
    <row r="231" spans="1:84" x14ac:dyDescent="0.2">
      <c r="A231" s="74"/>
      <c r="B231" s="74"/>
      <c r="C231" s="49"/>
      <c r="D231" s="172"/>
      <c r="E231" s="216"/>
      <c r="F231" s="76"/>
      <c r="G231" s="119"/>
      <c r="H231" s="87"/>
      <c r="I231" s="77"/>
      <c r="J231" s="77"/>
      <c r="K231" s="88"/>
      <c r="L231" s="79"/>
      <c r="M231" s="217"/>
      <c r="N231" s="256"/>
      <c r="O231" s="256"/>
      <c r="P231" s="256"/>
      <c r="Q231" s="256"/>
      <c r="R231" s="81"/>
      <c r="S231" s="89"/>
      <c r="T231" s="76"/>
      <c r="U231" s="76"/>
      <c r="V231" s="86" t="e">
        <f>IF(BillDetail_List[Entry Alloc%]=0,(BillDetail_List[Time]*BillDetail_List[LTM Rate])*BillDetail_List[[#This Row],[Funding PerCent Allowed]],(BillDetail_List[Time]*BillDetail_List[LTM Rate])*BillDetail_List[[#This Row],[Funding PerCent Allowed]]*BillDetail_List[Entry Alloc%])</f>
        <v>#N/A</v>
      </c>
      <c r="W231" s="86">
        <f>BillDetail_List[Counsel''s Base Fees]+BillDetail_List[Other Disbursements]+BillDetail_List[ATEI Premium]</f>
        <v>0</v>
      </c>
      <c r="X231" s="91" t="e">
        <f>VLOOKUP(BillDetail_List[Part ID],FundingList,2,FALSE)</f>
        <v>#N/A</v>
      </c>
      <c r="Y231" s="272" t="e">
        <f>VLOOKUP(BillDetail_List[[#This Row],[Phase Code ]],phasetasklist,3,FALSE)</f>
        <v>#N/A</v>
      </c>
      <c r="Z231" s="255" t="e">
        <f>VLOOKUP(BillDetail_List[[#This Row],[Task Code]],tasklist,4,FALSE)</f>
        <v>#N/A</v>
      </c>
      <c r="AA231" s="240" t="str">
        <f>IFERROR(VLOOKUP(BillDetail_List[[#This Row],[Activity Code]],ActivityCodeList,2,FALSE), " ")</f>
        <v xml:space="preserve"> </v>
      </c>
      <c r="AB231" s="240" t="str">
        <f>IFERROR(VLOOKUP(BillDetail_List[[#This Row],[Expense Code]],expensenumbers,2,FALSE), " ")</f>
        <v xml:space="preserve"> </v>
      </c>
      <c r="AC231" s="92" t="str">
        <f>IFERROR(VLOOKUP(BillDetail_List[LTM],LTMList,3,FALSE),"")</f>
        <v/>
      </c>
      <c r="AD231" s="92" t="str">
        <f>IFERROR(VLOOKUP(BillDetail_List[LTM],LTMList,4,FALSE),"")</f>
        <v/>
      </c>
      <c r="AE231" s="86">
        <f>IFERROR(VLOOKUP(BillDetail_List[LTM],LTM_List[],6,FALSE),0)</f>
        <v>0</v>
      </c>
      <c r="AF231" s="83" t="e">
        <f>VLOOKUP(BillDetail_List[Part ID],FundingList,7,FALSE)</f>
        <v>#N/A</v>
      </c>
      <c r="AG231" s="83" t="e">
        <f>IF(CounselBaseFees=0,VLOOKUP(BillDetail_List[Part ID],FundingList,3,FALSE),VLOOKUP(BillDetail_List[LTM],LTMList,8,FALSE))</f>
        <v>#N/A</v>
      </c>
      <c r="AH231" s="93" t="e">
        <f>VLOOKUP(BillDetail_List[Part ID],FundingList,4,FALSE)</f>
        <v>#N/A</v>
      </c>
      <c r="AI231" s="190">
        <f>IF(BillDetail_List[[#This Row],[Time]]="N/A",0, BillDetail_List[[#This Row],[Time]]*BillDetail_List[[#This Row],[LTM Rate]])</f>
        <v>0</v>
      </c>
      <c r="AJ231" s="86" t="e">
        <f>IF(BillDetail_List[Entry Alloc%]=0,(BillDetail_List[Time]*BillDetail_List[LTM Rate])*BillDetail_List[[#This Row],[Funding PerCent Allowed]],(BillDetail_List[Time]*BillDetail_List[LTM Rate])*BillDetail_List[[#This Row],[Funding PerCent Allowed]]*BillDetail_List[Entry Alloc%])</f>
        <v>#N/A</v>
      </c>
      <c r="AK231" s="86" t="e">
        <f>BillDetail_List[Base Profit Costs (including any indemnity cap)]*BillDetail_List[VAT Rate]</f>
        <v>#N/A</v>
      </c>
      <c r="AL231" s="86" t="e">
        <f>BillDetail_List[Base Profit Costs (including any indemnity cap)]*BillDetail_List[Success Fee %]</f>
        <v>#N/A</v>
      </c>
      <c r="AM231" s="86" t="e">
        <f>BillDetail_List[Success Fee on Base Profit costs]*BillDetail_List[VAT Rate]</f>
        <v>#N/A</v>
      </c>
      <c r="AN231" s="86" t="e">
        <f>SUM(BillDetail_List[[#This Row],[Base Profit Costs (including any indemnity cap)]:[VAT on Success Fee on Base Profit Costs]])</f>
        <v>#N/A</v>
      </c>
      <c r="AO231" s="86" t="e">
        <f>BillDetail_List[Counsel''s Base Fees]*BillDetail_List[VAT Rate]</f>
        <v>#N/A</v>
      </c>
      <c r="AP231" s="86" t="e">
        <f>BillDetail_List[Counsel''s Base Fees]*BillDetail_List[Success Fee %]</f>
        <v>#N/A</v>
      </c>
      <c r="AQ231" s="86" t="e">
        <f>BillDetail_List[Counsel''s Success Fee]*BillDetail_List[VAT Rate]</f>
        <v>#N/A</v>
      </c>
      <c r="AR231" s="86" t="e">
        <f>BillDetail_List[Counsel''s Base Fees]+BillDetail_List[VAT on Base Counsel Fees]+BillDetail_List[Counsel''s Success Fee]+BillDetail_List[VAT on Counsel''s Success Fee]</f>
        <v>#N/A</v>
      </c>
      <c r="AS231" s="86">
        <f>BillDetail_List[Other Disbursements]+BillDetail_List[VAT On Other Disbursements]</f>
        <v>0</v>
      </c>
      <c r="AT231" s="86">
        <f>BillDetail_List[Counsel''s Base Fees]+BillDetail_List[Other Disbursements]+BillDetail_List[ATEI Premium]</f>
        <v>0</v>
      </c>
      <c r="AU231" s="86" t="e">
        <f>BillDetail_List[Other Disbursements]+BillDetail_List[Counsel''s Base Fees]+BillDetail_List[Base Profit Costs (including any indemnity cap)]</f>
        <v>#N/A</v>
      </c>
      <c r="AV231" s="86" t="e">
        <f>BillDetail_List[Base Profit Costs (including any indemnity cap)]+BillDetail_List[Success Fee on Base Profit costs]</f>
        <v>#N/A</v>
      </c>
      <c r="AW231" s="86" t="e">
        <f>BillDetail_List[ATEI Premium]+BillDetail_List[Other Disbursements]+BillDetail_List[Counsel''s Success Fee]+BillDetail_List[Counsel''s Base Fees]</f>
        <v>#N/A</v>
      </c>
      <c r="AX231" s="86" t="e">
        <f>BillDetail_List[VAT On Other Disbursements]+BillDetail_List[VAT on Counsel''s Success Fee]+BillDetail_List[VAT on Base Counsel Fees]+BillDetail_List[VAT on Success Fee on Base Profit Costs]+BillDetail_List[VAT on Base Profit Costs]</f>
        <v>#N/A</v>
      </c>
      <c r="AY231" s="86" t="e">
        <f>SUM(BillDetail_List[[#This Row],[Total Profit Costs]:[Total VAT]])</f>
        <v>#N/A</v>
      </c>
      <c r="AZ231" s="280" t="e">
        <f>VLOOKUP(BillDetail_List[[#This Row],[Phase Code ]],phasetasklist,7,FALSE)</f>
        <v>#N/A</v>
      </c>
      <c r="BA231" s="280" t="e">
        <f>VLOOKUP(BillDetail_List[[#This Row],[Task Code]],tasklist,7,FALSE)</f>
        <v>#N/A</v>
      </c>
      <c r="BB231" s="280" t="str">
        <f>IFERROR(VLOOKUP(BillDetail_List[[#This Row],[Activity Code]],ActivityCodeList,4,FALSE),"")</f>
        <v/>
      </c>
      <c r="BC231" s="280" t="str">
        <f>IFERROR(VLOOKUP(BillDetail_List[[#This Row],[Expense Code]],expensenumbers,4,FALSE),"")</f>
        <v/>
      </c>
      <c r="BD231" s="218"/>
      <c r="BE231" s="94"/>
      <c r="BF231" s="94"/>
      <c r="BG231" s="218"/>
      <c r="BH231" s="94"/>
      <c r="BI231" s="218"/>
      <c r="BJ231" s="218"/>
      <c r="BK231" s="96"/>
      <c r="BL231" s="96"/>
      <c r="BQ231" s="96"/>
      <c r="BR231" s="96"/>
      <c r="BS231" s="96"/>
      <c r="BT231" s="96"/>
      <c r="BV231" s="96"/>
      <c r="BW231" s="72"/>
      <c r="BX231" s="72"/>
      <c r="CB231" s="98"/>
      <c r="CC231" s="99"/>
      <c r="CD231" s="99"/>
      <c r="CE231" s="84"/>
      <c r="CF231" s="84"/>
    </row>
    <row r="232" spans="1:84" ht="15.75" customHeight="1" x14ac:dyDescent="0.2">
      <c r="A232" s="74"/>
      <c r="B232" s="74"/>
      <c r="C232" s="49"/>
      <c r="D232" s="172"/>
      <c r="E232" s="216"/>
      <c r="F232" s="76"/>
      <c r="G232" s="119"/>
      <c r="H232" s="87"/>
      <c r="I232" s="77"/>
      <c r="J232" s="77"/>
      <c r="K232" s="88"/>
      <c r="L232" s="79"/>
      <c r="M232" s="217"/>
      <c r="N232" s="256"/>
      <c r="O232" s="256"/>
      <c r="P232" s="256"/>
      <c r="Q232" s="256"/>
      <c r="R232" s="81"/>
      <c r="S232" s="89"/>
      <c r="T232" s="76"/>
      <c r="U232" s="76"/>
      <c r="V232" s="86" t="e">
        <f>IF(BillDetail_List[Entry Alloc%]=0,(BillDetail_List[Time]*BillDetail_List[LTM Rate])*BillDetail_List[[#This Row],[Funding PerCent Allowed]],(BillDetail_List[Time]*BillDetail_List[LTM Rate])*BillDetail_List[[#This Row],[Funding PerCent Allowed]]*BillDetail_List[Entry Alloc%])</f>
        <v>#N/A</v>
      </c>
      <c r="W232" s="86">
        <f>BillDetail_List[Counsel''s Base Fees]+BillDetail_List[Other Disbursements]+BillDetail_List[ATEI Premium]</f>
        <v>0</v>
      </c>
      <c r="X232" s="91" t="e">
        <f>VLOOKUP(BillDetail_List[Part ID],FundingList,2,FALSE)</f>
        <v>#N/A</v>
      </c>
      <c r="Y232" s="272" t="e">
        <f>VLOOKUP(BillDetail_List[[#This Row],[Phase Code ]],phasetasklist,3,FALSE)</f>
        <v>#N/A</v>
      </c>
      <c r="Z232" s="255" t="e">
        <f>VLOOKUP(BillDetail_List[[#This Row],[Task Code]],tasklist,4,FALSE)</f>
        <v>#N/A</v>
      </c>
      <c r="AA232" s="240" t="str">
        <f>IFERROR(VLOOKUP(BillDetail_List[[#This Row],[Activity Code]],ActivityCodeList,2,FALSE), " ")</f>
        <v xml:space="preserve"> </v>
      </c>
      <c r="AB232" s="240" t="str">
        <f>IFERROR(VLOOKUP(BillDetail_List[[#This Row],[Expense Code]],expensenumbers,2,FALSE), " ")</f>
        <v xml:space="preserve"> </v>
      </c>
      <c r="AC232" s="92" t="str">
        <f>IFERROR(VLOOKUP(BillDetail_List[LTM],LTMList,3,FALSE),"")</f>
        <v/>
      </c>
      <c r="AD232" s="92" t="str">
        <f>IFERROR(VLOOKUP(BillDetail_List[LTM],LTMList,4,FALSE),"")</f>
        <v/>
      </c>
      <c r="AE232" s="86">
        <f>IFERROR(VLOOKUP(BillDetail_List[LTM],LTM_List[],6,FALSE),0)</f>
        <v>0</v>
      </c>
      <c r="AF232" s="83" t="e">
        <f>VLOOKUP(BillDetail_List[Part ID],FundingList,7,FALSE)</f>
        <v>#N/A</v>
      </c>
      <c r="AG232" s="83" t="e">
        <f>IF(CounselBaseFees=0,VLOOKUP(BillDetail_List[Part ID],FundingList,3,FALSE),VLOOKUP(BillDetail_List[LTM],LTMList,8,FALSE))</f>
        <v>#N/A</v>
      </c>
      <c r="AH232" s="93" t="e">
        <f>VLOOKUP(BillDetail_List[Part ID],FundingList,4,FALSE)</f>
        <v>#N/A</v>
      </c>
      <c r="AI232" s="190">
        <f>IF(BillDetail_List[[#This Row],[Time]]="N/A",0, BillDetail_List[[#This Row],[Time]]*BillDetail_List[[#This Row],[LTM Rate]])</f>
        <v>0</v>
      </c>
      <c r="AJ232" s="86" t="e">
        <f>IF(BillDetail_List[Entry Alloc%]=0,(BillDetail_List[Time]*BillDetail_List[LTM Rate])*BillDetail_List[[#This Row],[Funding PerCent Allowed]],(BillDetail_List[Time]*BillDetail_List[LTM Rate])*BillDetail_List[[#This Row],[Funding PerCent Allowed]]*BillDetail_List[Entry Alloc%])</f>
        <v>#N/A</v>
      </c>
      <c r="AK232" s="86" t="e">
        <f>BillDetail_List[Base Profit Costs (including any indemnity cap)]*BillDetail_List[VAT Rate]</f>
        <v>#N/A</v>
      </c>
      <c r="AL232" s="86" t="e">
        <f>BillDetail_List[Base Profit Costs (including any indemnity cap)]*BillDetail_List[Success Fee %]</f>
        <v>#N/A</v>
      </c>
      <c r="AM232" s="86" t="e">
        <f>BillDetail_List[Success Fee on Base Profit costs]*BillDetail_List[VAT Rate]</f>
        <v>#N/A</v>
      </c>
      <c r="AN232" s="86" t="e">
        <f>SUM(BillDetail_List[[#This Row],[Base Profit Costs (including any indemnity cap)]:[VAT on Success Fee on Base Profit Costs]])</f>
        <v>#N/A</v>
      </c>
      <c r="AO232" s="86" t="e">
        <f>BillDetail_List[Counsel''s Base Fees]*BillDetail_List[VAT Rate]</f>
        <v>#N/A</v>
      </c>
      <c r="AP232" s="86" t="e">
        <f>BillDetail_List[Counsel''s Base Fees]*BillDetail_List[Success Fee %]</f>
        <v>#N/A</v>
      </c>
      <c r="AQ232" s="86" t="e">
        <f>BillDetail_List[Counsel''s Success Fee]*BillDetail_List[VAT Rate]</f>
        <v>#N/A</v>
      </c>
      <c r="AR232" s="86" t="e">
        <f>BillDetail_List[Counsel''s Base Fees]+BillDetail_List[VAT on Base Counsel Fees]+BillDetail_List[Counsel''s Success Fee]+BillDetail_List[VAT on Counsel''s Success Fee]</f>
        <v>#N/A</v>
      </c>
      <c r="AS232" s="86">
        <f>BillDetail_List[Other Disbursements]+BillDetail_List[VAT On Other Disbursements]</f>
        <v>0</v>
      </c>
      <c r="AT232" s="86">
        <f>BillDetail_List[Counsel''s Base Fees]+BillDetail_List[Other Disbursements]+BillDetail_List[ATEI Premium]</f>
        <v>0</v>
      </c>
      <c r="AU232" s="86" t="e">
        <f>BillDetail_List[Other Disbursements]+BillDetail_List[Counsel''s Base Fees]+BillDetail_List[Base Profit Costs (including any indemnity cap)]</f>
        <v>#N/A</v>
      </c>
      <c r="AV232" s="86" t="e">
        <f>BillDetail_List[Base Profit Costs (including any indemnity cap)]+BillDetail_List[Success Fee on Base Profit costs]</f>
        <v>#N/A</v>
      </c>
      <c r="AW232" s="86" t="e">
        <f>BillDetail_List[ATEI Premium]+BillDetail_List[Other Disbursements]+BillDetail_List[Counsel''s Success Fee]+BillDetail_List[Counsel''s Base Fees]</f>
        <v>#N/A</v>
      </c>
      <c r="AX232" s="86" t="e">
        <f>BillDetail_List[VAT On Other Disbursements]+BillDetail_List[VAT on Counsel''s Success Fee]+BillDetail_List[VAT on Base Counsel Fees]+BillDetail_List[VAT on Success Fee on Base Profit Costs]+BillDetail_List[VAT on Base Profit Costs]</f>
        <v>#N/A</v>
      </c>
      <c r="AY232" s="86" t="e">
        <f>SUM(BillDetail_List[[#This Row],[Total Profit Costs]:[Total VAT]])</f>
        <v>#N/A</v>
      </c>
      <c r="AZ232" s="280" t="e">
        <f>VLOOKUP(BillDetail_List[[#This Row],[Phase Code ]],phasetasklist,7,FALSE)</f>
        <v>#N/A</v>
      </c>
      <c r="BA232" s="280" t="e">
        <f>VLOOKUP(BillDetail_List[[#This Row],[Task Code]],tasklist,7,FALSE)</f>
        <v>#N/A</v>
      </c>
      <c r="BB232" s="280" t="str">
        <f>IFERROR(VLOOKUP(BillDetail_List[[#This Row],[Activity Code]],ActivityCodeList,4,FALSE),"")</f>
        <v/>
      </c>
      <c r="BC232" s="280" t="str">
        <f>IFERROR(VLOOKUP(BillDetail_List[[#This Row],[Expense Code]],expensenumbers,4,FALSE),"")</f>
        <v/>
      </c>
      <c r="BD232" s="218"/>
      <c r="BE232" s="94"/>
      <c r="BF232" s="94"/>
      <c r="BG232" s="218"/>
      <c r="BH232" s="94"/>
      <c r="BI232" s="218"/>
      <c r="BJ232" s="218"/>
      <c r="BK232" s="96"/>
      <c r="BL232" s="96"/>
      <c r="BQ232" s="96"/>
      <c r="BR232" s="96"/>
      <c r="BS232" s="96"/>
      <c r="BT232" s="96"/>
      <c r="BV232" s="96"/>
      <c r="BW232" s="72"/>
      <c r="BX232" s="72"/>
      <c r="CB232" s="98"/>
      <c r="CC232" s="99"/>
      <c r="CD232" s="99"/>
      <c r="CE232" s="84"/>
      <c r="CF232" s="84"/>
    </row>
    <row r="233" spans="1:84" ht="15" customHeight="1" x14ac:dyDescent="0.2">
      <c r="A233" s="74"/>
      <c r="B233" s="74"/>
      <c r="C233" s="49"/>
      <c r="D233" s="172"/>
      <c r="E233" s="216"/>
      <c r="F233" s="76"/>
      <c r="G233" s="119"/>
      <c r="H233" s="87"/>
      <c r="I233" s="77"/>
      <c r="J233" s="77"/>
      <c r="K233" s="88"/>
      <c r="L233" s="79"/>
      <c r="M233" s="217"/>
      <c r="N233" s="256"/>
      <c r="O233" s="256"/>
      <c r="P233" s="256"/>
      <c r="Q233" s="256"/>
      <c r="R233" s="81"/>
      <c r="S233" s="89"/>
      <c r="T233" s="76"/>
      <c r="U233" s="76"/>
      <c r="V233" s="86" t="e">
        <f>IF(BillDetail_List[Entry Alloc%]=0,(BillDetail_List[Time]*BillDetail_List[LTM Rate])*BillDetail_List[[#This Row],[Funding PerCent Allowed]],(BillDetail_List[Time]*BillDetail_List[LTM Rate])*BillDetail_List[[#This Row],[Funding PerCent Allowed]]*BillDetail_List[Entry Alloc%])</f>
        <v>#N/A</v>
      </c>
      <c r="W233" s="86">
        <f>BillDetail_List[Counsel''s Base Fees]+BillDetail_List[Other Disbursements]+BillDetail_List[ATEI Premium]</f>
        <v>0</v>
      </c>
      <c r="X233" s="91" t="e">
        <f>VLOOKUP(BillDetail_List[Part ID],FundingList,2,FALSE)</f>
        <v>#N/A</v>
      </c>
      <c r="Y233" s="272" t="e">
        <f>VLOOKUP(BillDetail_List[[#This Row],[Phase Code ]],phasetasklist,3,FALSE)</f>
        <v>#N/A</v>
      </c>
      <c r="Z233" s="255" t="e">
        <f>VLOOKUP(BillDetail_List[[#This Row],[Task Code]],tasklist,4,FALSE)</f>
        <v>#N/A</v>
      </c>
      <c r="AA233" s="240" t="str">
        <f>IFERROR(VLOOKUP(BillDetail_List[[#This Row],[Activity Code]],ActivityCodeList,2,FALSE), " ")</f>
        <v xml:space="preserve"> </v>
      </c>
      <c r="AB233" s="240" t="str">
        <f>IFERROR(VLOOKUP(BillDetail_List[[#This Row],[Expense Code]],expensenumbers,2,FALSE), " ")</f>
        <v xml:space="preserve"> </v>
      </c>
      <c r="AC233" s="92" t="str">
        <f>IFERROR(VLOOKUP(BillDetail_List[LTM],LTMList,3,FALSE),"")</f>
        <v/>
      </c>
      <c r="AD233" s="92" t="str">
        <f>IFERROR(VLOOKUP(BillDetail_List[LTM],LTMList,4,FALSE),"")</f>
        <v/>
      </c>
      <c r="AE233" s="86">
        <f>IFERROR(VLOOKUP(BillDetail_List[LTM],LTM_List[],6,FALSE),0)</f>
        <v>0</v>
      </c>
      <c r="AF233" s="83" t="e">
        <f>VLOOKUP(BillDetail_List[Part ID],FundingList,7,FALSE)</f>
        <v>#N/A</v>
      </c>
      <c r="AG233" s="83" t="e">
        <f>IF(CounselBaseFees=0,VLOOKUP(BillDetail_List[Part ID],FundingList,3,FALSE),VLOOKUP(BillDetail_List[LTM],LTMList,8,FALSE))</f>
        <v>#N/A</v>
      </c>
      <c r="AH233" s="93" t="e">
        <f>VLOOKUP(BillDetail_List[Part ID],FundingList,4,FALSE)</f>
        <v>#N/A</v>
      </c>
      <c r="AI233" s="190">
        <f>IF(BillDetail_List[[#This Row],[Time]]="N/A",0, BillDetail_List[[#This Row],[Time]]*BillDetail_List[[#This Row],[LTM Rate]])</f>
        <v>0</v>
      </c>
      <c r="AJ233" s="86" t="e">
        <f>IF(BillDetail_List[Entry Alloc%]=0,(BillDetail_List[Time]*BillDetail_List[LTM Rate])*BillDetail_List[[#This Row],[Funding PerCent Allowed]],(BillDetail_List[Time]*BillDetail_List[LTM Rate])*BillDetail_List[[#This Row],[Funding PerCent Allowed]]*BillDetail_List[Entry Alloc%])</f>
        <v>#N/A</v>
      </c>
      <c r="AK233" s="86" t="e">
        <f>BillDetail_List[Base Profit Costs (including any indemnity cap)]*BillDetail_List[VAT Rate]</f>
        <v>#N/A</v>
      </c>
      <c r="AL233" s="86" t="e">
        <f>BillDetail_List[Base Profit Costs (including any indemnity cap)]*BillDetail_List[Success Fee %]</f>
        <v>#N/A</v>
      </c>
      <c r="AM233" s="86" t="e">
        <f>BillDetail_List[Success Fee on Base Profit costs]*BillDetail_List[VAT Rate]</f>
        <v>#N/A</v>
      </c>
      <c r="AN233" s="86" t="e">
        <f>SUM(BillDetail_List[[#This Row],[Base Profit Costs (including any indemnity cap)]:[VAT on Success Fee on Base Profit Costs]])</f>
        <v>#N/A</v>
      </c>
      <c r="AO233" s="86" t="e">
        <f>BillDetail_List[Counsel''s Base Fees]*BillDetail_List[VAT Rate]</f>
        <v>#N/A</v>
      </c>
      <c r="AP233" s="86" t="e">
        <f>BillDetail_List[Counsel''s Base Fees]*BillDetail_List[Success Fee %]</f>
        <v>#N/A</v>
      </c>
      <c r="AQ233" s="86" t="e">
        <f>BillDetail_List[Counsel''s Success Fee]*BillDetail_List[VAT Rate]</f>
        <v>#N/A</v>
      </c>
      <c r="AR233" s="86" t="e">
        <f>BillDetail_List[Counsel''s Base Fees]+BillDetail_List[VAT on Base Counsel Fees]+BillDetail_List[Counsel''s Success Fee]+BillDetail_List[VAT on Counsel''s Success Fee]</f>
        <v>#N/A</v>
      </c>
      <c r="AS233" s="86">
        <f>BillDetail_List[Other Disbursements]+BillDetail_List[VAT On Other Disbursements]</f>
        <v>0</v>
      </c>
      <c r="AT233" s="86">
        <f>BillDetail_List[Counsel''s Base Fees]+BillDetail_List[Other Disbursements]+BillDetail_List[ATEI Premium]</f>
        <v>0</v>
      </c>
      <c r="AU233" s="86" t="e">
        <f>BillDetail_List[Other Disbursements]+BillDetail_List[Counsel''s Base Fees]+BillDetail_List[Base Profit Costs (including any indemnity cap)]</f>
        <v>#N/A</v>
      </c>
      <c r="AV233" s="86" t="e">
        <f>BillDetail_List[Base Profit Costs (including any indemnity cap)]+BillDetail_List[Success Fee on Base Profit costs]</f>
        <v>#N/A</v>
      </c>
      <c r="AW233" s="86" t="e">
        <f>BillDetail_List[ATEI Premium]+BillDetail_List[Other Disbursements]+BillDetail_List[Counsel''s Success Fee]+BillDetail_List[Counsel''s Base Fees]</f>
        <v>#N/A</v>
      </c>
      <c r="AX233" s="86" t="e">
        <f>BillDetail_List[VAT On Other Disbursements]+BillDetail_List[VAT on Counsel''s Success Fee]+BillDetail_List[VAT on Base Counsel Fees]+BillDetail_List[VAT on Success Fee on Base Profit Costs]+BillDetail_List[VAT on Base Profit Costs]</f>
        <v>#N/A</v>
      </c>
      <c r="AY233" s="86" t="e">
        <f>SUM(BillDetail_List[[#This Row],[Total Profit Costs]:[Total VAT]])</f>
        <v>#N/A</v>
      </c>
      <c r="AZ233" s="280" t="e">
        <f>VLOOKUP(BillDetail_List[[#This Row],[Phase Code ]],phasetasklist,7,FALSE)</f>
        <v>#N/A</v>
      </c>
      <c r="BA233" s="280" t="e">
        <f>VLOOKUP(BillDetail_List[[#This Row],[Task Code]],tasklist,7,FALSE)</f>
        <v>#N/A</v>
      </c>
      <c r="BB233" s="280" t="str">
        <f>IFERROR(VLOOKUP(BillDetail_List[[#This Row],[Activity Code]],ActivityCodeList,4,FALSE),"")</f>
        <v/>
      </c>
      <c r="BC233" s="280" t="str">
        <f>IFERROR(VLOOKUP(BillDetail_List[[#This Row],[Expense Code]],expensenumbers,4,FALSE),"")</f>
        <v/>
      </c>
      <c r="BD233" s="218"/>
      <c r="BE233" s="94"/>
      <c r="BF233" s="94"/>
      <c r="BG233" s="218"/>
      <c r="BH233" s="94"/>
      <c r="BI233" s="218"/>
      <c r="BJ233" s="218"/>
      <c r="BK233" s="96"/>
      <c r="BL233" s="96"/>
      <c r="BQ233" s="96"/>
      <c r="BR233" s="96"/>
      <c r="BS233" s="96"/>
      <c r="BT233" s="96"/>
      <c r="BV233" s="96"/>
      <c r="BW233" s="72"/>
      <c r="BX233" s="72"/>
      <c r="CB233" s="98"/>
      <c r="CC233" s="99"/>
      <c r="CD233" s="99"/>
      <c r="CE233" s="84"/>
      <c r="CF233" s="84"/>
    </row>
    <row r="234" spans="1:84" ht="30" customHeight="1" x14ac:dyDescent="0.25">
      <c r="A234" s="74"/>
      <c r="B234" s="74"/>
      <c r="C234" s="49"/>
      <c r="D234" s="172"/>
      <c r="E234" s="216"/>
      <c r="F234" s="76"/>
      <c r="G234" s="119"/>
      <c r="H234" s="87"/>
      <c r="I234" s="77"/>
      <c r="J234" s="77"/>
      <c r="K234" s="88"/>
      <c r="L234" s="79"/>
      <c r="M234" s="217"/>
      <c r="N234" s="256"/>
      <c r="O234" s="256"/>
      <c r="P234" s="256"/>
      <c r="Q234" s="256"/>
      <c r="R234" s="273"/>
      <c r="S234" s="89"/>
      <c r="T234" s="76"/>
      <c r="U234" s="76"/>
      <c r="V234" s="86" t="e">
        <f>IF(BillDetail_List[Entry Alloc%]=0,(BillDetail_List[Time]*BillDetail_List[LTM Rate])*BillDetail_List[[#This Row],[Funding PerCent Allowed]],(BillDetail_List[Time]*BillDetail_List[LTM Rate])*BillDetail_List[[#This Row],[Funding PerCent Allowed]]*BillDetail_List[Entry Alloc%])</f>
        <v>#N/A</v>
      </c>
      <c r="W234" s="86">
        <f>BillDetail_List[Counsel''s Base Fees]+BillDetail_List[Other Disbursements]+BillDetail_List[ATEI Premium]</f>
        <v>0</v>
      </c>
      <c r="X234" s="91" t="e">
        <f>VLOOKUP(BillDetail_List[Part ID],FundingList,2,FALSE)</f>
        <v>#N/A</v>
      </c>
      <c r="Y234" s="272" t="e">
        <f>VLOOKUP(BillDetail_List[[#This Row],[Phase Code ]],phasetasklist,3,FALSE)</f>
        <v>#N/A</v>
      </c>
      <c r="Z234" s="255" t="e">
        <f>VLOOKUP(BillDetail_List[[#This Row],[Task Code]],tasklist,4,FALSE)</f>
        <v>#N/A</v>
      </c>
      <c r="AA234" s="240" t="str">
        <f>IFERROR(VLOOKUP(BillDetail_List[[#This Row],[Activity Code]],ActivityCodeList,2,FALSE), " ")</f>
        <v xml:space="preserve"> </v>
      </c>
      <c r="AB234" s="240" t="str">
        <f>IFERROR(VLOOKUP(BillDetail_List[[#This Row],[Expense Code]],expensenumbers,2,FALSE), " ")</f>
        <v xml:space="preserve"> </v>
      </c>
      <c r="AC234" s="92" t="str">
        <f>IFERROR(VLOOKUP(BillDetail_List[LTM],LTMList,3,FALSE),"")</f>
        <v/>
      </c>
      <c r="AD234" s="92" t="str">
        <f>IFERROR(VLOOKUP(BillDetail_List[LTM],LTMList,4,FALSE),"")</f>
        <v/>
      </c>
      <c r="AE234" s="86">
        <f>IFERROR(VLOOKUP(BillDetail_List[LTM],LTM_List[],6,FALSE),0)</f>
        <v>0</v>
      </c>
      <c r="AF234" s="83" t="e">
        <f>VLOOKUP(BillDetail_List[Part ID],FundingList,7,FALSE)</f>
        <v>#N/A</v>
      </c>
      <c r="AG234" s="83" t="e">
        <f>IF(CounselBaseFees=0,VLOOKUP(BillDetail_List[Part ID],FundingList,3,FALSE),VLOOKUP(BillDetail_List[LTM],LTMList,8,FALSE))</f>
        <v>#N/A</v>
      </c>
      <c r="AH234" s="93" t="e">
        <f>VLOOKUP(BillDetail_List[Part ID],FundingList,4,FALSE)</f>
        <v>#N/A</v>
      </c>
      <c r="AI234" s="190">
        <f>IF(BillDetail_List[[#This Row],[Time]]="N/A",0, BillDetail_List[[#This Row],[Time]]*BillDetail_List[[#This Row],[LTM Rate]])</f>
        <v>0</v>
      </c>
      <c r="AJ234" s="86" t="e">
        <f>IF(BillDetail_List[Entry Alloc%]=0,(BillDetail_List[Time]*BillDetail_List[LTM Rate])*BillDetail_List[[#This Row],[Funding PerCent Allowed]],(BillDetail_List[Time]*BillDetail_List[LTM Rate])*BillDetail_List[[#This Row],[Funding PerCent Allowed]]*BillDetail_List[Entry Alloc%])</f>
        <v>#N/A</v>
      </c>
      <c r="AK234" s="86" t="e">
        <f>BillDetail_List[Base Profit Costs (including any indemnity cap)]*BillDetail_List[VAT Rate]</f>
        <v>#N/A</v>
      </c>
      <c r="AL234" s="86" t="e">
        <f>BillDetail_List[Base Profit Costs (including any indemnity cap)]*BillDetail_List[Success Fee %]</f>
        <v>#N/A</v>
      </c>
      <c r="AM234" s="86" t="e">
        <f>BillDetail_List[Success Fee on Base Profit costs]*BillDetail_List[VAT Rate]</f>
        <v>#N/A</v>
      </c>
      <c r="AN234" s="86" t="e">
        <f>SUM(BillDetail_List[[#This Row],[Base Profit Costs (including any indemnity cap)]:[VAT on Success Fee on Base Profit Costs]])</f>
        <v>#N/A</v>
      </c>
      <c r="AO234" s="86" t="e">
        <f>BillDetail_List[Counsel''s Base Fees]*BillDetail_List[VAT Rate]</f>
        <v>#N/A</v>
      </c>
      <c r="AP234" s="86" t="e">
        <f>BillDetail_List[Counsel''s Base Fees]*BillDetail_List[Success Fee %]</f>
        <v>#N/A</v>
      </c>
      <c r="AQ234" s="86" t="e">
        <f>BillDetail_List[Counsel''s Success Fee]*BillDetail_List[VAT Rate]</f>
        <v>#N/A</v>
      </c>
      <c r="AR234" s="86" t="e">
        <f>BillDetail_List[Counsel''s Base Fees]+BillDetail_List[VAT on Base Counsel Fees]+BillDetail_List[Counsel''s Success Fee]+BillDetail_List[VAT on Counsel''s Success Fee]</f>
        <v>#N/A</v>
      </c>
      <c r="AS234" s="86">
        <f>BillDetail_List[Other Disbursements]+BillDetail_List[VAT On Other Disbursements]</f>
        <v>0</v>
      </c>
      <c r="AT234" s="86">
        <f>BillDetail_List[Counsel''s Base Fees]+BillDetail_List[Other Disbursements]+BillDetail_List[ATEI Premium]</f>
        <v>0</v>
      </c>
      <c r="AU234" s="86" t="e">
        <f>BillDetail_List[Other Disbursements]+BillDetail_List[Counsel''s Base Fees]+BillDetail_List[Base Profit Costs (including any indemnity cap)]</f>
        <v>#N/A</v>
      </c>
      <c r="AV234" s="86" t="e">
        <f>BillDetail_List[Base Profit Costs (including any indemnity cap)]+BillDetail_List[Success Fee on Base Profit costs]</f>
        <v>#N/A</v>
      </c>
      <c r="AW234" s="86" t="e">
        <f>BillDetail_List[ATEI Premium]+BillDetail_List[Other Disbursements]+BillDetail_List[Counsel''s Success Fee]+BillDetail_List[Counsel''s Base Fees]</f>
        <v>#N/A</v>
      </c>
      <c r="AX234" s="86" t="e">
        <f>BillDetail_List[VAT On Other Disbursements]+BillDetail_List[VAT on Counsel''s Success Fee]+BillDetail_List[VAT on Base Counsel Fees]+BillDetail_List[VAT on Success Fee on Base Profit Costs]+BillDetail_List[VAT on Base Profit Costs]</f>
        <v>#N/A</v>
      </c>
      <c r="AY234" s="86" t="e">
        <f>SUM(BillDetail_List[[#This Row],[Total Profit Costs]:[Total VAT]])</f>
        <v>#N/A</v>
      </c>
      <c r="AZ234" s="280" t="e">
        <f>VLOOKUP(BillDetail_List[[#This Row],[Phase Code ]],phasetasklist,7,FALSE)</f>
        <v>#N/A</v>
      </c>
      <c r="BA234" s="280" t="e">
        <f>VLOOKUP(BillDetail_List[[#This Row],[Task Code]],tasklist,7,FALSE)</f>
        <v>#N/A</v>
      </c>
      <c r="BB234" s="280" t="str">
        <f>IFERROR(VLOOKUP(BillDetail_List[[#This Row],[Activity Code]],ActivityCodeList,4,FALSE),"")</f>
        <v/>
      </c>
      <c r="BC234" s="280" t="str">
        <f>IFERROR(VLOOKUP(BillDetail_List[[#This Row],[Expense Code]],expensenumbers,4,FALSE),"")</f>
        <v/>
      </c>
      <c r="BD234" s="218"/>
      <c r="BE234" s="94"/>
      <c r="BF234" s="94"/>
      <c r="BG234" s="218"/>
      <c r="BH234" s="94"/>
      <c r="BI234" s="218"/>
      <c r="BJ234" s="218"/>
      <c r="BK234" s="96"/>
      <c r="BL234" s="96"/>
      <c r="BQ234" s="96"/>
      <c r="BR234" s="96"/>
      <c r="BS234" s="96"/>
      <c r="BT234" s="96"/>
      <c r="BV234" s="96"/>
      <c r="BW234" s="72"/>
      <c r="BX234" s="72"/>
      <c r="CB234" s="98"/>
      <c r="CC234" s="99"/>
      <c r="CD234" s="99"/>
      <c r="CE234" s="84"/>
      <c r="CF234" s="84"/>
    </row>
    <row r="235" spans="1:84" ht="15.75" x14ac:dyDescent="0.25">
      <c r="A235" s="74"/>
      <c r="B235" s="74"/>
      <c r="C235" s="49"/>
      <c r="D235" s="172"/>
      <c r="E235" s="216"/>
      <c r="F235" s="216"/>
      <c r="G235" s="119"/>
      <c r="H235" s="87"/>
      <c r="I235" s="77"/>
      <c r="J235" s="77"/>
      <c r="K235" s="88"/>
      <c r="L235" s="79"/>
      <c r="M235" s="217"/>
      <c r="N235" s="256"/>
      <c r="O235" s="256"/>
      <c r="P235" s="256"/>
      <c r="Q235" s="256"/>
      <c r="R235" s="273"/>
      <c r="S235" s="89"/>
      <c r="T235" s="76"/>
      <c r="U235" s="76"/>
      <c r="V235" s="86" t="e">
        <f>IF(BillDetail_List[Entry Alloc%]=0,(BillDetail_List[Time]*BillDetail_List[LTM Rate])*BillDetail_List[[#This Row],[Funding PerCent Allowed]],(BillDetail_List[Time]*BillDetail_List[LTM Rate])*BillDetail_List[[#This Row],[Funding PerCent Allowed]]*BillDetail_List[Entry Alloc%])</f>
        <v>#N/A</v>
      </c>
      <c r="W235" s="86">
        <f>BillDetail_List[Counsel''s Base Fees]+BillDetail_List[Other Disbursements]+BillDetail_List[ATEI Premium]</f>
        <v>0</v>
      </c>
      <c r="X235" s="91" t="e">
        <f>VLOOKUP(BillDetail_List[Part ID],FundingList,2,FALSE)</f>
        <v>#N/A</v>
      </c>
      <c r="Y235" s="272" t="e">
        <f>VLOOKUP(BillDetail_List[[#This Row],[Phase Code ]],phasetasklist,3,FALSE)</f>
        <v>#N/A</v>
      </c>
      <c r="Z235" s="255" t="e">
        <f>VLOOKUP(BillDetail_List[[#This Row],[Task Code]],tasklist,4,FALSE)</f>
        <v>#N/A</v>
      </c>
      <c r="AA235" s="240" t="str">
        <f>IFERROR(VLOOKUP(BillDetail_List[[#This Row],[Activity Code]],ActivityCodeList,2,FALSE), " ")</f>
        <v xml:space="preserve"> </v>
      </c>
      <c r="AB235" s="240" t="str">
        <f>IFERROR(VLOOKUP(BillDetail_List[[#This Row],[Expense Code]],expensenumbers,2,FALSE), " ")</f>
        <v xml:space="preserve"> </v>
      </c>
      <c r="AC235" s="92" t="str">
        <f>IFERROR(VLOOKUP(BillDetail_List[LTM],LTMList,3,FALSE),"")</f>
        <v/>
      </c>
      <c r="AD235" s="92" t="str">
        <f>IFERROR(VLOOKUP(BillDetail_List[LTM],LTMList,4,FALSE),"")</f>
        <v/>
      </c>
      <c r="AE235" s="86">
        <f>IFERROR(VLOOKUP(BillDetail_List[LTM],LTM_List[],6,FALSE),0)</f>
        <v>0</v>
      </c>
      <c r="AF235" s="83" t="e">
        <f>VLOOKUP(BillDetail_List[Part ID],FundingList,7,FALSE)</f>
        <v>#N/A</v>
      </c>
      <c r="AG235" s="83" t="e">
        <f>IF(CounselBaseFees=0,VLOOKUP(BillDetail_List[Part ID],FundingList,3,FALSE),VLOOKUP(BillDetail_List[LTM],LTMList,8,FALSE))</f>
        <v>#N/A</v>
      </c>
      <c r="AH235" s="93" t="e">
        <f>VLOOKUP(BillDetail_List[Part ID],FundingList,4,FALSE)</f>
        <v>#N/A</v>
      </c>
      <c r="AI235" s="190">
        <f>IF(BillDetail_List[[#This Row],[Time]]="N/A",0, BillDetail_List[[#This Row],[Time]]*BillDetail_List[[#This Row],[LTM Rate]])</f>
        <v>0</v>
      </c>
      <c r="AJ235" s="86" t="e">
        <f>IF(BillDetail_List[Entry Alloc%]=0,(BillDetail_List[Time]*BillDetail_List[LTM Rate])*BillDetail_List[[#This Row],[Funding PerCent Allowed]],(BillDetail_List[Time]*BillDetail_List[LTM Rate])*BillDetail_List[[#This Row],[Funding PerCent Allowed]]*BillDetail_List[Entry Alloc%])</f>
        <v>#N/A</v>
      </c>
      <c r="AK235" s="86" t="e">
        <f>BillDetail_List[Base Profit Costs (including any indemnity cap)]*BillDetail_List[VAT Rate]</f>
        <v>#N/A</v>
      </c>
      <c r="AL235" s="86" t="e">
        <f>BillDetail_List[Base Profit Costs (including any indemnity cap)]*BillDetail_List[Success Fee %]</f>
        <v>#N/A</v>
      </c>
      <c r="AM235" s="86" t="e">
        <f>BillDetail_List[Success Fee on Base Profit costs]*BillDetail_List[VAT Rate]</f>
        <v>#N/A</v>
      </c>
      <c r="AN235" s="86" t="e">
        <f>SUM(BillDetail_List[[#This Row],[Base Profit Costs (including any indemnity cap)]:[VAT on Success Fee on Base Profit Costs]])</f>
        <v>#N/A</v>
      </c>
      <c r="AO235" s="86" t="e">
        <f>BillDetail_List[Counsel''s Base Fees]*BillDetail_List[VAT Rate]</f>
        <v>#N/A</v>
      </c>
      <c r="AP235" s="86" t="e">
        <f>BillDetail_List[Counsel''s Base Fees]*BillDetail_List[Success Fee %]</f>
        <v>#N/A</v>
      </c>
      <c r="AQ235" s="86" t="e">
        <f>BillDetail_List[Counsel''s Success Fee]*BillDetail_List[VAT Rate]</f>
        <v>#N/A</v>
      </c>
      <c r="AR235" s="86" t="e">
        <f>BillDetail_List[Counsel''s Base Fees]+BillDetail_List[VAT on Base Counsel Fees]+BillDetail_List[Counsel''s Success Fee]+BillDetail_List[VAT on Counsel''s Success Fee]</f>
        <v>#N/A</v>
      </c>
      <c r="AS235" s="86">
        <f>BillDetail_List[Other Disbursements]+BillDetail_List[VAT On Other Disbursements]</f>
        <v>0</v>
      </c>
      <c r="AT235" s="86">
        <f>BillDetail_List[Counsel''s Base Fees]+BillDetail_List[Other Disbursements]+BillDetail_List[ATEI Premium]</f>
        <v>0</v>
      </c>
      <c r="AU235" s="86" t="e">
        <f>BillDetail_List[Other Disbursements]+BillDetail_List[Counsel''s Base Fees]+BillDetail_List[Base Profit Costs (including any indemnity cap)]</f>
        <v>#N/A</v>
      </c>
      <c r="AV235" s="86" t="e">
        <f>BillDetail_List[Base Profit Costs (including any indemnity cap)]+BillDetail_List[Success Fee on Base Profit costs]</f>
        <v>#N/A</v>
      </c>
      <c r="AW235" s="86" t="e">
        <f>BillDetail_List[ATEI Premium]+BillDetail_List[Other Disbursements]+BillDetail_List[Counsel''s Success Fee]+BillDetail_List[Counsel''s Base Fees]</f>
        <v>#N/A</v>
      </c>
      <c r="AX235" s="86" t="e">
        <f>BillDetail_List[VAT On Other Disbursements]+BillDetail_List[VAT on Counsel''s Success Fee]+BillDetail_List[VAT on Base Counsel Fees]+BillDetail_List[VAT on Success Fee on Base Profit Costs]+BillDetail_List[VAT on Base Profit Costs]</f>
        <v>#N/A</v>
      </c>
      <c r="AY235" s="86" t="e">
        <f>SUM(BillDetail_List[[#This Row],[Total Profit Costs]:[Total VAT]])</f>
        <v>#N/A</v>
      </c>
      <c r="AZ235" s="280" t="e">
        <f>VLOOKUP(BillDetail_List[[#This Row],[Phase Code ]],phasetasklist,7,FALSE)</f>
        <v>#N/A</v>
      </c>
      <c r="BA235" s="280" t="e">
        <f>VLOOKUP(BillDetail_List[[#This Row],[Task Code]],tasklist,7,FALSE)</f>
        <v>#N/A</v>
      </c>
      <c r="BB235" s="280" t="str">
        <f>IFERROR(VLOOKUP(BillDetail_List[[#This Row],[Activity Code]],ActivityCodeList,4,FALSE),"")</f>
        <v/>
      </c>
      <c r="BC235" s="280" t="str">
        <f>IFERROR(VLOOKUP(BillDetail_List[[#This Row],[Expense Code]],expensenumbers,4,FALSE),"")</f>
        <v/>
      </c>
      <c r="BD235" s="218"/>
      <c r="BE235" s="94"/>
      <c r="BF235" s="94"/>
      <c r="BG235" s="218"/>
      <c r="BH235" s="94"/>
      <c r="BI235" s="218"/>
      <c r="BJ235" s="218"/>
      <c r="BK235" s="96"/>
      <c r="BL235" s="96"/>
      <c r="BQ235" s="96"/>
      <c r="BR235" s="96"/>
      <c r="BS235" s="96"/>
      <c r="BT235" s="96"/>
      <c r="BV235" s="96"/>
      <c r="BW235" s="72"/>
      <c r="BX235" s="72"/>
      <c r="CB235" s="98"/>
      <c r="CC235" s="99"/>
      <c r="CD235" s="99"/>
      <c r="CE235" s="84"/>
      <c r="CF235" s="84"/>
    </row>
    <row r="236" spans="1:84" ht="15.75" x14ac:dyDescent="0.25">
      <c r="A236" s="74"/>
      <c r="B236" s="74"/>
      <c r="C236" s="49"/>
      <c r="D236" s="172"/>
      <c r="E236" s="76"/>
      <c r="F236" s="76"/>
      <c r="G236" s="119"/>
      <c r="H236" s="87"/>
      <c r="I236" s="77"/>
      <c r="J236" s="77"/>
      <c r="K236" s="88"/>
      <c r="L236" s="79"/>
      <c r="M236" s="76"/>
      <c r="N236" s="256"/>
      <c r="O236" s="256"/>
      <c r="P236" s="256"/>
      <c r="Q236" s="256"/>
      <c r="R236" s="273"/>
      <c r="S236" s="89"/>
      <c r="T236" s="75"/>
      <c r="U236" s="75"/>
      <c r="V236" s="86" t="e">
        <f>IF(BillDetail_List[Entry Alloc%]=0,(BillDetail_List[Time]*BillDetail_List[LTM Rate])*BillDetail_List[[#This Row],[Funding PerCent Allowed]],(BillDetail_List[Time]*BillDetail_List[LTM Rate])*BillDetail_List[[#This Row],[Funding PerCent Allowed]]*BillDetail_List[Entry Alloc%])</f>
        <v>#N/A</v>
      </c>
      <c r="W236" s="86">
        <f>BillDetail_List[Counsel''s Base Fees]+BillDetail_List[Other Disbursements]+BillDetail_List[ATEI Premium]</f>
        <v>0</v>
      </c>
      <c r="X236" s="91" t="e">
        <f>VLOOKUP(BillDetail_List[Part ID],FundingList,2,FALSE)</f>
        <v>#N/A</v>
      </c>
      <c r="Y236" s="272" t="e">
        <f>VLOOKUP(BillDetail_List[[#This Row],[Phase Code ]],phasetasklist,3,FALSE)</f>
        <v>#N/A</v>
      </c>
      <c r="Z236" s="255" t="e">
        <f>VLOOKUP(BillDetail_List[[#This Row],[Task Code]],tasklist,4,FALSE)</f>
        <v>#N/A</v>
      </c>
      <c r="AA236" s="240" t="str">
        <f>IFERROR(VLOOKUP(BillDetail_List[[#This Row],[Activity Code]],ActivityCodeList,2,FALSE), " ")</f>
        <v xml:space="preserve"> </v>
      </c>
      <c r="AB236" s="240" t="str">
        <f>IFERROR(VLOOKUP(BillDetail_List[[#This Row],[Expense Code]],expensenumbers,2,FALSE), " ")</f>
        <v xml:space="preserve"> </v>
      </c>
      <c r="AC236" s="92" t="str">
        <f>IFERROR(VLOOKUP(BillDetail_List[LTM],LTMList,3,FALSE),"")</f>
        <v/>
      </c>
      <c r="AD236" s="92" t="str">
        <f>IFERROR(VLOOKUP(BillDetail_List[LTM],LTMList,4,FALSE),"")</f>
        <v/>
      </c>
      <c r="AE236" s="86">
        <f>IFERROR(VLOOKUP(BillDetail_List[LTM],LTM_List[],6,FALSE),0)</f>
        <v>0</v>
      </c>
      <c r="AF236" s="83" t="e">
        <f>VLOOKUP(BillDetail_List[Part ID],FundingList,7,FALSE)</f>
        <v>#N/A</v>
      </c>
      <c r="AG236" s="83" t="e">
        <f>IF(CounselBaseFees=0,VLOOKUP(BillDetail_List[Part ID],FundingList,3,FALSE),VLOOKUP(BillDetail_List[LTM],LTMList,8,FALSE))</f>
        <v>#N/A</v>
      </c>
      <c r="AH236" s="93" t="e">
        <f>VLOOKUP(BillDetail_List[Part ID],FundingList,4,FALSE)</f>
        <v>#N/A</v>
      </c>
      <c r="AI236" s="190">
        <f>IF(BillDetail_List[[#This Row],[Time]]="N/A",0, BillDetail_List[[#This Row],[Time]]*BillDetail_List[[#This Row],[LTM Rate]])</f>
        <v>0</v>
      </c>
      <c r="AJ236" s="86" t="e">
        <f>IF(BillDetail_List[Entry Alloc%]=0,(BillDetail_List[Time]*BillDetail_List[LTM Rate])*BillDetail_List[[#This Row],[Funding PerCent Allowed]],(BillDetail_List[Time]*BillDetail_List[LTM Rate])*BillDetail_List[[#This Row],[Funding PerCent Allowed]]*BillDetail_List[Entry Alloc%])</f>
        <v>#N/A</v>
      </c>
      <c r="AK236" s="86" t="e">
        <f>BillDetail_List[Base Profit Costs (including any indemnity cap)]*BillDetail_List[VAT Rate]</f>
        <v>#N/A</v>
      </c>
      <c r="AL236" s="86" t="e">
        <f>BillDetail_List[Base Profit Costs (including any indemnity cap)]*BillDetail_List[Success Fee %]</f>
        <v>#N/A</v>
      </c>
      <c r="AM236" s="86" t="e">
        <f>BillDetail_List[Success Fee on Base Profit costs]*BillDetail_List[VAT Rate]</f>
        <v>#N/A</v>
      </c>
      <c r="AN236" s="86" t="e">
        <f>SUM(BillDetail_List[[#This Row],[Base Profit Costs (including any indemnity cap)]:[VAT on Success Fee on Base Profit Costs]])</f>
        <v>#N/A</v>
      </c>
      <c r="AO236" s="86" t="e">
        <f>BillDetail_List[Counsel''s Base Fees]*BillDetail_List[VAT Rate]</f>
        <v>#N/A</v>
      </c>
      <c r="AP236" s="86" t="e">
        <f>BillDetail_List[Counsel''s Base Fees]*BillDetail_List[Success Fee %]</f>
        <v>#N/A</v>
      </c>
      <c r="AQ236" s="86" t="e">
        <f>BillDetail_List[Counsel''s Success Fee]*BillDetail_List[VAT Rate]</f>
        <v>#N/A</v>
      </c>
      <c r="AR236" s="86" t="e">
        <f>BillDetail_List[Counsel''s Base Fees]+BillDetail_List[VAT on Base Counsel Fees]+BillDetail_List[Counsel''s Success Fee]+BillDetail_List[VAT on Counsel''s Success Fee]</f>
        <v>#N/A</v>
      </c>
      <c r="AS236" s="86">
        <f>BillDetail_List[Other Disbursements]+BillDetail_List[VAT On Other Disbursements]</f>
        <v>0</v>
      </c>
      <c r="AT236" s="86">
        <f>BillDetail_List[Counsel''s Base Fees]+BillDetail_List[Other Disbursements]+BillDetail_List[ATEI Premium]</f>
        <v>0</v>
      </c>
      <c r="AU236" s="86" t="e">
        <f>BillDetail_List[Other Disbursements]+BillDetail_List[Counsel''s Base Fees]+BillDetail_List[Base Profit Costs (including any indemnity cap)]</f>
        <v>#N/A</v>
      </c>
      <c r="AV236" s="86" t="e">
        <f>BillDetail_List[Base Profit Costs (including any indemnity cap)]+BillDetail_List[Success Fee on Base Profit costs]</f>
        <v>#N/A</v>
      </c>
      <c r="AW236" s="86" t="e">
        <f>BillDetail_List[ATEI Premium]+BillDetail_List[Other Disbursements]+BillDetail_List[Counsel''s Success Fee]+BillDetail_List[Counsel''s Base Fees]</f>
        <v>#N/A</v>
      </c>
      <c r="AX236" s="86" t="e">
        <f>BillDetail_List[VAT On Other Disbursements]+BillDetail_List[VAT on Counsel''s Success Fee]+BillDetail_List[VAT on Base Counsel Fees]+BillDetail_List[VAT on Success Fee on Base Profit Costs]+BillDetail_List[VAT on Base Profit Costs]</f>
        <v>#N/A</v>
      </c>
      <c r="AY236" s="86" t="e">
        <f>SUM(BillDetail_List[[#This Row],[Total Profit Costs]:[Total VAT]])</f>
        <v>#N/A</v>
      </c>
      <c r="AZ236" s="280" t="e">
        <f>VLOOKUP(BillDetail_List[[#This Row],[Phase Code ]],phasetasklist,7,FALSE)</f>
        <v>#N/A</v>
      </c>
      <c r="BA236" s="280" t="e">
        <f>VLOOKUP(BillDetail_List[[#This Row],[Task Code]],tasklist,7,FALSE)</f>
        <v>#N/A</v>
      </c>
      <c r="BB236" s="280" t="str">
        <f>IFERROR(VLOOKUP(BillDetail_List[[#This Row],[Activity Code]],ActivityCodeList,4,FALSE),"")</f>
        <v/>
      </c>
      <c r="BC236" s="280" t="str">
        <f>IFERROR(VLOOKUP(BillDetail_List[[#This Row],[Expense Code]],expensenumbers,4,FALSE),"")</f>
        <v/>
      </c>
      <c r="BD236" s="218"/>
      <c r="BE236" s="94"/>
      <c r="BF236" s="94"/>
      <c r="BG236" s="218"/>
      <c r="BH236" s="94"/>
      <c r="BI236" s="218"/>
      <c r="BJ236" s="218"/>
      <c r="BK236" s="96"/>
      <c r="BL236" s="96"/>
      <c r="BQ236" s="96"/>
      <c r="BR236" s="96"/>
      <c r="BS236" s="96"/>
      <c r="BT236" s="96"/>
      <c r="BV236" s="96"/>
      <c r="BW236" s="72"/>
      <c r="BX236" s="72"/>
      <c r="CB236" s="98"/>
      <c r="CC236" s="99"/>
      <c r="CD236" s="99"/>
      <c r="CE236" s="84"/>
      <c r="CF236" s="84"/>
    </row>
    <row r="237" spans="1:84" ht="14.45" customHeight="1" x14ac:dyDescent="0.25">
      <c r="A237" s="74"/>
      <c r="B237" s="74"/>
      <c r="C237" s="49"/>
      <c r="D237" s="172"/>
      <c r="E237" s="291"/>
      <c r="F237" s="76"/>
      <c r="G237" s="119"/>
      <c r="H237" s="87"/>
      <c r="I237" s="77"/>
      <c r="J237" s="77"/>
      <c r="K237" s="88"/>
      <c r="L237" s="79"/>
      <c r="M237" s="76"/>
      <c r="N237" s="256"/>
      <c r="O237" s="256"/>
      <c r="P237" s="256"/>
      <c r="Q237" s="256"/>
      <c r="R237" s="273"/>
      <c r="S237" s="89"/>
      <c r="T237" s="75"/>
      <c r="U237" s="75"/>
      <c r="V237" s="86" t="e">
        <f>IF(BillDetail_List[Entry Alloc%]=0,(BillDetail_List[Time]*BillDetail_List[LTM Rate])*BillDetail_List[[#This Row],[Funding PerCent Allowed]],(BillDetail_List[Time]*BillDetail_List[LTM Rate])*BillDetail_List[[#This Row],[Funding PerCent Allowed]]*BillDetail_List[Entry Alloc%])</f>
        <v>#N/A</v>
      </c>
      <c r="W237" s="86">
        <f>BillDetail_List[Counsel''s Base Fees]+BillDetail_List[Other Disbursements]+BillDetail_List[ATEI Premium]</f>
        <v>0</v>
      </c>
      <c r="X237" s="91" t="e">
        <f>VLOOKUP(BillDetail_List[Part ID],FundingList,2,FALSE)</f>
        <v>#N/A</v>
      </c>
      <c r="Y237" s="272" t="e">
        <f>VLOOKUP(BillDetail_List[[#This Row],[Phase Code ]],phasetasklist,3,FALSE)</f>
        <v>#N/A</v>
      </c>
      <c r="Z237" s="255" t="e">
        <f>VLOOKUP(BillDetail_List[[#This Row],[Task Code]],tasklist,4,FALSE)</f>
        <v>#N/A</v>
      </c>
      <c r="AA237" s="240" t="str">
        <f>IFERROR(VLOOKUP(BillDetail_List[[#This Row],[Activity Code]],ActivityCodeList,2,FALSE), " ")</f>
        <v xml:space="preserve"> </v>
      </c>
      <c r="AB237" s="240" t="str">
        <f>IFERROR(VLOOKUP(BillDetail_List[[#This Row],[Expense Code]],expensenumbers,2,FALSE), " ")</f>
        <v xml:space="preserve"> </v>
      </c>
      <c r="AC237" s="92" t="str">
        <f>IFERROR(VLOOKUP(BillDetail_List[LTM],LTMList,3,FALSE),"")</f>
        <v/>
      </c>
      <c r="AD237" s="92" t="str">
        <f>IFERROR(VLOOKUP(BillDetail_List[LTM],LTMList,4,FALSE),"")</f>
        <v/>
      </c>
      <c r="AE237" s="86">
        <f>IFERROR(VLOOKUP(BillDetail_List[LTM],LTM_List[],6,FALSE),0)</f>
        <v>0</v>
      </c>
      <c r="AF237" s="83" t="e">
        <f>VLOOKUP(BillDetail_List[Part ID],FundingList,7,FALSE)</f>
        <v>#N/A</v>
      </c>
      <c r="AG237" s="83" t="e">
        <f>IF(CounselBaseFees=0,VLOOKUP(BillDetail_List[Part ID],FundingList,3,FALSE),VLOOKUP(BillDetail_List[LTM],LTMList,8,FALSE))</f>
        <v>#N/A</v>
      </c>
      <c r="AH237" s="93" t="e">
        <f>VLOOKUP(BillDetail_List[Part ID],FundingList,4,FALSE)</f>
        <v>#N/A</v>
      </c>
      <c r="AI237" s="190">
        <f>IF(BillDetail_List[[#This Row],[Time]]="N/A",0, BillDetail_List[[#This Row],[Time]]*BillDetail_List[[#This Row],[LTM Rate]])</f>
        <v>0</v>
      </c>
      <c r="AJ237" s="86" t="e">
        <f>IF(BillDetail_List[Entry Alloc%]=0,(BillDetail_List[Time]*BillDetail_List[LTM Rate])*BillDetail_List[[#This Row],[Funding PerCent Allowed]],(BillDetail_List[Time]*BillDetail_List[LTM Rate])*BillDetail_List[[#This Row],[Funding PerCent Allowed]]*BillDetail_List[Entry Alloc%])</f>
        <v>#N/A</v>
      </c>
      <c r="AK237" s="86" t="e">
        <f>BillDetail_List[Base Profit Costs (including any indemnity cap)]*BillDetail_List[VAT Rate]</f>
        <v>#N/A</v>
      </c>
      <c r="AL237" s="86" t="e">
        <f>BillDetail_List[Base Profit Costs (including any indemnity cap)]*BillDetail_List[Success Fee %]</f>
        <v>#N/A</v>
      </c>
      <c r="AM237" s="86" t="e">
        <f>BillDetail_List[Success Fee on Base Profit costs]*BillDetail_List[VAT Rate]</f>
        <v>#N/A</v>
      </c>
      <c r="AN237" s="86" t="e">
        <f>SUM(BillDetail_List[[#This Row],[Base Profit Costs (including any indemnity cap)]:[VAT on Success Fee on Base Profit Costs]])</f>
        <v>#N/A</v>
      </c>
      <c r="AO237" s="86" t="e">
        <f>BillDetail_List[Counsel''s Base Fees]*BillDetail_List[VAT Rate]</f>
        <v>#N/A</v>
      </c>
      <c r="AP237" s="86" t="e">
        <f>BillDetail_List[Counsel''s Base Fees]*BillDetail_List[Success Fee %]</f>
        <v>#N/A</v>
      </c>
      <c r="AQ237" s="86" t="e">
        <f>BillDetail_List[Counsel''s Success Fee]*BillDetail_List[VAT Rate]</f>
        <v>#N/A</v>
      </c>
      <c r="AR237" s="86" t="e">
        <f>BillDetail_List[Counsel''s Base Fees]+BillDetail_List[VAT on Base Counsel Fees]+BillDetail_List[Counsel''s Success Fee]+BillDetail_List[VAT on Counsel''s Success Fee]</f>
        <v>#N/A</v>
      </c>
      <c r="AS237" s="86">
        <f>BillDetail_List[Other Disbursements]+BillDetail_List[VAT On Other Disbursements]</f>
        <v>0</v>
      </c>
      <c r="AT237" s="86">
        <f>BillDetail_List[Counsel''s Base Fees]+BillDetail_List[Other Disbursements]+BillDetail_List[ATEI Premium]</f>
        <v>0</v>
      </c>
      <c r="AU237" s="86" t="e">
        <f>BillDetail_List[Other Disbursements]+BillDetail_List[Counsel''s Base Fees]+BillDetail_List[Base Profit Costs (including any indemnity cap)]</f>
        <v>#N/A</v>
      </c>
      <c r="AV237" s="86" t="e">
        <f>BillDetail_List[Base Profit Costs (including any indemnity cap)]+BillDetail_List[Success Fee on Base Profit costs]</f>
        <v>#N/A</v>
      </c>
      <c r="AW237" s="86" t="e">
        <f>BillDetail_List[ATEI Premium]+BillDetail_List[Other Disbursements]+BillDetail_List[Counsel''s Success Fee]+BillDetail_List[Counsel''s Base Fees]</f>
        <v>#N/A</v>
      </c>
      <c r="AX237" s="86" t="e">
        <f>BillDetail_List[VAT On Other Disbursements]+BillDetail_List[VAT on Counsel''s Success Fee]+BillDetail_List[VAT on Base Counsel Fees]+BillDetail_List[VAT on Success Fee on Base Profit Costs]+BillDetail_List[VAT on Base Profit Costs]</f>
        <v>#N/A</v>
      </c>
      <c r="AY237" s="86" t="e">
        <f>SUM(BillDetail_List[[#This Row],[Total Profit Costs]:[Total VAT]])</f>
        <v>#N/A</v>
      </c>
      <c r="AZ237" s="280" t="e">
        <f>VLOOKUP(BillDetail_List[[#This Row],[Phase Code ]],phasetasklist,7,FALSE)</f>
        <v>#N/A</v>
      </c>
      <c r="BA237" s="280" t="e">
        <f>VLOOKUP(BillDetail_List[[#This Row],[Task Code]],tasklist,7,FALSE)</f>
        <v>#N/A</v>
      </c>
      <c r="BB237" s="280" t="str">
        <f>IFERROR(VLOOKUP(BillDetail_List[[#This Row],[Activity Code]],ActivityCodeList,4,FALSE),"")</f>
        <v/>
      </c>
      <c r="BC237" s="280" t="str">
        <f>IFERROR(VLOOKUP(BillDetail_List[[#This Row],[Expense Code]],expensenumbers,4,FALSE),"")</f>
        <v/>
      </c>
      <c r="BD237" s="218"/>
      <c r="BE237" s="94"/>
      <c r="BF237" s="94"/>
      <c r="BG237" s="218"/>
      <c r="BH237" s="94"/>
      <c r="BI237" s="218"/>
      <c r="BJ237" s="218"/>
      <c r="BK237" s="96"/>
      <c r="BL237" s="96"/>
      <c r="BQ237" s="96"/>
      <c r="BR237" s="96"/>
      <c r="BS237" s="96"/>
      <c r="BT237" s="96"/>
      <c r="BV237" s="96"/>
      <c r="BW237" s="72"/>
      <c r="BX237" s="72"/>
      <c r="CB237" s="98"/>
      <c r="CC237" s="99"/>
      <c r="CD237" s="99"/>
      <c r="CE237" s="84"/>
      <c r="CF237" s="84"/>
    </row>
    <row r="238" spans="1:84" ht="15.75" x14ac:dyDescent="0.25">
      <c r="A238" s="74"/>
      <c r="B238" s="74"/>
      <c r="C238" s="49"/>
      <c r="D238" s="172"/>
      <c r="E238" s="76"/>
      <c r="F238" s="76"/>
      <c r="G238" s="119"/>
      <c r="H238" s="87"/>
      <c r="I238" s="77"/>
      <c r="J238" s="77"/>
      <c r="K238" s="88"/>
      <c r="L238" s="79"/>
      <c r="M238" s="76"/>
      <c r="N238" s="256"/>
      <c r="O238" s="256"/>
      <c r="P238" s="256"/>
      <c r="Q238" s="256"/>
      <c r="R238" s="273"/>
      <c r="S238" s="89"/>
      <c r="T238" s="75"/>
      <c r="U238" s="75"/>
      <c r="V238" s="86" t="e">
        <f>IF(BillDetail_List[Entry Alloc%]=0,(BillDetail_List[Time]*BillDetail_List[LTM Rate])*BillDetail_List[[#This Row],[Funding PerCent Allowed]],(BillDetail_List[Time]*BillDetail_List[LTM Rate])*BillDetail_List[[#This Row],[Funding PerCent Allowed]]*BillDetail_List[Entry Alloc%])</f>
        <v>#N/A</v>
      </c>
      <c r="W238" s="86">
        <f>BillDetail_List[Counsel''s Base Fees]+BillDetail_List[Other Disbursements]+BillDetail_List[ATEI Premium]</f>
        <v>0</v>
      </c>
      <c r="X238" s="91" t="e">
        <f>VLOOKUP(BillDetail_List[Part ID],FundingList,2,FALSE)</f>
        <v>#N/A</v>
      </c>
      <c r="Y238" s="272" t="e">
        <f>VLOOKUP(BillDetail_List[[#This Row],[Phase Code ]],phasetasklist,3,FALSE)</f>
        <v>#N/A</v>
      </c>
      <c r="Z238" s="255" t="e">
        <f>VLOOKUP(BillDetail_List[[#This Row],[Task Code]],tasklist,4,FALSE)</f>
        <v>#N/A</v>
      </c>
      <c r="AA238" s="240" t="str">
        <f>IFERROR(VLOOKUP(BillDetail_List[[#This Row],[Activity Code]],ActivityCodeList,2,FALSE), " ")</f>
        <v xml:space="preserve"> </v>
      </c>
      <c r="AB238" s="240" t="str">
        <f>IFERROR(VLOOKUP(BillDetail_List[[#This Row],[Expense Code]],expensenumbers,2,FALSE), " ")</f>
        <v xml:space="preserve"> </v>
      </c>
      <c r="AC238" s="92" t="str">
        <f>IFERROR(VLOOKUP(BillDetail_List[LTM],LTMList,3,FALSE),"")</f>
        <v/>
      </c>
      <c r="AD238" s="92" t="str">
        <f>IFERROR(VLOOKUP(BillDetail_List[LTM],LTMList,4,FALSE),"")</f>
        <v/>
      </c>
      <c r="AE238" s="86">
        <f>IFERROR(VLOOKUP(BillDetail_List[LTM],LTM_List[],6,FALSE),0)</f>
        <v>0</v>
      </c>
      <c r="AF238" s="83" t="e">
        <f>VLOOKUP(BillDetail_List[Part ID],FundingList,7,FALSE)</f>
        <v>#N/A</v>
      </c>
      <c r="AG238" s="83" t="e">
        <f>IF(CounselBaseFees=0,VLOOKUP(BillDetail_List[Part ID],FundingList,3,FALSE),VLOOKUP(BillDetail_List[LTM],LTMList,8,FALSE))</f>
        <v>#N/A</v>
      </c>
      <c r="AH238" s="93" t="e">
        <f>VLOOKUP(BillDetail_List[Part ID],FundingList,4,FALSE)</f>
        <v>#N/A</v>
      </c>
      <c r="AI238" s="190">
        <f>IF(BillDetail_List[[#This Row],[Time]]="N/A",0, BillDetail_List[[#This Row],[Time]]*BillDetail_List[[#This Row],[LTM Rate]])</f>
        <v>0</v>
      </c>
      <c r="AJ238" s="86" t="e">
        <f>IF(BillDetail_List[Entry Alloc%]=0,(BillDetail_List[Time]*BillDetail_List[LTM Rate])*BillDetail_List[[#This Row],[Funding PerCent Allowed]],(BillDetail_List[Time]*BillDetail_List[LTM Rate])*BillDetail_List[[#This Row],[Funding PerCent Allowed]]*BillDetail_List[Entry Alloc%])</f>
        <v>#N/A</v>
      </c>
      <c r="AK238" s="86" t="e">
        <f>BillDetail_List[Base Profit Costs (including any indemnity cap)]*BillDetail_List[VAT Rate]</f>
        <v>#N/A</v>
      </c>
      <c r="AL238" s="86" t="e">
        <f>BillDetail_List[Base Profit Costs (including any indemnity cap)]*BillDetail_List[Success Fee %]</f>
        <v>#N/A</v>
      </c>
      <c r="AM238" s="86" t="e">
        <f>BillDetail_List[Success Fee on Base Profit costs]*BillDetail_List[VAT Rate]</f>
        <v>#N/A</v>
      </c>
      <c r="AN238" s="86" t="e">
        <f>SUM(BillDetail_List[[#This Row],[Base Profit Costs (including any indemnity cap)]:[VAT on Success Fee on Base Profit Costs]])</f>
        <v>#N/A</v>
      </c>
      <c r="AO238" s="86" t="e">
        <f>BillDetail_List[Counsel''s Base Fees]*BillDetail_List[VAT Rate]</f>
        <v>#N/A</v>
      </c>
      <c r="AP238" s="86" t="e">
        <f>BillDetail_List[Counsel''s Base Fees]*BillDetail_List[Success Fee %]</f>
        <v>#N/A</v>
      </c>
      <c r="AQ238" s="86" t="e">
        <f>BillDetail_List[Counsel''s Success Fee]*BillDetail_List[VAT Rate]</f>
        <v>#N/A</v>
      </c>
      <c r="AR238" s="86" t="e">
        <f>BillDetail_List[Counsel''s Base Fees]+BillDetail_List[VAT on Base Counsel Fees]+BillDetail_List[Counsel''s Success Fee]+BillDetail_List[VAT on Counsel''s Success Fee]</f>
        <v>#N/A</v>
      </c>
      <c r="AS238" s="86">
        <f>BillDetail_List[Other Disbursements]+BillDetail_List[VAT On Other Disbursements]</f>
        <v>0</v>
      </c>
      <c r="AT238" s="86">
        <f>BillDetail_List[Counsel''s Base Fees]+BillDetail_List[Other Disbursements]+BillDetail_List[ATEI Premium]</f>
        <v>0</v>
      </c>
      <c r="AU238" s="86" t="e">
        <f>BillDetail_List[Other Disbursements]+BillDetail_List[Counsel''s Base Fees]+BillDetail_List[Base Profit Costs (including any indemnity cap)]</f>
        <v>#N/A</v>
      </c>
      <c r="AV238" s="86" t="e">
        <f>BillDetail_List[Base Profit Costs (including any indemnity cap)]+BillDetail_List[Success Fee on Base Profit costs]</f>
        <v>#N/A</v>
      </c>
      <c r="AW238" s="86" t="e">
        <f>BillDetail_List[ATEI Premium]+BillDetail_List[Other Disbursements]+BillDetail_List[Counsel''s Success Fee]+BillDetail_List[Counsel''s Base Fees]</f>
        <v>#N/A</v>
      </c>
      <c r="AX238" s="86" t="e">
        <f>BillDetail_List[VAT On Other Disbursements]+BillDetail_List[VAT on Counsel''s Success Fee]+BillDetail_List[VAT on Base Counsel Fees]+BillDetail_List[VAT on Success Fee on Base Profit Costs]+BillDetail_List[VAT on Base Profit Costs]</f>
        <v>#N/A</v>
      </c>
      <c r="AY238" s="86" t="e">
        <f>SUM(BillDetail_List[[#This Row],[Total Profit Costs]:[Total VAT]])</f>
        <v>#N/A</v>
      </c>
      <c r="AZ238" s="280" t="e">
        <f>VLOOKUP(BillDetail_List[[#This Row],[Phase Code ]],phasetasklist,7,FALSE)</f>
        <v>#N/A</v>
      </c>
      <c r="BA238" s="280" t="e">
        <f>VLOOKUP(BillDetail_List[[#This Row],[Task Code]],tasklist,7,FALSE)</f>
        <v>#N/A</v>
      </c>
      <c r="BB238" s="280" t="str">
        <f>IFERROR(VLOOKUP(BillDetail_List[[#This Row],[Activity Code]],ActivityCodeList,4,FALSE),"")</f>
        <v/>
      </c>
      <c r="BC238" s="280" t="str">
        <f>IFERROR(VLOOKUP(BillDetail_List[[#This Row],[Expense Code]],expensenumbers,4,FALSE),"")</f>
        <v/>
      </c>
      <c r="BD238" s="218"/>
      <c r="BE238" s="94"/>
      <c r="BF238" s="94"/>
      <c r="BG238" s="218"/>
      <c r="BH238" s="94"/>
      <c r="BI238" s="218"/>
      <c r="BJ238" s="218"/>
      <c r="BK238" s="96"/>
      <c r="BL238" s="96"/>
      <c r="BQ238" s="96"/>
      <c r="BR238" s="96"/>
      <c r="BS238" s="96"/>
      <c r="BT238" s="96"/>
      <c r="BV238" s="96"/>
      <c r="BW238" s="72"/>
      <c r="BX238" s="72"/>
      <c r="CB238" s="98"/>
      <c r="CC238" s="99"/>
      <c r="CD238" s="99"/>
      <c r="CE238" s="84"/>
      <c r="CF238" s="84"/>
    </row>
    <row r="239" spans="1:84" ht="15.75" x14ac:dyDescent="0.25">
      <c r="A239" s="74"/>
      <c r="B239" s="74"/>
      <c r="C239" s="49"/>
      <c r="D239" s="172"/>
      <c r="E239" s="76"/>
      <c r="F239" s="76"/>
      <c r="G239" s="119"/>
      <c r="H239" s="87"/>
      <c r="I239" s="77"/>
      <c r="J239" s="77"/>
      <c r="K239" s="88"/>
      <c r="L239" s="79"/>
      <c r="M239" s="76"/>
      <c r="N239" s="256"/>
      <c r="O239" s="256"/>
      <c r="P239" s="256"/>
      <c r="Q239" s="256"/>
      <c r="R239" s="273"/>
      <c r="S239" s="89"/>
      <c r="T239" s="75"/>
      <c r="U239" s="75"/>
      <c r="V239" s="86" t="e">
        <f>IF(BillDetail_List[Entry Alloc%]=0,(BillDetail_List[Time]*BillDetail_List[LTM Rate])*BillDetail_List[[#This Row],[Funding PerCent Allowed]],(BillDetail_List[Time]*BillDetail_List[LTM Rate])*BillDetail_List[[#This Row],[Funding PerCent Allowed]]*BillDetail_List[Entry Alloc%])</f>
        <v>#N/A</v>
      </c>
      <c r="W239" s="86">
        <f>BillDetail_List[Counsel''s Base Fees]+BillDetail_List[Other Disbursements]+BillDetail_List[ATEI Premium]</f>
        <v>0</v>
      </c>
      <c r="X239" s="91" t="e">
        <f>VLOOKUP(BillDetail_List[Part ID],FundingList,2,FALSE)</f>
        <v>#N/A</v>
      </c>
      <c r="Y239" s="272" t="e">
        <f>VLOOKUP(BillDetail_List[[#This Row],[Phase Code ]],phasetasklist,3,FALSE)</f>
        <v>#N/A</v>
      </c>
      <c r="Z239" s="255" t="e">
        <f>VLOOKUP(BillDetail_List[[#This Row],[Task Code]],tasklist,4,FALSE)</f>
        <v>#N/A</v>
      </c>
      <c r="AA239" s="240" t="str">
        <f>IFERROR(VLOOKUP(BillDetail_List[[#This Row],[Activity Code]],ActivityCodeList,2,FALSE), " ")</f>
        <v xml:space="preserve"> </v>
      </c>
      <c r="AB239" s="240" t="str">
        <f>IFERROR(VLOOKUP(BillDetail_List[[#This Row],[Expense Code]],expensenumbers,2,FALSE), " ")</f>
        <v xml:space="preserve"> </v>
      </c>
      <c r="AC239" s="92" t="str">
        <f>IFERROR(VLOOKUP(BillDetail_List[LTM],LTMList,3,FALSE),"")</f>
        <v/>
      </c>
      <c r="AD239" s="92" t="str">
        <f>IFERROR(VLOOKUP(BillDetail_List[LTM],LTMList,4,FALSE),"")</f>
        <v/>
      </c>
      <c r="AE239" s="86">
        <f>IFERROR(VLOOKUP(BillDetail_List[LTM],LTM_List[],6,FALSE),0)</f>
        <v>0</v>
      </c>
      <c r="AF239" s="83" t="e">
        <f>VLOOKUP(BillDetail_List[Part ID],FundingList,7,FALSE)</f>
        <v>#N/A</v>
      </c>
      <c r="AG239" s="83" t="e">
        <f>IF(CounselBaseFees=0,VLOOKUP(BillDetail_List[Part ID],FundingList,3,FALSE),VLOOKUP(BillDetail_List[LTM],LTMList,8,FALSE))</f>
        <v>#N/A</v>
      </c>
      <c r="AH239" s="93" t="e">
        <f>VLOOKUP(BillDetail_List[Part ID],FundingList,4,FALSE)</f>
        <v>#N/A</v>
      </c>
      <c r="AI239" s="190">
        <f>IF(BillDetail_List[[#This Row],[Time]]="N/A",0, BillDetail_List[[#This Row],[Time]]*BillDetail_List[[#This Row],[LTM Rate]])</f>
        <v>0</v>
      </c>
      <c r="AJ239" s="86" t="e">
        <f>IF(BillDetail_List[Entry Alloc%]=0,(BillDetail_List[Time]*BillDetail_List[LTM Rate])*BillDetail_List[[#This Row],[Funding PerCent Allowed]],(BillDetail_List[Time]*BillDetail_List[LTM Rate])*BillDetail_List[[#This Row],[Funding PerCent Allowed]]*BillDetail_List[Entry Alloc%])</f>
        <v>#N/A</v>
      </c>
      <c r="AK239" s="86" t="e">
        <f>BillDetail_List[Base Profit Costs (including any indemnity cap)]*BillDetail_List[VAT Rate]</f>
        <v>#N/A</v>
      </c>
      <c r="AL239" s="86" t="e">
        <f>BillDetail_List[Base Profit Costs (including any indemnity cap)]*BillDetail_List[Success Fee %]</f>
        <v>#N/A</v>
      </c>
      <c r="AM239" s="86" t="e">
        <f>BillDetail_List[Success Fee on Base Profit costs]*BillDetail_List[VAT Rate]</f>
        <v>#N/A</v>
      </c>
      <c r="AN239" s="86" t="e">
        <f>SUM(BillDetail_List[[#This Row],[Base Profit Costs (including any indemnity cap)]:[VAT on Success Fee on Base Profit Costs]])</f>
        <v>#N/A</v>
      </c>
      <c r="AO239" s="86" t="e">
        <f>BillDetail_List[Counsel''s Base Fees]*BillDetail_List[VAT Rate]</f>
        <v>#N/A</v>
      </c>
      <c r="AP239" s="86" t="e">
        <f>BillDetail_List[Counsel''s Base Fees]*BillDetail_List[Success Fee %]</f>
        <v>#N/A</v>
      </c>
      <c r="AQ239" s="86" t="e">
        <f>BillDetail_List[Counsel''s Success Fee]*BillDetail_List[VAT Rate]</f>
        <v>#N/A</v>
      </c>
      <c r="AR239" s="86" t="e">
        <f>BillDetail_List[Counsel''s Base Fees]+BillDetail_List[VAT on Base Counsel Fees]+BillDetail_List[Counsel''s Success Fee]+BillDetail_List[VAT on Counsel''s Success Fee]</f>
        <v>#N/A</v>
      </c>
      <c r="AS239" s="86">
        <f>BillDetail_List[Other Disbursements]+BillDetail_List[VAT On Other Disbursements]</f>
        <v>0</v>
      </c>
      <c r="AT239" s="86">
        <f>BillDetail_List[Counsel''s Base Fees]+BillDetail_List[Other Disbursements]+BillDetail_List[ATEI Premium]</f>
        <v>0</v>
      </c>
      <c r="AU239" s="86" t="e">
        <f>BillDetail_List[Other Disbursements]+BillDetail_List[Counsel''s Base Fees]+BillDetail_List[Base Profit Costs (including any indemnity cap)]</f>
        <v>#N/A</v>
      </c>
      <c r="AV239" s="86" t="e">
        <f>BillDetail_List[Base Profit Costs (including any indemnity cap)]+BillDetail_List[Success Fee on Base Profit costs]</f>
        <v>#N/A</v>
      </c>
      <c r="AW239" s="86" t="e">
        <f>BillDetail_List[ATEI Premium]+BillDetail_List[Other Disbursements]+BillDetail_List[Counsel''s Success Fee]+BillDetail_List[Counsel''s Base Fees]</f>
        <v>#N/A</v>
      </c>
      <c r="AX239" s="86" t="e">
        <f>BillDetail_List[VAT On Other Disbursements]+BillDetail_List[VAT on Counsel''s Success Fee]+BillDetail_List[VAT on Base Counsel Fees]+BillDetail_List[VAT on Success Fee on Base Profit Costs]+BillDetail_List[VAT on Base Profit Costs]</f>
        <v>#N/A</v>
      </c>
      <c r="AY239" s="86" t="e">
        <f>SUM(BillDetail_List[[#This Row],[Total Profit Costs]:[Total VAT]])</f>
        <v>#N/A</v>
      </c>
      <c r="AZ239" s="280" t="e">
        <f>VLOOKUP(BillDetail_List[[#This Row],[Phase Code ]],phasetasklist,7,FALSE)</f>
        <v>#N/A</v>
      </c>
      <c r="BA239" s="280" t="e">
        <f>VLOOKUP(BillDetail_List[[#This Row],[Task Code]],tasklist,7,FALSE)</f>
        <v>#N/A</v>
      </c>
      <c r="BB239" s="280" t="str">
        <f>IFERROR(VLOOKUP(BillDetail_List[[#This Row],[Activity Code]],ActivityCodeList,4,FALSE),"")</f>
        <v/>
      </c>
      <c r="BC239" s="280" t="str">
        <f>IFERROR(VLOOKUP(BillDetail_List[[#This Row],[Expense Code]],expensenumbers,4,FALSE),"")</f>
        <v/>
      </c>
      <c r="BD239" s="218"/>
      <c r="BE239" s="94"/>
      <c r="BF239" s="94"/>
      <c r="BG239" s="218"/>
      <c r="BH239" s="94"/>
      <c r="BI239" s="218"/>
      <c r="BJ239" s="218"/>
      <c r="BK239" s="96"/>
      <c r="BL239" s="96"/>
      <c r="BQ239" s="96"/>
      <c r="BR239" s="96"/>
      <c r="BS239" s="96"/>
      <c r="BT239" s="96"/>
      <c r="BV239" s="96"/>
      <c r="BW239" s="72"/>
      <c r="BX239" s="72"/>
      <c r="CB239" s="98"/>
      <c r="CC239" s="99"/>
      <c r="CD239" s="99"/>
      <c r="CE239" s="84"/>
      <c r="CF239" s="84"/>
    </row>
    <row r="240" spans="1:84" ht="15.75" x14ac:dyDescent="0.25">
      <c r="A240" s="74"/>
      <c r="B240" s="74"/>
      <c r="C240" s="49"/>
      <c r="D240" s="172"/>
      <c r="E240" s="76"/>
      <c r="F240" s="76"/>
      <c r="G240" s="119"/>
      <c r="H240" s="87"/>
      <c r="I240" s="77"/>
      <c r="J240" s="77"/>
      <c r="K240" s="88"/>
      <c r="L240" s="79"/>
      <c r="M240" s="76"/>
      <c r="N240" s="256"/>
      <c r="O240" s="256"/>
      <c r="P240" s="256"/>
      <c r="Q240" s="256"/>
      <c r="R240" s="273"/>
      <c r="S240" s="89"/>
      <c r="T240" s="75"/>
      <c r="U240" s="75"/>
      <c r="V240" s="86" t="e">
        <f>IF(BillDetail_List[Entry Alloc%]=0,(BillDetail_List[Time]*BillDetail_List[LTM Rate])*BillDetail_List[[#This Row],[Funding PerCent Allowed]],(BillDetail_List[Time]*BillDetail_List[LTM Rate])*BillDetail_List[[#This Row],[Funding PerCent Allowed]]*BillDetail_List[Entry Alloc%])</f>
        <v>#N/A</v>
      </c>
      <c r="W240" s="86">
        <f>BillDetail_List[Counsel''s Base Fees]+BillDetail_List[Other Disbursements]+BillDetail_List[ATEI Premium]</f>
        <v>0</v>
      </c>
      <c r="X240" s="91" t="e">
        <f>VLOOKUP(BillDetail_List[Part ID],FundingList,2,FALSE)</f>
        <v>#N/A</v>
      </c>
      <c r="Y240" s="272" t="e">
        <f>VLOOKUP(BillDetail_List[[#This Row],[Phase Code ]],phasetasklist,3,FALSE)</f>
        <v>#N/A</v>
      </c>
      <c r="Z240" s="255" t="e">
        <f>VLOOKUP(BillDetail_List[[#This Row],[Task Code]],tasklist,4,FALSE)</f>
        <v>#N/A</v>
      </c>
      <c r="AA240" s="240" t="str">
        <f>IFERROR(VLOOKUP(BillDetail_List[[#This Row],[Activity Code]],ActivityCodeList,2,FALSE), " ")</f>
        <v xml:space="preserve"> </v>
      </c>
      <c r="AB240" s="240" t="str">
        <f>IFERROR(VLOOKUP(BillDetail_List[[#This Row],[Expense Code]],expensenumbers,2,FALSE), " ")</f>
        <v xml:space="preserve"> </v>
      </c>
      <c r="AC240" s="92" t="str">
        <f>IFERROR(VLOOKUP(BillDetail_List[LTM],LTMList,3,FALSE),"")</f>
        <v/>
      </c>
      <c r="AD240" s="92" t="str">
        <f>IFERROR(VLOOKUP(BillDetail_List[LTM],LTMList,4,FALSE),"")</f>
        <v/>
      </c>
      <c r="AE240" s="86">
        <f>IFERROR(VLOOKUP(BillDetail_List[LTM],LTM_List[],6,FALSE),0)</f>
        <v>0</v>
      </c>
      <c r="AF240" s="83" t="e">
        <f>VLOOKUP(BillDetail_List[Part ID],FundingList,7,FALSE)</f>
        <v>#N/A</v>
      </c>
      <c r="AG240" s="83" t="e">
        <f>IF(CounselBaseFees=0,VLOOKUP(BillDetail_List[Part ID],FundingList,3,FALSE),VLOOKUP(BillDetail_List[LTM],LTMList,8,FALSE))</f>
        <v>#N/A</v>
      </c>
      <c r="AH240" s="93" t="e">
        <f>VLOOKUP(BillDetail_List[Part ID],FundingList,4,FALSE)</f>
        <v>#N/A</v>
      </c>
      <c r="AI240" s="190">
        <f>IF(BillDetail_List[[#This Row],[Time]]="N/A",0, BillDetail_List[[#This Row],[Time]]*BillDetail_List[[#This Row],[LTM Rate]])</f>
        <v>0</v>
      </c>
      <c r="AJ240" s="86" t="e">
        <f>IF(BillDetail_List[Entry Alloc%]=0,(BillDetail_List[Time]*BillDetail_List[LTM Rate])*BillDetail_List[[#This Row],[Funding PerCent Allowed]],(BillDetail_List[Time]*BillDetail_List[LTM Rate])*BillDetail_List[[#This Row],[Funding PerCent Allowed]]*BillDetail_List[Entry Alloc%])</f>
        <v>#N/A</v>
      </c>
      <c r="AK240" s="86" t="e">
        <f>BillDetail_List[Base Profit Costs (including any indemnity cap)]*BillDetail_List[VAT Rate]</f>
        <v>#N/A</v>
      </c>
      <c r="AL240" s="86" t="e">
        <f>BillDetail_List[Base Profit Costs (including any indemnity cap)]*BillDetail_List[Success Fee %]</f>
        <v>#N/A</v>
      </c>
      <c r="AM240" s="86" t="e">
        <f>BillDetail_List[Success Fee on Base Profit costs]*BillDetail_List[VAT Rate]</f>
        <v>#N/A</v>
      </c>
      <c r="AN240" s="86" t="e">
        <f>SUM(BillDetail_List[[#This Row],[Base Profit Costs (including any indemnity cap)]:[VAT on Success Fee on Base Profit Costs]])</f>
        <v>#N/A</v>
      </c>
      <c r="AO240" s="86" t="e">
        <f>BillDetail_List[Counsel''s Base Fees]*BillDetail_List[VAT Rate]</f>
        <v>#N/A</v>
      </c>
      <c r="AP240" s="86" t="e">
        <f>BillDetail_List[Counsel''s Base Fees]*BillDetail_List[Success Fee %]</f>
        <v>#N/A</v>
      </c>
      <c r="AQ240" s="86" t="e">
        <f>BillDetail_List[Counsel''s Success Fee]*BillDetail_List[VAT Rate]</f>
        <v>#N/A</v>
      </c>
      <c r="AR240" s="86" t="e">
        <f>BillDetail_List[Counsel''s Base Fees]+BillDetail_List[VAT on Base Counsel Fees]+BillDetail_List[Counsel''s Success Fee]+BillDetail_List[VAT on Counsel''s Success Fee]</f>
        <v>#N/A</v>
      </c>
      <c r="AS240" s="86">
        <f>BillDetail_List[Other Disbursements]+BillDetail_List[VAT On Other Disbursements]</f>
        <v>0</v>
      </c>
      <c r="AT240" s="86">
        <f>BillDetail_List[Counsel''s Base Fees]+BillDetail_List[Other Disbursements]+BillDetail_List[ATEI Premium]</f>
        <v>0</v>
      </c>
      <c r="AU240" s="86" t="e">
        <f>BillDetail_List[Other Disbursements]+BillDetail_List[Counsel''s Base Fees]+BillDetail_List[Base Profit Costs (including any indemnity cap)]</f>
        <v>#N/A</v>
      </c>
      <c r="AV240" s="86" t="e">
        <f>BillDetail_List[Base Profit Costs (including any indemnity cap)]+BillDetail_List[Success Fee on Base Profit costs]</f>
        <v>#N/A</v>
      </c>
      <c r="AW240" s="86" t="e">
        <f>BillDetail_List[ATEI Premium]+BillDetail_List[Other Disbursements]+BillDetail_List[Counsel''s Success Fee]+BillDetail_List[Counsel''s Base Fees]</f>
        <v>#N/A</v>
      </c>
      <c r="AX240" s="86" t="e">
        <f>BillDetail_List[VAT On Other Disbursements]+BillDetail_List[VAT on Counsel''s Success Fee]+BillDetail_List[VAT on Base Counsel Fees]+BillDetail_List[VAT on Success Fee on Base Profit Costs]+BillDetail_List[VAT on Base Profit Costs]</f>
        <v>#N/A</v>
      </c>
      <c r="AY240" s="86" t="e">
        <f>SUM(BillDetail_List[[#This Row],[Total Profit Costs]:[Total VAT]])</f>
        <v>#N/A</v>
      </c>
      <c r="AZ240" s="280" t="e">
        <f>VLOOKUP(BillDetail_List[[#This Row],[Phase Code ]],phasetasklist,7,FALSE)</f>
        <v>#N/A</v>
      </c>
      <c r="BA240" s="280" t="e">
        <f>VLOOKUP(BillDetail_List[[#This Row],[Task Code]],tasklist,7,FALSE)</f>
        <v>#N/A</v>
      </c>
      <c r="BB240" s="280" t="str">
        <f>IFERROR(VLOOKUP(BillDetail_List[[#This Row],[Activity Code]],ActivityCodeList,4,FALSE),"")</f>
        <v/>
      </c>
      <c r="BC240" s="280" t="str">
        <f>IFERROR(VLOOKUP(BillDetail_List[[#This Row],[Expense Code]],expensenumbers,4,FALSE),"")</f>
        <v/>
      </c>
      <c r="BD240" s="218"/>
      <c r="BE240" s="94"/>
      <c r="BF240" s="94"/>
      <c r="BG240" s="218"/>
      <c r="BH240" s="94"/>
      <c r="BI240" s="218"/>
      <c r="BJ240" s="218"/>
      <c r="BK240" s="96"/>
      <c r="BL240" s="96"/>
      <c r="BQ240" s="96"/>
      <c r="BR240" s="96"/>
      <c r="BS240" s="96"/>
      <c r="BT240" s="96"/>
      <c r="BV240" s="96"/>
      <c r="BW240" s="72"/>
      <c r="BX240" s="72"/>
      <c r="CB240" s="98"/>
      <c r="CC240" s="99"/>
      <c r="CD240" s="99"/>
      <c r="CE240" s="84"/>
      <c r="CF240" s="84"/>
    </row>
    <row r="241" spans="1:84" ht="15.75" x14ac:dyDescent="0.25">
      <c r="A241" s="74"/>
      <c r="B241" s="74"/>
      <c r="C241" s="49"/>
      <c r="D241" s="172"/>
      <c r="E241" s="76"/>
      <c r="F241" s="76"/>
      <c r="G241" s="119"/>
      <c r="H241" s="87"/>
      <c r="I241" s="77"/>
      <c r="J241" s="77"/>
      <c r="K241" s="88"/>
      <c r="L241" s="79"/>
      <c r="M241" s="76"/>
      <c r="N241" s="256"/>
      <c r="O241" s="256"/>
      <c r="P241" s="256"/>
      <c r="Q241" s="256"/>
      <c r="R241" s="273"/>
      <c r="S241" s="89"/>
      <c r="T241" s="76"/>
      <c r="U241" s="76"/>
      <c r="V241" s="86" t="e">
        <f>IF(BillDetail_List[Entry Alloc%]=0,(BillDetail_List[Time]*BillDetail_List[LTM Rate])*BillDetail_List[[#This Row],[Funding PerCent Allowed]],(BillDetail_List[Time]*BillDetail_List[LTM Rate])*BillDetail_List[[#This Row],[Funding PerCent Allowed]]*BillDetail_List[Entry Alloc%])</f>
        <v>#N/A</v>
      </c>
      <c r="W241" s="86">
        <f>BillDetail_List[Counsel''s Base Fees]+BillDetail_List[Other Disbursements]+BillDetail_List[ATEI Premium]</f>
        <v>0</v>
      </c>
      <c r="X241" s="91" t="e">
        <f>VLOOKUP(BillDetail_List[Part ID],FundingList,2,FALSE)</f>
        <v>#N/A</v>
      </c>
      <c r="Y241" s="272" t="e">
        <f>VLOOKUP(BillDetail_List[[#This Row],[Phase Code ]],phasetasklist,3,FALSE)</f>
        <v>#N/A</v>
      </c>
      <c r="Z241" s="255" t="e">
        <f>VLOOKUP(BillDetail_List[[#This Row],[Task Code]],tasklist,4,FALSE)</f>
        <v>#N/A</v>
      </c>
      <c r="AA241" s="240" t="str">
        <f>IFERROR(VLOOKUP(BillDetail_List[[#This Row],[Activity Code]],ActivityCodeList,2,FALSE), " ")</f>
        <v xml:space="preserve"> </v>
      </c>
      <c r="AB241" s="240" t="str">
        <f>IFERROR(VLOOKUP(BillDetail_List[[#This Row],[Expense Code]],expensenumbers,2,FALSE), " ")</f>
        <v xml:space="preserve"> </v>
      </c>
      <c r="AC241" s="92" t="str">
        <f>IFERROR(VLOOKUP(BillDetail_List[LTM],LTMList,3,FALSE),"")</f>
        <v/>
      </c>
      <c r="AD241" s="92" t="str">
        <f>IFERROR(VLOOKUP(BillDetail_List[LTM],LTMList,4,FALSE),"")</f>
        <v/>
      </c>
      <c r="AE241" s="86">
        <f>IFERROR(VLOOKUP(BillDetail_List[LTM],LTM_List[],6,FALSE),0)</f>
        <v>0</v>
      </c>
      <c r="AF241" s="83" t="e">
        <f>VLOOKUP(BillDetail_List[Part ID],FundingList,7,FALSE)</f>
        <v>#N/A</v>
      </c>
      <c r="AG241" s="83" t="e">
        <f>IF(CounselBaseFees=0,VLOOKUP(BillDetail_List[Part ID],FundingList,3,FALSE),VLOOKUP(BillDetail_List[LTM],LTMList,8,FALSE))</f>
        <v>#N/A</v>
      </c>
      <c r="AH241" s="93" t="e">
        <f>VLOOKUP(BillDetail_List[Part ID],FundingList,4,FALSE)</f>
        <v>#N/A</v>
      </c>
      <c r="AI241" s="190">
        <f>IF(BillDetail_List[[#This Row],[Time]]="N/A",0, BillDetail_List[[#This Row],[Time]]*BillDetail_List[[#This Row],[LTM Rate]])</f>
        <v>0</v>
      </c>
      <c r="AJ241" s="86" t="e">
        <f>IF(BillDetail_List[Entry Alloc%]=0,(BillDetail_List[Time]*BillDetail_List[LTM Rate])*BillDetail_List[[#This Row],[Funding PerCent Allowed]],(BillDetail_List[Time]*BillDetail_List[LTM Rate])*BillDetail_List[[#This Row],[Funding PerCent Allowed]]*BillDetail_List[Entry Alloc%])</f>
        <v>#N/A</v>
      </c>
      <c r="AK241" s="86" t="e">
        <f>BillDetail_List[Base Profit Costs (including any indemnity cap)]*BillDetail_List[VAT Rate]</f>
        <v>#N/A</v>
      </c>
      <c r="AL241" s="86" t="e">
        <f>BillDetail_List[Base Profit Costs (including any indemnity cap)]*BillDetail_List[Success Fee %]</f>
        <v>#N/A</v>
      </c>
      <c r="AM241" s="86" t="e">
        <f>BillDetail_List[Success Fee on Base Profit costs]*BillDetail_List[VAT Rate]</f>
        <v>#N/A</v>
      </c>
      <c r="AN241" s="86" t="e">
        <f>SUM(BillDetail_List[[#This Row],[Base Profit Costs (including any indemnity cap)]:[VAT on Success Fee on Base Profit Costs]])</f>
        <v>#N/A</v>
      </c>
      <c r="AO241" s="86" t="e">
        <f>BillDetail_List[Counsel''s Base Fees]*BillDetail_List[VAT Rate]</f>
        <v>#N/A</v>
      </c>
      <c r="AP241" s="86" t="e">
        <f>BillDetail_List[Counsel''s Base Fees]*BillDetail_List[Success Fee %]</f>
        <v>#N/A</v>
      </c>
      <c r="AQ241" s="86" t="e">
        <f>BillDetail_List[Counsel''s Success Fee]*BillDetail_List[VAT Rate]</f>
        <v>#N/A</v>
      </c>
      <c r="AR241" s="86" t="e">
        <f>BillDetail_List[Counsel''s Base Fees]+BillDetail_List[VAT on Base Counsel Fees]+BillDetail_List[Counsel''s Success Fee]+BillDetail_List[VAT on Counsel''s Success Fee]</f>
        <v>#N/A</v>
      </c>
      <c r="AS241" s="86">
        <f>BillDetail_List[Other Disbursements]+BillDetail_List[VAT On Other Disbursements]</f>
        <v>0</v>
      </c>
      <c r="AT241" s="86">
        <f>BillDetail_List[Counsel''s Base Fees]+BillDetail_List[Other Disbursements]+BillDetail_List[ATEI Premium]</f>
        <v>0</v>
      </c>
      <c r="AU241" s="86" t="e">
        <f>BillDetail_List[Other Disbursements]+BillDetail_List[Counsel''s Base Fees]+BillDetail_List[Base Profit Costs (including any indemnity cap)]</f>
        <v>#N/A</v>
      </c>
      <c r="AV241" s="86" t="e">
        <f>BillDetail_List[Base Profit Costs (including any indemnity cap)]+BillDetail_List[Success Fee on Base Profit costs]</f>
        <v>#N/A</v>
      </c>
      <c r="AW241" s="86" t="e">
        <f>BillDetail_List[ATEI Premium]+BillDetail_List[Other Disbursements]+BillDetail_List[Counsel''s Success Fee]+BillDetail_List[Counsel''s Base Fees]</f>
        <v>#N/A</v>
      </c>
      <c r="AX241" s="86" t="e">
        <f>BillDetail_List[VAT On Other Disbursements]+BillDetail_List[VAT on Counsel''s Success Fee]+BillDetail_List[VAT on Base Counsel Fees]+BillDetail_List[VAT on Success Fee on Base Profit Costs]+BillDetail_List[VAT on Base Profit Costs]</f>
        <v>#N/A</v>
      </c>
      <c r="AY241" s="86" t="e">
        <f>SUM(BillDetail_List[[#This Row],[Total Profit Costs]:[Total VAT]])</f>
        <v>#N/A</v>
      </c>
      <c r="AZ241" s="280" t="e">
        <f>VLOOKUP(BillDetail_List[[#This Row],[Phase Code ]],phasetasklist,7,FALSE)</f>
        <v>#N/A</v>
      </c>
      <c r="BA241" s="280" t="e">
        <f>VLOOKUP(BillDetail_List[[#This Row],[Task Code]],tasklist,7,FALSE)</f>
        <v>#N/A</v>
      </c>
      <c r="BB241" s="280" t="str">
        <f>IFERROR(VLOOKUP(BillDetail_List[[#This Row],[Activity Code]],ActivityCodeList,4,FALSE),"")</f>
        <v/>
      </c>
      <c r="BC241" s="280" t="str">
        <f>IFERROR(VLOOKUP(BillDetail_List[[#This Row],[Expense Code]],expensenumbers,4,FALSE),"")</f>
        <v/>
      </c>
      <c r="BD241" s="218"/>
      <c r="BE241" s="94"/>
      <c r="BF241" s="94"/>
      <c r="BG241" s="218"/>
      <c r="BH241" s="94"/>
      <c r="BI241" s="218"/>
      <c r="BJ241" s="218"/>
      <c r="BK241" s="96"/>
      <c r="BL241" s="96"/>
      <c r="BQ241" s="96"/>
      <c r="BR241" s="96"/>
      <c r="BS241" s="96"/>
      <c r="BT241" s="96"/>
      <c r="BV241" s="96"/>
      <c r="BW241" s="72"/>
      <c r="BX241" s="72"/>
      <c r="CB241" s="98"/>
      <c r="CC241" s="99"/>
      <c r="CD241" s="99"/>
      <c r="CE241" s="84"/>
      <c r="CF241" s="84"/>
    </row>
    <row r="242" spans="1:84" ht="15.75" x14ac:dyDescent="0.25">
      <c r="A242" s="74"/>
      <c r="B242" s="74"/>
      <c r="C242" s="49"/>
      <c r="D242" s="172"/>
      <c r="E242" s="76"/>
      <c r="F242" s="76"/>
      <c r="G242" s="119"/>
      <c r="H242" s="87"/>
      <c r="I242" s="77"/>
      <c r="J242" s="77"/>
      <c r="K242" s="88"/>
      <c r="L242" s="79"/>
      <c r="M242" s="76"/>
      <c r="N242" s="256"/>
      <c r="O242" s="256"/>
      <c r="P242" s="256"/>
      <c r="Q242" s="256"/>
      <c r="R242" s="273"/>
      <c r="S242" s="89"/>
      <c r="T242" s="76"/>
      <c r="U242" s="76"/>
      <c r="V242" s="86" t="e">
        <f>IF(BillDetail_List[Entry Alloc%]=0,(BillDetail_List[Time]*BillDetail_List[LTM Rate])*BillDetail_List[[#This Row],[Funding PerCent Allowed]],(BillDetail_List[Time]*BillDetail_List[LTM Rate])*BillDetail_List[[#This Row],[Funding PerCent Allowed]]*BillDetail_List[Entry Alloc%])</f>
        <v>#N/A</v>
      </c>
      <c r="W242" s="86">
        <f>BillDetail_List[Counsel''s Base Fees]+BillDetail_List[Other Disbursements]+BillDetail_List[ATEI Premium]</f>
        <v>0</v>
      </c>
      <c r="X242" s="91" t="e">
        <f>VLOOKUP(BillDetail_List[Part ID],FundingList,2,FALSE)</f>
        <v>#N/A</v>
      </c>
      <c r="Y242" s="272" t="e">
        <f>VLOOKUP(BillDetail_List[[#This Row],[Phase Code ]],phasetasklist,3,FALSE)</f>
        <v>#N/A</v>
      </c>
      <c r="Z242" s="255" t="e">
        <f>VLOOKUP(BillDetail_List[[#This Row],[Task Code]],tasklist,4,FALSE)</f>
        <v>#N/A</v>
      </c>
      <c r="AA242" s="240" t="str">
        <f>IFERROR(VLOOKUP(BillDetail_List[[#This Row],[Activity Code]],ActivityCodeList,2,FALSE), " ")</f>
        <v xml:space="preserve"> </v>
      </c>
      <c r="AB242" s="240" t="str">
        <f>IFERROR(VLOOKUP(BillDetail_List[[#This Row],[Expense Code]],expensenumbers,2,FALSE), " ")</f>
        <v xml:space="preserve"> </v>
      </c>
      <c r="AC242" s="92" t="str">
        <f>IFERROR(VLOOKUP(BillDetail_List[LTM],LTMList,3,FALSE),"")</f>
        <v/>
      </c>
      <c r="AD242" s="92" t="str">
        <f>IFERROR(VLOOKUP(BillDetail_List[LTM],LTMList,4,FALSE),"")</f>
        <v/>
      </c>
      <c r="AE242" s="86">
        <f>IFERROR(VLOOKUP(BillDetail_List[LTM],LTM_List[],6,FALSE),0)</f>
        <v>0</v>
      </c>
      <c r="AF242" s="83" t="e">
        <f>VLOOKUP(BillDetail_List[Part ID],FundingList,7,FALSE)</f>
        <v>#N/A</v>
      </c>
      <c r="AG242" s="83" t="e">
        <f>IF(CounselBaseFees=0,VLOOKUP(BillDetail_List[Part ID],FundingList,3,FALSE),VLOOKUP(BillDetail_List[LTM],LTMList,8,FALSE))</f>
        <v>#N/A</v>
      </c>
      <c r="AH242" s="93" t="e">
        <f>VLOOKUP(BillDetail_List[Part ID],FundingList,4,FALSE)</f>
        <v>#N/A</v>
      </c>
      <c r="AI242" s="190">
        <f>IF(BillDetail_List[[#This Row],[Time]]="N/A",0, BillDetail_List[[#This Row],[Time]]*BillDetail_List[[#This Row],[LTM Rate]])</f>
        <v>0</v>
      </c>
      <c r="AJ242" s="86" t="e">
        <f>IF(BillDetail_List[Entry Alloc%]=0,(BillDetail_List[Time]*BillDetail_List[LTM Rate])*BillDetail_List[[#This Row],[Funding PerCent Allowed]],(BillDetail_List[Time]*BillDetail_List[LTM Rate])*BillDetail_List[[#This Row],[Funding PerCent Allowed]]*BillDetail_List[Entry Alloc%])</f>
        <v>#N/A</v>
      </c>
      <c r="AK242" s="86" t="e">
        <f>BillDetail_List[Base Profit Costs (including any indemnity cap)]*BillDetail_List[VAT Rate]</f>
        <v>#N/A</v>
      </c>
      <c r="AL242" s="86" t="e">
        <f>BillDetail_List[Base Profit Costs (including any indemnity cap)]*BillDetail_List[Success Fee %]</f>
        <v>#N/A</v>
      </c>
      <c r="AM242" s="86" t="e">
        <f>BillDetail_List[Success Fee on Base Profit costs]*BillDetail_List[VAT Rate]</f>
        <v>#N/A</v>
      </c>
      <c r="AN242" s="86" t="e">
        <f>SUM(BillDetail_List[[#This Row],[Base Profit Costs (including any indemnity cap)]:[VAT on Success Fee on Base Profit Costs]])</f>
        <v>#N/A</v>
      </c>
      <c r="AO242" s="86" t="e">
        <f>BillDetail_List[Counsel''s Base Fees]*BillDetail_List[VAT Rate]</f>
        <v>#N/A</v>
      </c>
      <c r="AP242" s="86" t="e">
        <f>BillDetail_List[Counsel''s Base Fees]*BillDetail_List[Success Fee %]</f>
        <v>#N/A</v>
      </c>
      <c r="AQ242" s="86" t="e">
        <f>BillDetail_List[Counsel''s Success Fee]*BillDetail_List[VAT Rate]</f>
        <v>#N/A</v>
      </c>
      <c r="AR242" s="86" t="e">
        <f>BillDetail_List[Counsel''s Base Fees]+BillDetail_List[VAT on Base Counsel Fees]+BillDetail_List[Counsel''s Success Fee]+BillDetail_List[VAT on Counsel''s Success Fee]</f>
        <v>#N/A</v>
      </c>
      <c r="AS242" s="86">
        <f>BillDetail_List[Other Disbursements]+BillDetail_List[VAT On Other Disbursements]</f>
        <v>0</v>
      </c>
      <c r="AT242" s="86">
        <f>BillDetail_List[Counsel''s Base Fees]+BillDetail_List[Other Disbursements]+BillDetail_List[ATEI Premium]</f>
        <v>0</v>
      </c>
      <c r="AU242" s="86" t="e">
        <f>BillDetail_List[Other Disbursements]+BillDetail_List[Counsel''s Base Fees]+BillDetail_List[Base Profit Costs (including any indemnity cap)]</f>
        <v>#N/A</v>
      </c>
      <c r="AV242" s="86" t="e">
        <f>BillDetail_List[Base Profit Costs (including any indemnity cap)]+BillDetail_List[Success Fee on Base Profit costs]</f>
        <v>#N/A</v>
      </c>
      <c r="AW242" s="86" t="e">
        <f>BillDetail_List[ATEI Premium]+BillDetail_List[Other Disbursements]+BillDetail_List[Counsel''s Success Fee]+BillDetail_List[Counsel''s Base Fees]</f>
        <v>#N/A</v>
      </c>
      <c r="AX242" s="86" t="e">
        <f>BillDetail_List[VAT On Other Disbursements]+BillDetail_List[VAT on Counsel''s Success Fee]+BillDetail_List[VAT on Base Counsel Fees]+BillDetail_List[VAT on Success Fee on Base Profit Costs]+BillDetail_List[VAT on Base Profit Costs]</f>
        <v>#N/A</v>
      </c>
      <c r="AY242" s="86" t="e">
        <f>SUM(BillDetail_List[[#This Row],[Total Profit Costs]:[Total VAT]])</f>
        <v>#N/A</v>
      </c>
      <c r="AZ242" s="280" t="e">
        <f>VLOOKUP(BillDetail_List[[#This Row],[Phase Code ]],phasetasklist,7,FALSE)</f>
        <v>#N/A</v>
      </c>
      <c r="BA242" s="280" t="e">
        <f>VLOOKUP(BillDetail_List[[#This Row],[Task Code]],tasklist,7,FALSE)</f>
        <v>#N/A</v>
      </c>
      <c r="BB242" s="280" t="str">
        <f>IFERROR(VLOOKUP(BillDetail_List[[#This Row],[Activity Code]],ActivityCodeList,4,FALSE),"")</f>
        <v/>
      </c>
      <c r="BC242" s="280" t="str">
        <f>IFERROR(VLOOKUP(BillDetail_List[[#This Row],[Expense Code]],expensenumbers,4,FALSE),"")</f>
        <v/>
      </c>
      <c r="BD242" s="218"/>
      <c r="BE242" s="94"/>
      <c r="BF242" s="94"/>
      <c r="BG242" s="218"/>
      <c r="BH242" s="94"/>
      <c r="BI242" s="218"/>
      <c r="BJ242" s="218"/>
      <c r="BK242" s="96"/>
      <c r="BL242" s="96"/>
      <c r="BQ242" s="96"/>
      <c r="BR242" s="96"/>
      <c r="BS242" s="96"/>
      <c r="BT242" s="96"/>
      <c r="BV242" s="96"/>
      <c r="BW242" s="72"/>
      <c r="BX242" s="72"/>
      <c r="CB242" s="98"/>
      <c r="CC242" s="99"/>
      <c r="CD242" s="99"/>
      <c r="CE242" s="84"/>
      <c r="CF242" s="84"/>
    </row>
    <row r="243" spans="1:84" ht="15.75" customHeight="1" x14ac:dyDescent="0.25">
      <c r="A243" s="74"/>
      <c r="B243" s="74"/>
      <c r="C243" s="49"/>
      <c r="D243" s="172"/>
      <c r="E243" s="76"/>
      <c r="F243" s="76"/>
      <c r="G243" s="119"/>
      <c r="H243" s="87"/>
      <c r="I243" s="77"/>
      <c r="J243" s="77"/>
      <c r="K243" s="88"/>
      <c r="L243" s="79"/>
      <c r="M243" s="76"/>
      <c r="N243" s="256"/>
      <c r="O243" s="256"/>
      <c r="P243" s="256"/>
      <c r="Q243" s="256"/>
      <c r="R243" s="273"/>
      <c r="S243" s="89"/>
      <c r="T243" s="76"/>
      <c r="U243" s="76"/>
      <c r="V243" s="86" t="e">
        <f>IF(BillDetail_List[Entry Alloc%]=0,(BillDetail_List[Time]*BillDetail_List[LTM Rate])*BillDetail_List[[#This Row],[Funding PerCent Allowed]],(BillDetail_List[Time]*BillDetail_List[LTM Rate])*BillDetail_List[[#This Row],[Funding PerCent Allowed]]*BillDetail_List[Entry Alloc%])</f>
        <v>#N/A</v>
      </c>
      <c r="W243" s="86">
        <f>BillDetail_List[Counsel''s Base Fees]+BillDetail_List[Other Disbursements]+BillDetail_List[ATEI Premium]</f>
        <v>0</v>
      </c>
      <c r="X243" s="91" t="e">
        <f>VLOOKUP(BillDetail_List[Part ID],FundingList,2,FALSE)</f>
        <v>#N/A</v>
      </c>
      <c r="Y243" s="272" t="e">
        <f>VLOOKUP(BillDetail_List[[#This Row],[Phase Code ]],phasetasklist,3,FALSE)</f>
        <v>#N/A</v>
      </c>
      <c r="Z243" s="255" t="e">
        <f>VLOOKUP(BillDetail_List[[#This Row],[Task Code]],tasklist,4,FALSE)</f>
        <v>#N/A</v>
      </c>
      <c r="AA243" s="240" t="str">
        <f>IFERROR(VLOOKUP(BillDetail_List[[#This Row],[Activity Code]],ActivityCodeList,2,FALSE), " ")</f>
        <v xml:space="preserve"> </v>
      </c>
      <c r="AB243" s="240" t="str">
        <f>IFERROR(VLOOKUP(BillDetail_List[[#This Row],[Expense Code]],expensenumbers,2,FALSE), " ")</f>
        <v xml:space="preserve"> </v>
      </c>
      <c r="AC243" s="92" t="str">
        <f>IFERROR(VLOOKUP(BillDetail_List[LTM],LTMList,3,FALSE),"")</f>
        <v/>
      </c>
      <c r="AD243" s="92" t="str">
        <f>IFERROR(VLOOKUP(BillDetail_List[LTM],LTMList,4,FALSE),"")</f>
        <v/>
      </c>
      <c r="AE243" s="86">
        <f>IFERROR(VLOOKUP(BillDetail_List[LTM],LTM_List[],6,FALSE),0)</f>
        <v>0</v>
      </c>
      <c r="AF243" s="83" t="e">
        <f>VLOOKUP(BillDetail_List[Part ID],FundingList,7,FALSE)</f>
        <v>#N/A</v>
      </c>
      <c r="AG243" s="83" t="e">
        <f>IF(CounselBaseFees=0,VLOOKUP(BillDetail_List[Part ID],FundingList,3,FALSE),VLOOKUP(BillDetail_List[LTM],LTMList,8,FALSE))</f>
        <v>#N/A</v>
      </c>
      <c r="AH243" s="93" t="e">
        <f>VLOOKUP(BillDetail_List[Part ID],FundingList,4,FALSE)</f>
        <v>#N/A</v>
      </c>
      <c r="AI243" s="190">
        <f>IF(BillDetail_List[[#This Row],[Time]]="N/A",0, BillDetail_List[[#This Row],[Time]]*BillDetail_List[[#This Row],[LTM Rate]])</f>
        <v>0</v>
      </c>
      <c r="AJ243" s="86" t="e">
        <f>IF(BillDetail_List[Entry Alloc%]=0,(BillDetail_List[Time]*BillDetail_List[LTM Rate])*BillDetail_List[[#This Row],[Funding PerCent Allowed]],(BillDetail_List[Time]*BillDetail_List[LTM Rate])*BillDetail_List[[#This Row],[Funding PerCent Allowed]]*BillDetail_List[Entry Alloc%])</f>
        <v>#N/A</v>
      </c>
      <c r="AK243" s="86" t="e">
        <f>BillDetail_List[Base Profit Costs (including any indemnity cap)]*BillDetail_List[VAT Rate]</f>
        <v>#N/A</v>
      </c>
      <c r="AL243" s="86" t="e">
        <f>BillDetail_List[Base Profit Costs (including any indemnity cap)]*BillDetail_List[Success Fee %]</f>
        <v>#N/A</v>
      </c>
      <c r="AM243" s="86" t="e">
        <f>BillDetail_List[Success Fee on Base Profit costs]*BillDetail_List[VAT Rate]</f>
        <v>#N/A</v>
      </c>
      <c r="AN243" s="86" t="e">
        <f>SUM(BillDetail_List[[#This Row],[Base Profit Costs (including any indemnity cap)]:[VAT on Success Fee on Base Profit Costs]])</f>
        <v>#N/A</v>
      </c>
      <c r="AO243" s="86" t="e">
        <f>BillDetail_List[Counsel''s Base Fees]*BillDetail_List[VAT Rate]</f>
        <v>#N/A</v>
      </c>
      <c r="AP243" s="86" t="e">
        <f>BillDetail_List[Counsel''s Base Fees]*BillDetail_List[Success Fee %]</f>
        <v>#N/A</v>
      </c>
      <c r="AQ243" s="86" t="e">
        <f>BillDetail_List[Counsel''s Success Fee]*BillDetail_List[VAT Rate]</f>
        <v>#N/A</v>
      </c>
      <c r="AR243" s="86" t="e">
        <f>BillDetail_List[Counsel''s Base Fees]+BillDetail_List[VAT on Base Counsel Fees]+BillDetail_List[Counsel''s Success Fee]+BillDetail_List[VAT on Counsel''s Success Fee]</f>
        <v>#N/A</v>
      </c>
      <c r="AS243" s="86">
        <f>BillDetail_List[Other Disbursements]+BillDetail_List[VAT On Other Disbursements]</f>
        <v>0</v>
      </c>
      <c r="AT243" s="86">
        <f>BillDetail_List[Counsel''s Base Fees]+BillDetail_List[Other Disbursements]+BillDetail_List[ATEI Premium]</f>
        <v>0</v>
      </c>
      <c r="AU243" s="86" t="e">
        <f>BillDetail_List[Other Disbursements]+BillDetail_List[Counsel''s Base Fees]+BillDetail_List[Base Profit Costs (including any indemnity cap)]</f>
        <v>#N/A</v>
      </c>
      <c r="AV243" s="86" t="e">
        <f>BillDetail_List[Base Profit Costs (including any indemnity cap)]+BillDetail_List[Success Fee on Base Profit costs]</f>
        <v>#N/A</v>
      </c>
      <c r="AW243" s="86" t="e">
        <f>BillDetail_List[ATEI Premium]+BillDetail_List[Other Disbursements]+BillDetail_List[Counsel''s Success Fee]+BillDetail_List[Counsel''s Base Fees]</f>
        <v>#N/A</v>
      </c>
      <c r="AX243" s="86" t="e">
        <f>BillDetail_List[VAT On Other Disbursements]+BillDetail_List[VAT on Counsel''s Success Fee]+BillDetail_List[VAT on Base Counsel Fees]+BillDetail_List[VAT on Success Fee on Base Profit Costs]+BillDetail_List[VAT on Base Profit Costs]</f>
        <v>#N/A</v>
      </c>
      <c r="AY243" s="86" t="e">
        <f>SUM(BillDetail_List[[#This Row],[Total Profit Costs]:[Total VAT]])</f>
        <v>#N/A</v>
      </c>
      <c r="AZ243" s="280" t="e">
        <f>VLOOKUP(BillDetail_List[[#This Row],[Phase Code ]],phasetasklist,7,FALSE)</f>
        <v>#N/A</v>
      </c>
      <c r="BA243" s="280" t="e">
        <f>VLOOKUP(BillDetail_List[[#This Row],[Task Code]],tasklist,7,FALSE)</f>
        <v>#N/A</v>
      </c>
      <c r="BB243" s="280" t="str">
        <f>IFERROR(VLOOKUP(BillDetail_List[[#This Row],[Activity Code]],ActivityCodeList,4,FALSE),"")</f>
        <v/>
      </c>
      <c r="BC243" s="280" t="str">
        <f>IFERROR(VLOOKUP(BillDetail_List[[#This Row],[Expense Code]],expensenumbers,4,FALSE),"")</f>
        <v/>
      </c>
      <c r="BD243" s="218"/>
      <c r="BE243" s="94"/>
      <c r="BF243" s="94"/>
      <c r="BG243" s="218"/>
      <c r="BH243" s="94"/>
      <c r="BI243" s="218"/>
      <c r="BJ243" s="218"/>
      <c r="BK243" s="96"/>
      <c r="BL243" s="96"/>
      <c r="BQ243" s="96"/>
      <c r="BR243" s="96"/>
      <c r="BS243" s="96"/>
      <c r="BT243" s="96"/>
      <c r="BV243" s="96"/>
      <c r="BW243" s="72"/>
      <c r="BX243" s="72"/>
      <c r="CB243" s="98"/>
      <c r="CC243" s="99"/>
      <c r="CD243" s="99"/>
      <c r="CE243" s="84"/>
      <c r="CF243" s="84"/>
    </row>
    <row r="244" spans="1:84" ht="14.45" customHeight="1" x14ac:dyDescent="0.25">
      <c r="A244" s="74"/>
      <c r="B244" s="74"/>
      <c r="C244" s="49"/>
      <c r="D244" s="172"/>
      <c r="E244" s="76"/>
      <c r="F244" s="76"/>
      <c r="G244" s="119"/>
      <c r="H244" s="87"/>
      <c r="I244" s="77"/>
      <c r="J244" s="77"/>
      <c r="K244" s="88"/>
      <c r="L244" s="79"/>
      <c r="M244" s="76"/>
      <c r="N244" s="256"/>
      <c r="O244" s="256"/>
      <c r="P244" s="256"/>
      <c r="Q244" s="256"/>
      <c r="R244" s="273"/>
      <c r="S244" s="89"/>
      <c r="T244" s="76"/>
      <c r="U244" s="76"/>
      <c r="V244" s="86" t="e">
        <f>IF(BillDetail_List[Entry Alloc%]=0,(BillDetail_List[Time]*BillDetail_List[LTM Rate])*BillDetail_List[[#This Row],[Funding PerCent Allowed]],(BillDetail_List[Time]*BillDetail_List[LTM Rate])*BillDetail_List[[#This Row],[Funding PerCent Allowed]]*BillDetail_List[Entry Alloc%])</f>
        <v>#N/A</v>
      </c>
      <c r="W244" s="86">
        <f>BillDetail_List[Counsel''s Base Fees]+BillDetail_List[Other Disbursements]+BillDetail_List[ATEI Premium]</f>
        <v>0</v>
      </c>
      <c r="X244" s="91" t="e">
        <f>VLOOKUP(BillDetail_List[Part ID],FundingList,2,FALSE)</f>
        <v>#N/A</v>
      </c>
      <c r="Y244" s="272" t="e">
        <f>VLOOKUP(BillDetail_List[[#This Row],[Phase Code ]],phasetasklist,3,FALSE)</f>
        <v>#N/A</v>
      </c>
      <c r="Z244" s="255" t="e">
        <f>VLOOKUP(BillDetail_List[[#This Row],[Task Code]],tasklist,4,FALSE)</f>
        <v>#N/A</v>
      </c>
      <c r="AA244" s="240" t="str">
        <f>IFERROR(VLOOKUP(BillDetail_List[[#This Row],[Activity Code]],ActivityCodeList,2,FALSE), " ")</f>
        <v xml:space="preserve"> </v>
      </c>
      <c r="AB244" s="240" t="str">
        <f>IFERROR(VLOOKUP(BillDetail_List[[#This Row],[Expense Code]],expensenumbers,2,FALSE), " ")</f>
        <v xml:space="preserve"> </v>
      </c>
      <c r="AC244" s="92" t="str">
        <f>IFERROR(VLOOKUP(BillDetail_List[LTM],LTMList,3,FALSE),"")</f>
        <v/>
      </c>
      <c r="AD244" s="92" t="str">
        <f>IFERROR(VLOOKUP(BillDetail_List[LTM],LTMList,4,FALSE),"")</f>
        <v/>
      </c>
      <c r="AE244" s="86">
        <f>IFERROR(VLOOKUP(BillDetail_List[LTM],LTM_List[],6,FALSE),0)</f>
        <v>0</v>
      </c>
      <c r="AF244" s="83" t="e">
        <f>VLOOKUP(BillDetail_List[Part ID],FundingList,7,FALSE)</f>
        <v>#N/A</v>
      </c>
      <c r="AG244" s="83" t="e">
        <f>IF(CounselBaseFees=0,VLOOKUP(BillDetail_List[Part ID],FundingList,3,FALSE),VLOOKUP(BillDetail_List[LTM],LTMList,8,FALSE))</f>
        <v>#N/A</v>
      </c>
      <c r="AH244" s="93" t="e">
        <f>VLOOKUP(BillDetail_List[Part ID],FundingList,4,FALSE)</f>
        <v>#N/A</v>
      </c>
      <c r="AI244" s="190">
        <f>IF(BillDetail_List[[#This Row],[Time]]="N/A",0, BillDetail_List[[#This Row],[Time]]*BillDetail_List[[#This Row],[LTM Rate]])</f>
        <v>0</v>
      </c>
      <c r="AJ244" s="86" t="e">
        <f>IF(BillDetail_List[Entry Alloc%]=0,(BillDetail_List[Time]*BillDetail_List[LTM Rate])*BillDetail_List[[#This Row],[Funding PerCent Allowed]],(BillDetail_List[Time]*BillDetail_List[LTM Rate])*BillDetail_List[[#This Row],[Funding PerCent Allowed]]*BillDetail_List[Entry Alloc%])</f>
        <v>#N/A</v>
      </c>
      <c r="AK244" s="86" t="e">
        <f>BillDetail_List[Base Profit Costs (including any indemnity cap)]*BillDetail_List[VAT Rate]</f>
        <v>#N/A</v>
      </c>
      <c r="AL244" s="86" t="e">
        <f>BillDetail_List[Base Profit Costs (including any indemnity cap)]*BillDetail_List[Success Fee %]</f>
        <v>#N/A</v>
      </c>
      <c r="AM244" s="86" t="e">
        <f>BillDetail_List[Success Fee on Base Profit costs]*BillDetail_List[VAT Rate]</f>
        <v>#N/A</v>
      </c>
      <c r="AN244" s="86" t="e">
        <f>SUM(BillDetail_List[[#This Row],[Base Profit Costs (including any indemnity cap)]:[VAT on Success Fee on Base Profit Costs]])</f>
        <v>#N/A</v>
      </c>
      <c r="AO244" s="86" t="e">
        <f>BillDetail_List[Counsel''s Base Fees]*BillDetail_List[VAT Rate]</f>
        <v>#N/A</v>
      </c>
      <c r="AP244" s="86" t="e">
        <f>BillDetail_List[Counsel''s Base Fees]*BillDetail_List[Success Fee %]</f>
        <v>#N/A</v>
      </c>
      <c r="AQ244" s="86" t="e">
        <f>BillDetail_List[Counsel''s Success Fee]*BillDetail_List[VAT Rate]</f>
        <v>#N/A</v>
      </c>
      <c r="AR244" s="86" t="e">
        <f>BillDetail_List[Counsel''s Base Fees]+BillDetail_List[VAT on Base Counsel Fees]+BillDetail_List[Counsel''s Success Fee]+BillDetail_List[VAT on Counsel''s Success Fee]</f>
        <v>#N/A</v>
      </c>
      <c r="AS244" s="86">
        <f>BillDetail_List[Other Disbursements]+BillDetail_List[VAT On Other Disbursements]</f>
        <v>0</v>
      </c>
      <c r="AT244" s="86">
        <f>BillDetail_List[Counsel''s Base Fees]+BillDetail_List[Other Disbursements]+BillDetail_List[ATEI Premium]</f>
        <v>0</v>
      </c>
      <c r="AU244" s="86" t="e">
        <f>BillDetail_List[Other Disbursements]+BillDetail_List[Counsel''s Base Fees]+BillDetail_List[Base Profit Costs (including any indemnity cap)]</f>
        <v>#N/A</v>
      </c>
      <c r="AV244" s="86" t="e">
        <f>BillDetail_List[Base Profit Costs (including any indemnity cap)]+BillDetail_List[Success Fee on Base Profit costs]</f>
        <v>#N/A</v>
      </c>
      <c r="AW244" s="86" t="e">
        <f>BillDetail_List[ATEI Premium]+BillDetail_List[Other Disbursements]+BillDetail_List[Counsel''s Success Fee]+BillDetail_List[Counsel''s Base Fees]</f>
        <v>#N/A</v>
      </c>
      <c r="AX244" s="86" t="e">
        <f>BillDetail_List[VAT On Other Disbursements]+BillDetail_List[VAT on Counsel''s Success Fee]+BillDetail_List[VAT on Base Counsel Fees]+BillDetail_List[VAT on Success Fee on Base Profit Costs]+BillDetail_List[VAT on Base Profit Costs]</f>
        <v>#N/A</v>
      </c>
      <c r="AY244" s="86" t="e">
        <f>SUM(BillDetail_List[[#This Row],[Total Profit Costs]:[Total VAT]])</f>
        <v>#N/A</v>
      </c>
      <c r="AZ244" s="280" t="e">
        <f>VLOOKUP(BillDetail_List[[#This Row],[Phase Code ]],phasetasklist,7,FALSE)</f>
        <v>#N/A</v>
      </c>
      <c r="BA244" s="280" t="e">
        <f>VLOOKUP(BillDetail_List[[#This Row],[Task Code]],tasklist,7,FALSE)</f>
        <v>#N/A</v>
      </c>
      <c r="BB244" s="280" t="str">
        <f>IFERROR(VLOOKUP(BillDetail_List[[#This Row],[Activity Code]],ActivityCodeList,4,FALSE),"")</f>
        <v/>
      </c>
      <c r="BC244" s="280" t="str">
        <f>IFERROR(VLOOKUP(BillDetail_List[[#This Row],[Expense Code]],expensenumbers,4,FALSE),"")</f>
        <v/>
      </c>
      <c r="BD244" s="218"/>
      <c r="BE244" s="94"/>
      <c r="BF244" s="94"/>
      <c r="BG244" s="218"/>
      <c r="BH244" s="94"/>
      <c r="BI244" s="218"/>
      <c r="BJ244" s="218"/>
      <c r="BK244" s="96"/>
      <c r="BL244" s="96"/>
      <c r="BQ244" s="96"/>
      <c r="BR244" s="96"/>
      <c r="BS244" s="96"/>
      <c r="BT244" s="96"/>
      <c r="BV244" s="96"/>
      <c r="BW244" s="72"/>
      <c r="BX244" s="72"/>
      <c r="CB244" s="98"/>
      <c r="CC244" s="99"/>
      <c r="CD244" s="99"/>
      <c r="CE244" s="84"/>
      <c r="CF244" s="84"/>
    </row>
    <row r="245" spans="1:84" ht="15.75" x14ac:dyDescent="0.25">
      <c r="A245" s="74"/>
      <c r="B245" s="74"/>
      <c r="C245" s="49"/>
      <c r="D245" s="172"/>
      <c r="E245" s="76"/>
      <c r="F245" s="97"/>
      <c r="G245" s="219"/>
      <c r="H245" s="87"/>
      <c r="I245" s="77"/>
      <c r="J245" s="77"/>
      <c r="K245" s="88"/>
      <c r="L245" s="79"/>
      <c r="M245" s="76"/>
      <c r="N245" s="256"/>
      <c r="O245" s="256"/>
      <c r="P245" s="256"/>
      <c r="Q245" s="256"/>
      <c r="R245" s="273"/>
      <c r="S245" s="89"/>
      <c r="T245" s="76"/>
      <c r="U245" s="76"/>
      <c r="V245" s="86" t="e">
        <f>IF(BillDetail_List[Entry Alloc%]=0,(BillDetail_List[Time]*BillDetail_List[LTM Rate])*BillDetail_List[[#This Row],[Funding PerCent Allowed]],(BillDetail_List[Time]*BillDetail_List[LTM Rate])*BillDetail_List[[#This Row],[Funding PerCent Allowed]]*BillDetail_List[Entry Alloc%])</f>
        <v>#N/A</v>
      </c>
      <c r="W245" s="86">
        <f>BillDetail_List[Counsel''s Base Fees]+BillDetail_List[Other Disbursements]+BillDetail_List[ATEI Premium]</f>
        <v>0</v>
      </c>
      <c r="X245" s="91" t="e">
        <f>VLOOKUP(BillDetail_List[Part ID],FundingList,2,FALSE)</f>
        <v>#N/A</v>
      </c>
      <c r="Y245" s="272" t="e">
        <f>VLOOKUP(BillDetail_List[[#This Row],[Phase Code ]],phasetasklist,3,FALSE)</f>
        <v>#N/A</v>
      </c>
      <c r="Z245" s="255" t="e">
        <f>VLOOKUP(BillDetail_List[[#This Row],[Task Code]],tasklist,4,FALSE)</f>
        <v>#N/A</v>
      </c>
      <c r="AA245" s="240" t="str">
        <f>IFERROR(VLOOKUP(BillDetail_List[[#This Row],[Activity Code]],ActivityCodeList,2,FALSE), " ")</f>
        <v xml:space="preserve"> </v>
      </c>
      <c r="AB245" s="240" t="str">
        <f>IFERROR(VLOOKUP(BillDetail_List[[#This Row],[Expense Code]],expensenumbers,2,FALSE), " ")</f>
        <v xml:space="preserve"> </v>
      </c>
      <c r="AC245" s="92" t="str">
        <f>IFERROR(VLOOKUP(BillDetail_List[LTM],LTMList,3,FALSE),"")</f>
        <v/>
      </c>
      <c r="AD245" s="92" t="str">
        <f>IFERROR(VLOOKUP(BillDetail_List[LTM],LTMList,4,FALSE),"")</f>
        <v/>
      </c>
      <c r="AE245" s="86">
        <f>IFERROR(VLOOKUP(BillDetail_List[LTM],LTM_List[],6,FALSE),0)</f>
        <v>0</v>
      </c>
      <c r="AF245" s="83" t="e">
        <f>VLOOKUP(BillDetail_List[Part ID],FundingList,7,FALSE)</f>
        <v>#N/A</v>
      </c>
      <c r="AG245" s="83" t="e">
        <f>IF(CounselBaseFees=0,VLOOKUP(BillDetail_List[Part ID],FundingList,3,FALSE),VLOOKUP(BillDetail_List[LTM],LTMList,8,FALSE))</f>
        <v>#N/A</v>
      </c>
      <c r="AH245" s="93" t="e">
        <f>VLOOKUP(BillDetail_List[Part ID],FundingList,4,FALSE)</f>
        <v>#N/A</v>
      </c>
      <c r="AI245" s="190">
        <f>IF(BillDetail_List[[#This Row],[Time]]="N/A",0, BillDetail_List[[#This Row],[Time]]*BillDetail_List[[#This Row],[LTM Rate]])</f>
        <v>0</v>
      </c>
      <c r="AJ245" s="86" t="e">
        <f>IF(BillDetail_List[Entry Alloc%]=0,(BillDetail_List[Time]*BillDetail_List[LTM Rate])*BillDetail_List[[#This Row],[Funding PerCent Allowed]],(BillDetail_List[Time]*BillDetail_List[LTM Rate])*BillDetail_List[[#This Row],[Funding PerCent Allowed]]*BillDetail_List[Entry Alloc%])</f>
        <v>#N/A</v>
      </c>
      <c r="AK245" s="86" t="e">
        <f>BillDetail_List[Base Profit Costs (including any indemnity cap)]*BillDetail_List[VAT Rate]</f>
        <v>#N/A</v>
      </c>
      <c r="AL245" s="86" t="e">
        <f>BillDetail_List[Base Profit Costs (including any indemnity cap)]*BillDetail_List[Success Fee %]</f>
        <v>#N/A</v>
      </c>
      <c r="AM245" s="86" t="e">
        <f>BillDetail_List[Success Fee on Base Profit costs]*BillDetail_List[VAT Rate]</f>
        <v>#N/A</v>
      </c>
      <c r="AN245" s="86" t="e">
        <f>SUM(BillDetail_List[[#This Row],[Base Profit Costs (including any indemnity cap)]:[VAT on Success Fee on Base Profit Costs]])</f>
        <v>#N/A</v>
      </c>
      <c r="AO245" s="86" t="e">
        <f>BillDetail_List[Counsel''s Base Fees]*BillDetail_List[VAT Rate]</f>
        <v>#N/A</v>
      </c>
      <c r="AP245" s="86" t="e">
        <f>BillDetail_List[Counsel''s Base Fees]*BillDetail_List[Success Fee %]</f>
        <v>#N/A</v>
      </c>
      <c r="AQ245" s="86" t="e">
        <f>BillDetail_List[Counsel''s Success Fee]*BillDetail_List[VAT Rate]</f>
        <v>#N/A</v>
      </c>
      <c r="AR245" s="86" t="e">
        <f>BillDetail_List[Counsel''s Base Fees]+BillDetail_List[VAT on Base Counsel Fees]+BillDetail_List[Counsel''s Success Fee]+BillDetail_List[VAT on Counsel''s Success Fee]</f>
        <v>#N/A</v>
      </c>
      <c r="AS245" s="86">
        <f>BillDetail_List[Other Disbursements]+BillDetail_List[VAT On Other Disbursements]</f>
        <v>0</v>
      </c>
      <c r="AT245" s="86">
        <f>BillDetail_List[Counsel''s Base Fees]+BillDetail_List[Other Disbursements]+BillDetail_List[ATEI Premium]</f>
        <v>0</v>
      </c>
      <c r="AU245" s="86" t="e">
        <f>BillDetail_List[Other Disbursements]+BillDetail_List[Counsel''s Base Fees]+BillDetail_List[Base Profit Costs (including any indemnity cap)]</f>
        <v>#N/A</v>
      </c>
      <c r="AV245" s="86" t="e">
        <f>BillDetail_List[Base Profit Costs (including any indemnity cap)]+BillDetail_List[Success Fee on Base Profit costs]</f>
        <v>#N/A</v>
      </c>
      <c r="AW245" s="86" t="e">
        <f>BillDetail_List[ATEI Premium]+BillDetail_List[Other Disbursements]+BillDetail_List[Counsel''s Success Fee]+BillDetail_List[Counsel''s Base Fees]</f>
        <v>#N/A</v>
      </c>
      <c r="AX245" s="86" t="e">
        <f>BillDetail_List[VAT On Other Disbursements]+BillDetail_List[VAT on Counsel''s Success Fee]+BillDetail_List[VAT on Base Counsel Fees]+BillDetail_List[VAT on Success Fee on Base Profit Costs]+BillDetail_List[VAT on Base Profit Costs]</f>
        <v>#N/A</v>
      </c>
      <c r="AY245" s="86" t="e">
        <f>SUM(BillDetail_List[[#This Row],[Total Profit Costs]:[Total VAT]])</f>
        <v>#N/A</v>
      </c>
      <c r="AZ245" s="280" t="e">
        <f>VLOOKUP(BillDetail_List[[#This Row],[Phase Code ]],phasetasklist,7,FALSE)</f>
        <v>#N/A</v>
      </c>
      <c r="BA245" s="280" t="e">
        <f>VLOOKUP(BillDetail_List[[#This Row],[Task Code]],tasklist,7,FALSE)</f>
        <v>#N/A</v>
      </c>
      <c r="BB245" s="280" t="str">
        <f>IFERROR(VLOOKUP(BillDetail_List[[#This Row],[Activity Code]],ActivityCodeList,4,FALSE),"")</f>
        <v/>
      </c>
      <c r="BC245" s="280" t="str">
        <f>IFERROR(VLOOKUP(BillDetail_List[[#This Row],[Expense Code]],expensenumbers,4,FALSE),"")</f>
        <v/>
      </c>
      <c r="BD245" s="218"/>
      <c r="BE245" s="94"/>
      <c r="BF245" s="94"/>
      <c r="BG245" s="218"/>
      <c r="BH245" s="94"/>
      <c r="BI245" s="218"/>
      <c r="BJ245" s="218"/>
      <c r="BK245" s="96"/>
      <c r="BL245" s="96"/>
      <c r="BQ245" s="96"/>
      <c r="BR245" s="96"/>
      <c r="BS245" s="96"/>
      <c r="BT245" s="96"/>
      <c r="BV245" s="96"/>
      <c r="BW245" s="72"/>
      <c r="BX245" s="72"/>
      <c r="CB245" s="98"/>
      <c r="CC245" s="99"/>
      <c r="CD245" s="99"/>
      <c r="CE245" s="84"/>
      <c r="CF245" s="84"/>
    </row>
    <row r="246" spans="1:84" ht="15.75" x14ac:dyDescent="0.25">
      <c r="A246" s="74"/>
      <c r="B246" s="74"/>
      <c r="C246" s="49"/>
      <c r="D246" s="172"/>
      <c r="E246" s="76"/>
      <c r="F246" s="76"/>
      <c r="G246" s="119"/>
      <c r="H246" s="87"/>
      <c r="I246" s="77"/>
      <c r="J246" s="77"/>
      <c r="K246" s="88"/>
      <c r="L246" s="79"/>
      <c r="M246" s="76"/>
      <c r="N246" s="256"/>
      <c r="O246" s="256"/>
      <c r="P246" s="256"/>
      <c r="Q246" s="256"/>
      <c r="R246" s="273"/>
      <c r="S246" s="89"/>
      <c r="T246" s="75"/>
      <c r="U246" s="75"/>
      <c r="V246" s="86" t="e">
        <f>IF(BillDetail_List[Entry Alloc%]=0,(BillDetail_List[Time]*BillDetail_List[LTM Rate])*BillDetail_List[[#This Row],[Funding PerCent Allowed]],(BillDetail_List[Time]*BillDetail_List[LTM Rate])*BillDetail_List[[#This Row],[Funding PerCent Allowed]]*BillDetail_List[Entry Alloc%])</f>
        <v>#N/A</v>
      </c>
      <c r="W246" s="86">
        <f>BillDetail_List[Counsel''s Base Fees]+BillDetail_List[Other Disbursements]+BillDetail_List[ATEI Premium]</f>
        <v>0</v>
      </c>
      <c r="X246" s="91" t="e">
        <f>VLOOKUP(BillDetail_List[Part ID],FundingList,2,FALSE)</f>
        <v>#N/A</v>
      </c>
      <c r="Y246" s="272" t="e">
        <f>VLOOKUP(BillDetail_List[[#This Row],[Phase Code ]],phasetasklist,3,FALSE)</f>
        <v>#N/A</v>
      </c>
      <c r="Z246" s="255" t="e">
        <f>VLOOKUP(BillDetail_List[[#This Row],[Task Code]],tasklist,4,FALSE)</f>
        <v>#N/A</v>
      </c>
      <c r="AA246" s="240" t="str">
        <f>IFERROR(VLOOKUP(BillDetail_List[[#This Row],[Activity Code]],ActivityCodeList,2,FALSE), " ")</f>
        <v xml:space="preserve"> </v>
      </c>
      <c r="AB246" s="240" t="str">
        <f>IFERROR(VLOOKUP(BillDetail_List[[#This Row],[Expense Code]],expensenumbers,2,FALSE), " ")</f>
        <v xml:space="preserve"> </v>
      </c>
      <c r="AC246" s="92" t="str">
        <f>IFERROR(VLOOKUP(BillDetail_List[LTM],LTMList,3,FALSE),"")</f>
        <v/>
      </c>
      <c r="AD246" s="92" t="str">
        <f>IFERROR(VLOOKUP(BillDetail_List[LTM],LTMList,4,FALSE),"")</f>
        <v/>
      </c>
      <c r="AE246" s="86">
        <f>IFERROR(VLOOKUP(BillDetail_List[LTM],LTM_List[],6,FALSE),0)</f>
        <v>0</v>
      </c>
      <c r="AF246" s="83" t="e">
        <f>VLOOKUP(BillDetail_List[Part ID],FundingList,7,FALSE)</f>
        <v>#N/A</v>
      </c>
      <c r="AG246" s="83" t="e">
        <f>IF(CounselBaseFees=0,VLOOKUP(BillDetail_List[Part ID],FundingList,3,FALSE),VLOOKUP(BillDetail_List[LTM],LTMList,8,FALSE))</f>
        <v>#N/A</v>
      </c>
      <c r="AH246" s="93" t="e">
        <f>VLOOKUP(BillDetail_List[Part ID],FundingList,4,FALSE)</f>
        <v>#N/A</v>
      </c>
      <c r="AI246" s="190">
        <f>IF(BillDetail_List[[#This Row],[Time]]="N/A",0, BillDetail_List[[#This Row],[Time]]*BillDetail_List[[#This Row],[LTM Rate]])</f>
        <v>0</v>
      </c>
      <c r="AJ246" s="86" t="e">
        <f>IF(BillDetail_List[Entry Alloc%]=0,(BillDetail_List[Time]*BillDetail_List[LTM Rate])*BillDetail_List[[#This Row],[Funding PerCent Allowed]],(BillDetail_List[Time]*BillDetail_List[LTM Rate])*BillDetail_List[[#This Row],[Funding PerCent Allowed]]*BillDetail_List[Entry Alloc%])</f>
        <v>#N/A</v>
      </c>
      <c r="AK246" s="86" t="e">
        <f>BillDetail_List[Base Profit Costs (including any indemnity cap)]*BillDetail_List[VAT Rate]</f>
        <v>#N/A</v>
      </c>
      <c r="AL246" s="86" t="e">
        <f>BillDetail_List[Base Profit Costs (including any indemnity cap)]*BillDetail_List[Success Fee %]</f>
        <v>#N/A</v>
      </c>
      <c r="AM246" s="86" t="e">
        <f>BillDetail_List[Success Fee on Base Profit costs]*BillDetail_List[VAT Rate]</f>
        <v>#N/A</v>
      </c>
      <c r="AN246" s="86" t="e">
        <f>SUM(BillDetail_List[[#This Row],[Base Profit Costs (including any indemnity cap)]:[VAT on Success Fee on Base Profit Costs]])</f>
        <v>#N/A</v>
      </c>
      <c r="AO246" s="86" t="e">
        <f>BillDetail_List[Counsel''s Base Fees]*BillDetail_List[VAT Rate]</f>
        <v>#N/A</v>
      </c>
      <c r="AP246" s="86" t="e">
        <f>BillDetail_List[Counsel''s Base Fees]*BillDetail_List[Success Fee %]</f>
        <v>#N/A</v>
      </c>
      <c r="AQ246" s="86" t="e">
        <f>BillDetail_List[Counsel''s Success Fee]*BillDetail_List[VAT Rate]</f>
        <v>#N/A</v>
      </c>
      <c r="AR246" s="86" t="e">
        <f>BillDetail_List[Counsel''s Base Fees]+BillDetail_List[VAT on Base Counsel Fees]+BillDetail_List[Counsel''s Success Fee]+BillDetail_List[VAT on Counsel''s Success Fee]</f>
        <v>#N/A</v>
      </c>
      <c r="AS246" s="86">
        <f>BillDetail_List[Other Disbursements]+BillDetail_List[VAT On Other Disbursements]</f>
        <v>0</v>
      </c>
      <c r="AT246" s="86">
        <f>BillDetail_List[Counsel''s Base Fees]+BillDetail_List[Other Disbursements]+BillDetail_List[ATEI Premium]</f>
        <v>0</v>
      </c>
      <c r="AU246" s="86" t="e">
        <f>BillDetail_List[Other Disbursements]+BillDetail_List[Counsel''s Base Fees]+BillDetail_List[Base Profit Costs (including any indemnity cap)]</f>
        <v>#N/A</v>
      </c>
      <c r="AV246" s="86" t="e">
        <f>BillDetail_List[Base Profit Costs (including any indemnity cap)]+BillDetail_List[Success Fee on Base Profit costs]</f>
        <v>#N/A</v>
      </c>
      <c r="AW246" s="86" t="e">
        <f>BillDetail_List[ATEI Premium]+BillDetail_List[Other Disbursements]+BillDetail_List[Counsel''s Success Fee]+BillDetail_List[Counsel''s Base Fees]</f>
        <v>#N/A</v>
      </c>
      <c r="AX246" s="86" t="e">
        <f>BillDetail_List[VAT On Other Disbursements]+BillDetail_List[VAT on Counsel''s Success Fee]+BillDetail_List[VAT on Base Counsel Fees]+BillDetail_List[VAT on Success Fee on Base Profit Costs]+BillDetail_List[VAT on Base Profit Costs]</f>
        <v>#N/A</v>
      </c>
      <c r="AY246" s="86" t="e">
        <f>SUM(BillDetail_List[[#This Row],[Total Profit Costs]:[Total VAT]])</f>
        <v>#N/A</v>
      </c>
      <c r="AZ246" s="280" t="e">
        <f>VLOOKUP(BillDetail_List[[#This Row],[Phase Code ]],phasetasklist,7,FALSE)</f>
        <v>#N/A</v>
      </c>
      <c r="BA246" s="280" t="e">
        <f>VLOOKUP(BillDetail_List[[#This Row],[Task Code]],tasklist,7,FALSE)</f>
        <v>#N/A</v>
      </c>
      <c r="BB246" s="280" t="str">
        <f>IFERROR(VLOOKUP(BillDetail_List[[#This Row],[Activity Code]],ActivityCodeList,4,FALSE),"")</f>
        <v/>
      </c>
      <c r="BC246" s="280" t="str">
        <f>IFERROR(VLOOKUP(BillDetail_List[[#This Row],[Expense Code]],expensenumbers,4,FALSE),"")</f>
        <v/>
      </c>
      <c r="BD246" s="218"/>
      <c r="BE246" s="94"/>
      <c r="BF246" s="94"/>
      <c r="BG246" s="218"/>
      <c r="BH246" s="94"/>
      <c r="BI246" s="218"/>
      <c r="BJ246" s="218"/>
      <c r="BK246" s="96"/>
      <c r="BL246" s="96"/>
      <c r="BQ246" s="96"/>
      <c r="BR246" s="96"/>
      <c r="BS246" s="96"/>
      <c r="BT246" s="96"/>
      <c r="BV246" s="96"/>
      <c r="BW246" s="72"/>
      <c r="BX246" s="72"/>
      <c r="CB246" s="98"/>
      <c r="CC246" s="99"/>
      <c r="CD246" s="99"/>
      <c r="CE246" s="84"/>
      <c r="CF246" s="84"/>
    </row>
    <row r="247" spans="1:84" ht="15" customHeight="1" x14ac:dyDescent="0.2">
      <c r="A247" s="74"/>
      <c r="B247" s="74"/>
      <c r="C247" s="49"/>
      <c r="D247" s="172"/>
      <c r="E247" s="216"/>
      <c r="F247" s="76"/>
      <c r="G247" s="119"/>
      <c r="H247" s="87"/>
      <c r="I247" s="77"/>
      <c r="J247" s="77"/>
      <c r="K247" s="88"/>
      <c r="L247" s="79"/>
      <c r="M247" s="217"/>
      <c r="N247" s="256"/>
      <c r="O247" s="256"/>
      <c r="P247" s="256"/>
      <c r="Q247" s="256"/>
      <c r="R247" s="81"/>
      <c r="S247" s="89"/>
      <c r="T247" s="76"/>
      <c r="U247" s="76"/>
      <c r="V247" s="86" t="e">
        <f>IF(BillDetail_List[Entry Alloc%]=0,(BillDetail_List[Time]*BillDetail_List[LTM Rate])*BillDetail_List[[#This Row],[Funding PerCent Allowed]],(BillDetail_List[Time]*BillDetail_List[LTM Rate])*BillDetail_List[[#This Row],[Funding PerCent Allowed]]*BillDetail_List[Entry Alloc%])</f>
        <v>#N/A</v>
      </c>
      <c r="W247" s="86">
        <f>BillDetail_List[Counsel''s Base Fees]+BillDetail_List[Other Disbursements]+BillDetail_List[ATEI Premium]</f>
        <v>0</v>
      </c>
      <c r="X247" s="91" t="e">
        <f>VLOOKUP(BillDetail_List[Part ID],FundingList,2,FALSE)</f>
        <v>#N/A</v>
      </c>
      <c r="Y247" s="272" t="e">
        <f>VLOOKUP(BillDetail_List[[#This Row],[Phase Code ]],phasetasklist,3,FALSE)</f>
        <v>#N/A</v>
      </c>
      <c r="Z247" s="255" t="e">
        <f>VLOOKUP(BillDetail_List[[#This Row],[Task Code]],tasklist,4,FALSE)</f>
        <v>#N/A</v>
      </c>
      <c r="AA247" s="240" t="str">
        <f>IFERROR(VLOOKUP(BillDetail_List[[#This Row],[Activity Code]],ActivityCodeList,2,FALSE), " ")</f>
        <v xml:space="preserve"> </v>
      </c>
      <c r="AB247" s="240" t="str">
        <f>IFERROR(VLOOKUP(BillDetail_List[[#This Row],[Expense Code]],expensenumbers,2,FALSE), " ")</f>
        <v xml:space="preserve"> </v>
      </c>
      <c r="AC247" s="92" t="str">
        <f>IFERROR(VLOOKUP(BillDetail_List[LTM],LTMList,3,FALSE),"")</f>
        <v/>
      </c>
      <c r="AD247" s="92" t="str">
        <f>IFERROR(VLOOKUP(BillDetail_List[LTM],LTMList,4,FALSE),"")</f>
        <v/>
      </c>
      <c r="AE247" s="86">
        <f>IFERROR(VLOOKUP(BillDetail_List[LTM],LTM_List[],6,FALSE),0)</f>
        <v>0</v>
      </c>
      <c r="AF247" s="83" t="e">
        <f>VLOOKUP(BillDetail_List[Part ID],FundingList,7,FALSE)</f>
        <v>#N/A</v>
      </c>
      <c r="AG247" s="83" t="e">
        <f>IF(CounselBaseFees=0,VLOOKUP(BillDetail_List[Part ID],FundingList,3,FALSE),VLOOKUP(BillDetail_List[LTM],LTMList,8,FALSE))</f>
        <v>#N/A</v>
      </c>
      <c r="AH247" s="93" t="e">
        <f>VLOOKUP(BillDetail_List[Part ID],FundingList,4,FALSE)</f>
        <v>#N/A</v>
      </c>
      <c r="AI247" s="190">
        <f>IF(BillDetail_List[[#This Row],[Time]]="N/A",0, BillDetail_List[[#This Row],[Time]]*BillDetail_List[[#This Row],[LTM Rate]])</f>
        <v>0</v>
      </c>
      <c r="AJ247" s="86" t="e">
        <f>IF(BillDetail_List[Entry Alloc%]=0,(BillDetail_List[Time]*BillDetail_List[LTM Rate])*BillDetail_List[[#This Row],[Funding PerCent Allowed]],(BillDetail_List[Time]*BillDetail_List[LTM Rate])*BillDetail_List[[#This Row],[Funding PerCent Allowed]]*BillDetail_List[Entry Alloc%])</f>
        <v>#N/A</v>
      </c>
      <c r="AK247" s="86" t="e">
        <f>BillDetail_List[Base Profit Costs (including any indemnity cap)]*BillDetail_List[VAT Rate]</f>
        <v>#N/A</v>
      </c>
      <c r="AL247" s="86" t="e">
        <f>BillDetail_List[Base Profit Costs (including any indemnity cap)]*BillDetail_List[Success Fee %]</f>
        <v>#N/A</v>
      </c>
      <c r="AM247" s="86" t="e">
        <f>BillDetail_List[Success Fee on Base Profit costs]*BillDetail_List[VAT Rate]</f>
        <v>#N/A</v>
      </c>
      <c r="AN247" s="86" t="e">
        <f>SUM(BillDetail_List[[#This Row],[Base Profit Costs (including any indemnity cap)]:[VAT on Success Fee on Base Profit Costs]])</f>
        <v>#N/A</v>
      </c>
      <c r="AO247" s="86" t="e">
        <f>BillDetail_List[Counsel''s Base Fees]*BillDetail_List[VAT Rate]</f>
        <v>#N/A</v>
      </c>
      <c r="AP247" s="86" t="e">
        <f>BillDetail_List[Counsel''s Base Fees]*BillDetail_List[Success Fee %]</f>
        <v>#N/A</v>
      </c>
      <c r="AQ247" s="86" t="e">
        <f>BillDetail_List[Counsel''s Success Fee]*BillDetail_List[VAT Rate]</f>
        <v>#N/A</v>
      </c>
      <c r="AR247" s="86" t="e">
        <f>BillDetail_List[Counsel''s Base Fees]+BillDetail_List[VAT on Base Counsel Fees]+BillDetail_List[Counsel''s Success Fee]+BillDetail_List[VAT on Counsel''s Success Fee]</f>
        <v>#N/A</v>
      </c>
      <c r="AS247" s="86">
        <f>BillDetail_List[Other Disbursements]+BillDetail_List[VAT On Other Disbursements]</f>
        <v>0</v>
      </c>
      <c r="AT247" s="86">
        <f>BillDetail_List[Counsel''s Base Fees]+BillDetail_List[Other Disbursements]+BillDetail_List[ATEI Premium]</f>
        <v>0</v>
      </c>
      <c r="AU247" s="86" t="e">
        <f>BillDetail_List[Other Disbursements]+BillDetail_List[Counsel''s Base Fees]+BillDetail_List[Base Profit Costs (including any indemnity cap)]</f>
        <v>#N/A</v>
      </c>
      <c r="AV247" s="86" t="e">
        <f>BillDetail_List[Base Profit Costs (including any indemnity cap)]+BillDetail_List[Success Fee on Base Profit costs]</f>
        <v>#N/A</v>
      </c>
      <c r="AW247" s="86" t="e">
        <f>BillDetail_List[ATEI Premium]+BillDetail_List[Other Disbursements]+BillDetail_List[Counsel''s Success Fee]+BillDetail_List[Counsel''s Base Fees]</f>
        <v>#N/A</v>
      </c>
      <c r="AX247" s="86" t="e">
        <f>BillDetail_List[VAT On Other Disbursements]+BillDetail_List[VAT on Counsel''s Success Fee]+BillDetail_List[VAT on Base Counsel Fees]+BillDetail_List[VAT on Success Fee on Base Profit Costs]+BillDetail_List[VAT on Base Profit Costs]</f>
        <v>#N/A</v>
      </c>
      <c r="AY247" s="86" t="e">
        <f>SUM(BillDetail_List[[#This Row],[Total Profit Costs]:[Total VAT]])</f>
        <v>#N/A</v>
      </c>
      <c r="AZ247" s="280" t="e">
        <f>VLOOKUP(BillDetail_List[[#This Row],[Phase Code ]],phasetasklist,7,FALSE)</f>
        <v>#N/A</v>
      </c>
      <c r="BA247" s="280" t="e">
        <f>VLOOKUP(BillDetail_List[[#This Row],[Task Code]],tasklist,7,FALSE)</f>
        <v>#N/A</v>
      </c>
      <c r="BB247" s="280" t="str">
        <f>IFERROR(VLOOKUP(BillDetail_List[[#This Row],[Activity Code]],ActivityCodeList,4,FALSE),"")</f>
        <v/>
      </c>
      <c r="BC247" s="280" t="str">
        <f>IFERROR(VLOOKUP(BillDetail_List[[#This Row],[Expense Code]],expensenumbers,4,FALSE),"")</f>
        <v/>
      </c>
      <c r="BD247" s="218"/>
      <c r="BE247" s="94"/>
      <c r="BF247" s="94"/>
      <c r="BG247" s="218"/>
      <c r="BH247" s="94"/>
      <c r="BI247" s="218"/>
      <c r="BJ247" s="218"/>
      <c r="BK247" s="96"/>
      <c r="BL247" s="96"/>
      <c r="BQ247" s="96"/>
      <c r="BR247" s="96"/>
      <c r="BS247" s="96"/>
      <c r="BT247" s="96"/>
      <c r="BV247" s="96"/>
      <c r="BW247" s="72"/>
      <c r="BX247" s="72"/>
      <c r="CB247" s="98"/>
      <c r="CC247" s="99"/>
      <c r="CD247" s="99"/>
      <c r="CE247" s="84"/>
      <c r="CF247" s="84"/>
    </row>
    <row r="248" spans="1:84" x14ac:dyDescent="0.2">
      <c r="A248" s="74"/>
      <c r="B248" s="74"/>
      <c r="C248" s="49"/>
      <c r="D248" s="172"/>
      <c r="E248" s="216"/>
      <c r="F248" s="76"/>
      <c r="G248" s="119"/>
      <c r="H248" s="87"/>
      <c r="I248" s="77"/>
      <c r="J248" s="77"/>
      <c r="K248" s="88"/>
      <c r="L248" s="79"/>
      <c r="M248" s="217"/>
      <c r="N248" s="256"/>
      <c r="O248" s="256"/>
      <c r="P248" s="256"/>
      <c r="Q248" s="256"/>
      <c r="R248" s="81"/>
      <c r="S248" s="89"/>
      <c r="T248" s="76"/>
      <c r="U248" s="76"/>
      <c r="V248" s="86" t="e">
        <f>IF(BillDetail_List[Entry Alloc%]=0,(BillDetail_List[Time]*BillDetail_List[LTM Rate])*BillDetail_List[[#This Row],[Funding PerCent Allowed]],(BillDetail_List[Time]*BillDetail_List[LTM Rate])*BillDetail_List[[#This Row],[Funding PerCent Allowed]]*BillDetail_List[Entry Alloc%])</f>
        <v>#N/A</v>
      </c>
      <c r="W248" s="86">
        <f>BillDetail_List[Counsel''s Base Fees]+BillDetail_List[Other Disbursements]+BillDetail_List[ATEI Premium]</f>
        <v>0</v>
      </c>
      <c r="X248" s="91" t="e">
        <f>VLOOKUP(BillDetail_List[Part ID],FundingList,2,FALSE)</f>
        <v>#N/A</v>
      </c>
      <c r="Y248" s="272" t="e">
        <f>VLOOKUP(BillDetail_List[[#This Row],[Phase Code ]],phasetasklist,3,FALSE)</f>
        <v>#N/A</v>
      </c>
      <c r="Z248" s="255" t="e">
        <f>VLOOKUP(BillDetail_List[[#This Row],[Task Code]],tasklist,4,FALSE)</f>
        <v>#N/A</v>
      </c>
      <c r="AA248" s="240" t="str">
        <f>IFERROR(VLOOKUP(BillDetail_List[[#This Row],[Activity Code]],ActivityCodeList,2,FALSE), " ")</f>
        <v xml:space="preserve"> </v>
      </c>
      <c r="AB248" s="240" t="str">
        <f>IFERROR(VLOOKUP(BillDetail_List[[#This Row],[Expense Code]],expensenumbers,2,FALSE), " ")</f>
        <v xml:space="preserve"> </v>
      </c>
      <c r="AC248" s="92" t="str">
        <f>IFERROR(VLOOKUP(BillDetail_List[LTM],LTMList,3,FALSE),"")</f>
        <v/>
      </c>
      <c r="AD248" s="92" t="str">
        <f>IFERROR(VLOOKUP(BillDetail_List[LTM],LTMList,4,FALSE),"")</f>
        <v/>
      </c>
      <c r="AE248" s="86">
        <f>IFERROR(VLOOKUP(BillDetail_List[LTM],LTM_List[],6,FALSE),0)</f>
        <v>0</v>
      </c>
      <c r="AF248" s="83" t="e">
        <f>VLOOKUP(BillDetail_List[Part ID],FundingList,7,FALSE)</f>
        <v>#N/A</v>
      </c>
      <c r="AG248" s="83" t="e">
        <f>IF(CounselBaseFees=0,VLOOKUP(BillDetail_List[Part ID],FundingList,3,FALSE),VLOOKUP(BillDetail_List[LTM],LTMList,8,FALSE))</f>
        <v>#N/A</v>
      </c>
      <c r="AH248" s="93" t="e">
        <f>VLOOKUP(BillDetail_List[Part ID],FundingList,4,FALSE)</f>
        <v>#N/A</v>
      </c>
      <c r="AI248" s="190">
        <f>IF(BillDetail_List[[#This Row],[Time]]="N/A",0, BillDetail_List[[#This Row],[Time]]*BillDetail_List[[#This Row],[LTM Rate]])</f>
        <v>0</v>
      </c>
      <c r="AJ248" s="86" t="e">
        <f>IF(BillDetail_List[Entry Alloc%]=0,(BillDetail_List[Time]*BillDetail_List[LTM Rate])*BillDetail_List[[#This Row],[Funding PerCent Allowed]],(BillDetail_List[Time]*BillDetail_List[LTM Rate])*BillDetail_List[[#This Row],[Funding PerCent Allowed]]*BillDetail_List[Entry Alloc%])</f>
        <v>#N/A</v>
      </c>
      <c r="AK248" s="86" t="e">
        <f>BillDetail_List[Base Profit Costs (including any indemnity cap)]*BillDetail_List[VAT Rate]</f>
        <v>#N/A</v>
      </c>
      <c r="AL248" s="86" t="e">
        <f>BillDetail_List[Base Profit Costs (including any indemnity cap)]*BillDetail_List[Success Fee %]</f>
        <v>#N/A</v>
      </c>
      <c r="AM248" s="86" t="e">
        <f>BillDetail_List[Success Fee on Base Profit costs]*BillDetail_List[VAT Rate]</f>
        <v>#N/A</v>
      </c>
      <c r="AN248" s="86" t="e">
        <f>SUM(BillDetail_List[[#This Row],[Base Profit Costs (including any indemnity cap)]:[VAT on Success Fee on Base Profit Costs]])</f>
        <v>#N/A</v>
      </c>
      <c r="AO248" s="86" t="e">
        <f>BillDetail_List[Counsel''s Base Fees]*BillDetail_List[VAT Rate]</f>
        <v>#N/A</v>
      </c>
      <c r="AP248" s="86" t="e">
        <f>BillDetail_List[Counsel''s Base Fees]*BillDetail_List[Success Fee %]</f>
        <v>#N/A</v>
      </c>
      <c r="AQ248" s="86" t="e">
        <f>BillDetail_List[Counsel''s Success Fee]*BillDetail_List[VAT Rate]</f>
        <v>#N/A</v>
      </c>
      <c r="AR248" s="86" t="e">
        <f>BillDetail_List[Counsel''s Base Fees]+BillDetail_List[VAT on Base Counsel Fees]+BillDetail_List[Counsel''s Success Fee]+BillDetail_List[VAT on Counsel''s Success Fee]</f>
        <v>#N/A</v>
      </c>
      <c r="AS248" s="86">
        <f>BillDetail_List[Other Disbursements]+BillDetail_List[VAT On Other Disbursements]</f>
        <v>0</v>
      </c>
      <c r="AT248" s="86">
        <f>BillDetail_List[Counsel''s Base Fees]+BillDetail_List[Other Disbursements]+BillDetail_List[ATEI Premium]</f>
        <v>0</v>
      </c>
      <c r="AU248" s="86" t="e">
        <f>BillDetail_List[Other Disbursements]+BillDetail_List[Counsel''s Base Fees]+BillDetail_List[Base Profit Costs (including any indemnity cap)]</f>
        <v>#N/A</v>
      </c>
      <c r="AV248" s="86" t="e">
        <f>BillDetail_List[Base Profit Costs (including any indemnity cap)]+BillDetail_List[Success Fee on Base Profit costs]</f>
        <v>#N/A</v>
      </c>
      <c r="AW248" s="86" t="e">
        <f>BillDetail_List[ATEI Premium]+BillDetail_List[Other Disbursements]+BillDetail_List[Counsel''s Success Fee]+BillDetail_List[Counsel''s Base Fees]</f>
        <v>#N/A</v>
      </c>
      <c r="AX248" s="86" t="e">
        <f>BillDetail_List[VAT On Other Disbursements]+BillDetail_List[VAT on Counsel''s Success Fee]+BillDetail_List[VAT on Base Counsel Fees]+BillDetail_List[VAT on Success Fee on Base Profit Costs]+BillDetail_List[VAT on Base Profit Costs]</f>
        <v>#N/A</v>
      </c>
      <c r="AY248" s="86" t="e">
        <f>SUM(BillDetail_List[[#This Row],[Total Profit Costs]:[Total VAT]])</f>
        <v>#N/A</v>
      </c>
      <c r="AZ248" s="280" t="e">
        <f>VLOOKUP(BillDetail_List[[#This Row],[Phase Code ]],phasetasklist,7,FALSE)</f>
        <v>#N/A</v>
      </c>
      <c r="BA248" s="280" t="e">
        <f>VLOOKUP(BillDetail_List[[#This Row],[Task Code]],tasklist,7,FALSE)</f>
        <v>#N/A</v>
      </c>
      <c r="BB248" s="280" t="str">
        <f>IFERROR(VLOOKUP(BillDetail_List[[#This Row],[Activity Code]],ActivityCodeList,4,FALSE),"")</f>
        <v/>
      </c>
      <c r="BC248" s="280" t="str">
        <f>IFERROR(VLOOKUP(BillDetail_List[[#This Row],[Expense Code]],expensenumbers,4,FALSE),"")</f>
        <v/>
      </c>
      <c r="BD248" s="218"/>
      <c r="BE248" s="94"/>
      <c r="BF248" s="94"/>
      <c r="BG248" s="218"/>
      <c r="BH248" s="94"/>
      <c r="BI248" s="218"/>
      <c r="BJ248" s="218"/>
      <c r="BK248" s="96"/>
      <c r="BL248" s="96"/>
      <c r="BQ248" s="96"/>
      <c r="BR248" s="96"/>
      <c r="BS248" s="96"/>
      <c r="BT248" s="96"/>
      <c r="BV248" s="96"/>
      <c r="BW248" s="72"/>
      <c r="BX248" s="72"/>
      <c r="CB248" s="98"/>
      <c r="CC248" s="99"/>
      <c r="CD248" s="99"/>
      <c r="CE248" s="84"/>
      <c r="CF248" s="84"/>
    </row>
    <row r="249" spans="1:84" ht="29.1" customHeight="1" x14ac:dyDescent="0.25">
      <c r="A249" s="74"/>
      <c r="B249" s="74"/>
      <c r="C249" s="49"/>
      <c r="D249" s="172"/>
      <c r="E249" s="76"/>
      <c r="F249" s="76"/>
      <c r="G249" s="219"/>
      <c r="H249" s="87"/>
      <c r="I249" s="77"/>
      <c r="J249" s="100"/>
      <c r="K249" s="88"/>
      <c r="L249" s="77"/>
      <c r="M249" s="80"/>
      <c r="N249" s="256"/>
      <c r="O249" s="256"/>
      <c r="P249" s="256"/>
      <c r="Q249" s="256"/>
      <c r="R249" s="81"/>
      <c r="S249" s="89"/>
      <c r="T249" s="76"/>
      <c r="U249" s="76"/>
      <c r="V249" s="86" t="e">
        <f>IF(BillDetail_List[Entry Alloc%]=0,(BillDetail_List[Time]*BillDetail_List[LTM Rate])*BillDetail_List[[#This Row],[Funding PerCent Allowed]],(BillDetail_List[Time]*BillDetail_List[LTM Rate])*BillDetail_List[[#This Row],[Funding PerCent Allowed]]*BillDetail_List[Entry Alloc%])</f>
        <v>#N/A</v>
      </c>
      <c r="W249" s="86">
        <f>BillDetail_List[Counsel''s Base Fees]+BillDetail_List[Other Disbursements]+BillDetail_List[ATEI Premium]</f>
        <v>0</v>
      </c>
      <c r="X249" s="91" t="e">
        <f>VLOOKUP(BillDetail_List[Part ID],FundingList,2,FALSE)</f>
        <v>#N/A</v>
      </c>
      <c r="Y249" s="272" t="e">
        <f>VLOOKUP(BillDetail_List[[#This Row],[Phase Code ]],phasetasklist,3,FALSE)</f>
        <v>#N/A</v>
      </c>
      <c r="Z249" s="255" t="e">
        <f>VLOOKUP(BillDetail_List[[#This Row],[Task Code]],tasklist,4,FALSE)</f>
        <v>#N/A</v>
      </c>
      <c r="AA249" s="240" t="str">
        <f>IFERROR(VLOOKUP(BillDetail_List[[#This Row],[Activity Code]],ActivityCodeList,2,FALSE), " ")</f>
        <v xml:space="preserve"> </v>
      </c>
      <c r="AB249" s="240" t="str">
        <f>IFERROR(VLOOKUP(BillDetail_List[[#This Row],[Expense Code]],expensenumbers,2,FALSE), " ")</f>
        <v xml:space="preserve"> </v>
      </c>
      <c r="AC249" s="92" t="str">
        <f>IFERROR(VLOOKUP(BillDetail_List[LTM],LTMList,3,FALSE),"")</f>
        <v/>
      </c>
      <c r="AD249" s="92" t="str">
        <f>IFERROR(VLOOKUP(BillDetail_List[LTM],LTMList,4,FALSE),"")</f>
        <v/>
      </c>
      <c r="AE249" s="86">
        <f>IFERROR(VLOOKUP(BillDetail_List[LTM],LTM_List[],6,FALSE),0)</f>
        <v>0</v>
      </c>
      <c r="AF249" s="83" t="e">
        <f>VLOOKUP(BillDetail_List[Part ID],FundingList,7,FALSE)</f>
        <v>#N/A</v>
      </c>
      <c r="AG249" s="83" t="e">
        <f>IF(CounselBaseFees=0,VLOOKUP(BillDetail_List[Part ID],FundingList,3,FALSE),VLOOKUP(BillDetail_List[LTM],LTMList,8,FALSE))</f>
        <v>#N/A</v>
      </c>
      <c r="AH249" s="93" t="e">
        <f>VLOOKUP(BillDetail_List[Part ID],FundingList,4,FALSE)</f>
        <v>#N/A</v>
      </c>
      <c r="AI249" s="190">
        <f>IF(BillDetail_List[[#This Row],[Time]]="N/A",0, BillDetail_List[[#This Row],[Time]]*BillDetail_List[[#This Row],[LTM Rate]])</f>
        <v>0</v>
      </c>
      <c r="AJ249" s="86" t="e">
        <f>IF(BillDetail_List[Entry Alloc%]=0,(BillDetail_List[Time]*BillDetail_List[LTM Rate])*BillDetail_List[[#This Row],[Funding PerCent Allowed]],(BillDetail_List[Time]*BillDetail_List[LTM Rate])*BillDetail_List[[#This Row],[Funding PerCent Allowed]]*BillDetail_List[Entry Alloc%])</f>
        <v>#N/A</v>
      </c>
      <c r="AK249" s="86" t="e">
        <f>BillDetail_List[Base Profit Costs (including any indemnity cap)]*BillDetail_List[VAT Rate]</f>
        <v>#N/A</v>
      </c>
      <c r="AL249" s="86" t="e">
        <f>BillDetail_List[Base Profit Costs (including any indemnity cap)]*BillDetail_List[Success Fee %]</f>
        <v>#N/A</v>
      </c>
      <c r="AM249" s="86" t="e">
        <f>BillDetail_List[Success Fee on Base Profit costs]*BillDetail_List[VAT Rate]</f>
        <v>#N/A</v>
      </c>
      <c r="AN249" s="86" t="e">
        <f>SUM(BillDetail_List[[#This Row],[Base Profit Costs (including any indemnity cap)]:[VAT on Success Fee on Base Profit Costs]])</f>
        <v>#N/A</v>
      </c>
      <c r="AO249" s="86" t="e">
        <f>BillDetail_List[Counsel''s Base Fees]*BillDetail_List[VAT Rate]</f>
        <v>#N/A</v>
      </c>
      <c r="AP249" s="86" t="e">
        <f>BillDetail_List[Counsel''s Base Fees]*BillDetail_List[Success Fee %]</f>
        <v>#N/A</v>
      </c>
      <c r="AQ249" s="86" t="e">
        <f>BillDetail_List[Counsel''s Success Fee]*BillDetail_List[VAT Rate]</f>
        <v>#N/A</v>
      </c>
      <c r="AR249" s="86" t="e">
        <f>BillDetail_List[Counsel''s Base Fees]+BillDetail_List[VAT on Base Counsel Fees]+BillDetail_List[Counsel''s Success Fee]+BillDetail_List[VAT on Counsel''s Success Fee]</f>
        <v>#N/A</v>
      </c>
      <c r="AS249" s="86">
        <f>BillDetail_List[Other Disbursements]+BillDetail_List[VAT On Other Disbursements]</f>
        <v>0</v>
      </c>
      <c r="AT249" s="86">
        <f>BillDetail_List[Counsel''s Base Fees]+BillDetail_List[Other Disbursements]+BillDetail_List[ATEI Premium]</f>
        <v>0</v>
      </c>
      <c r="AU249" s="86" t="e">
        <f>BillDetail_List[Other Disbursements]+BillDetail_List[Counsel''s Base Fees]+BillDetail_List[Base Profit Costs (including any indemnity cap)]</f>
        <v>#N/A</v>
      </c>
      <c r="AV249" s="86" t="e">
        <f>BillDetail_List[Base Profit Costs (including any indemnity cap)]+BillDetail_List[Success Fee on Base Profit costs]</f>
        <v>#N/A</v>
      </c>
      <c r="AW249" s="86" t="e">
        <f>BillDetail_List[ATEI Premium]+BillDetail_List[Other Disbursements]+BillDetail_List[Counsel''s Success Fee]+BillDetail_List[Counsel''s Base Fees]</f>
        <v>#N/A</v>
      </c>
      <c r="AX249" s="86" t="e">
        <f>BillDetail_List[VAT On Other Disbursements]+BillDetail_List[VAT on Counsel''s Success Fee]+BillDetail_List[VAT on Base Counsel Fees]+BillDetail_List[VAT on Success Fee on Base Profit Costs]+BillDetail_List[VAT on Base Profit Costs]</f>
        <v>#N/A</v>
      </c>
      <c r="AY249" s="86" t="e">
        <f>SUM(BillDetail_List[[#This Row],[Total Profit Costs]:[Total VAT]])</f>
        <v>#N/A</v>
      </c>
      <c r="AZ249" s="280" t="e">
        <f>VLOOKUP(BillDetail_List[[#This Row],[Phase Code ]],phasetasklist,7,FALSE)</f>
        <v>#N/A</v>
      </c>
      <c r="BA249" s="280" t="e">
        <f>VLOOKUP(BillDetail_List[[#This Row],[Task Code]],tasklist,7,FALSE)</f>
        <v>#N/A</v>
      </c>
      <c r="BB249" s="280" t="str">
        <f>IFERROR(VLOOKUP(BillDetail_List[[#This Row],[Activity Code]],ActivityCodeList,4,FALSE),"")</f>
        <v/>
      </c>
      <c r="BC249" s="280" t="str">
        <f>IFERROR(VLOOKUP(BillDetail_List[[#This Row],[Expense Code]],expensenumbers,4,FALSE),"")</f>
        <v/>
      </c>
      <c r="BD249" s="218"/>
      <c r="BE249" s="94"/>
      <c r="BF249" s="94"/>
      <c r="BG249" s="218"/>
      <c r="BH249" s="94"/>
      <c r="BI249" s="218"/>
      <c r="BJ249" s="218"/>
      <c r="BK249" s="96"/>
      <c r="BL249" s="96"/>
      <c r="BQ249" s="96"/>
      <c r="BR249" s="96"/>
      <c r="BS249" s="96"/>
      <c r="BT249" s="96"/>
      <c r="BV249" s="96"/>
      <c r="BW249" s="72"/>
      <c r="BX249" s="72"/>
      <c r="CB249" s="98"/>
      <c r="CC249" s="99"/>
      <c r="CD249" s="99"/>
      <c r="CE249" s="84"/>
      <c r="CF249" s="84"/>
    </row>
    <row r="250" spans="1:84" x14ac:dyDescent="0.2">
      <c r="A250" s="74"/>
      <c r="B250" s="74"/>
      <c r="C250" s="49"/>
      <c r="D250" s="172"/>
      <c r="E250" s="129"/>
      <c r="F250" s="126"/>
      <c r="G250" s="119"/>
      <c r="H250" s="87"/>
      <c r="I250" s="77"/>
      <c r="J250" s="77"/>
      <c r="K250" s="88"/>
      <c r="L250" s="79"/>
      <c r="M250" s="80"/>
      <c r="N250" s="256"/>
      <c r="O250" s="256"/>
      <c r="P250" s="256"/>
      <c r="Q250" s="256"/>
      <c r="R250" s="81"/>
      <c r="S250" s="89"/>
      <c r="T250" s="76"/>
      <c r="U250" s="76"/>
      <c r="V250" s="86" t="e">
        <f>IF(BillDetail_List[Entry Alloc%]=0,(BillDetail_List[Time]*BillDetail_List[LTM Rate])*BillDetail_List[[#This Row],[Funding PerCent Allowed]],(BillDetail_List[Time]*BillDetail_List[LTM Rate])*BillDetail_List[[#This Row],[Funding PerCent Allowed]]*BillDetail_List[Entry Alloc%])</f>
        <v>#N/A</v>
      </c>
      <c r="W250" s="86">
        <f>BillDetail_List[Counsel''s Base Fees]+BillDetail_List[Other Disbursements]+BillDetail_List[ATEI Premium]</f>
        <v>0</v>
      </c>
      <c r="X250" s="91" t="e">
        <f>VLOOKUP(BillDetail_List[Part ID],FundingList,2,FALSE)</f>
        <v>#N/A</v>
      </c>
      <c r="Y250" s="272" t="e">
        <f>VLOOKUP(BillDetail_List[[#This Row],[Phase Code ]],phasetasklist,3,FALSE)</f>
        <v>#N/A</v>
      </c>
      <c r="Z250" s="255" t="e">
        <f>VLOOKUP(BillDetail_List[[#This Row],[Task Code]],tasklist,4,FALSE)</f>
        <v>#N/A</v>
      </c>
      <c r="AA250" s="240" t="str">
        <f>IFERROR(VLOOKUP(BillDetail_List[[#This Row],[Activity Code]],ActivityCodeList,2,FALSE), " ")</f>
        <v xml:space="preserve"> </v>
      </c>
      <c r="AB250" s="240" t="str">
        <f>IFERROR(VLOOKUP(BillDetail_List[[#This Row],[Expense Code]],expensenumbers,2,FALSE), " ")</f>
        <v xml:space="preserve"> </v>
      </c>
      <c r="AC250" s="92" t="str">
        <f>IFERROR(VLOOKUP(BillDetail_List[LTM],LTMList,3,FALSE),"")</f>
        <v/>
      </c>
      <c r="AD250" s="92" t="str">
        <f>IFERROR(VLOOKUP(BillDetail_List[LTM],LTMList,4,FALSE),"")</f>
        <v/>
      </c>
      <c r="AE250" s="86">
        <f>IFERROR(VLOOKUP(BillDetail_List[LTM],LTM_List[],6,FALSE),0)</f>
        <v>0</v>
      </c>
      <c r="AF250" s="83" t="e">
        <f>VLOOKUP(BillDetail_List[Part ID],FundingList,7,FALSE)</f>
        <v>#N/A</v>
      </c>
      <c r="AG250" s="83" t="e">
        <f>IF(CounselBaseFees=0,VLOOKUP(BillDetail_List[Part ID],FundingList,3,FALSE),VLOOKUP(BillDetail_List[LTM],LTMList,8,FALSE))</f>
        <v>#N/A</v>
      </c>
      <c r="AH250" s="93" t="e">
        <f>VLOOKUP(BillDetail_List[Part ID],FundingList,4,FALSE)</f>
        <v>#N/A</v>
      </c>
      <c r="AI250" s="190">
        <f>IF(BillDetail_List[[#This Row],[Time]]="N/A",0, BillDetail_List[[#This Row],[Time]]*BillDetail_List[[#This Row],[LTM Rate]])</f>
        <v>0</v>
      </c>
      <c r="AJ250" s="86" t="e">
        <f>IF(BillDetail_List[Entry Alloc%]=0,(BillDetail_List[Time]*BillDetail_List[LTM Rate])*BillDetail_List[[#This Row],[Funding PerCent Allowed]],(BillDetail_List[Time]*BillDetail_List[LTM Rate])*BillDetail_List[[#This Row],[Funding PerCent Allowed]]*BillDetail_List[Entry Alloc%])</f>
        <v>#N/A</v>
      </c>
      <c r="AK250" s="86" t="e">
        <f>BillDetail_List[Base Profit Costs (including any indemnity cap)]*BillDetail_List[VAT Rate]</f>
        <v>#N/A</v>
      </c>
      <c r="AL250" s="86" t="e">
        <f>BillDetail_List[Base Profit Costs (including any indemnity cap)]*BillDetail_List[Success Fee %]</f>
        <v>#N/A</v>
      </c>
      <c r="AM250" s="86" t="e">
        <f>BillDetail_List[Success Fee on Base Profit costs]*BillDetail_List[VAT Rate]</f>
        <v>#N/A</v>
      </c>
      <c r="AN250" s="86" t="e">
        <f>SUM(BillDetail_List[[#This Row],[Base Profit Costs (including any indemnity cap)]:[VAT on Success Fee on Base Profit Costs]])</f>
        <v>#N/A</v>
      </c>
      <c r="AO250" s="86" t="e">
        <f>BillDetail_List[Counsel''s Base Fees]*BillDetail_List[VAT Rate]</f>
        <v>#N/A</v>
      </c>
      <c r="AP250" s="86" t="e">
        <f>BillDetail_List[Counsel''s Base Fees]*BillDetail_List[Success Fee %]</f>
        <v>#N/A</v>
      </c>
      <c r="AQ250" s="86" t="e">
        <f>BillDetail_List[Counsel''s Success Fee]*BillDetail_List[VAT Rate]</f>
        <v>#N/A</v>
      </c>
      <c r="AR250" s="86" t="e">
        <f>BillDetail_List[Counsel''s Base Fees]+BillDetail_List[VAT on Base Counsel Fees]+BillDetail_List[Counsel''s Success Fee]+BillDetail_List[VAT on Counsel''s Success Fee]</f>
        <v>#N/A</v>
      </c>
      <c r="AS250" s="86">
        <f>BillDetail_List[Other Disbursements]+BillDetail_List[VAT On Other Disbursements]</f>
        <v>0</v>
      </c>
      <c r="AT250" s="86">
        <f>BillDetail_List[Counsel''s Base Fees]+BillDetail_List[Other Disbursements]+BillDetail_List[ATEI Premium]</f>
        <v>0</v>
      </c>
      <c r="AU250" s="86" t="e">
        <f>BillDetail_List[Other Disbursements]+BillDetail_List[Counsel''s Base Fees]+BillDetail_List[Base Profit Costs (including any indemnity cap)]</f>
        <v>#N/A</v>
      </c>
      <c r="AV250" s="86" t="e">
        <f>BillDetail_List[Base Profit Costs (including any indemnity cap)]+BillDetail_List[Success Fee on Base Profit costs]</f>
        <v>#N/A</v>
      </c>
      <c r="AW250" s="86" t="e">
        <f>BillDetail_List[ATEI Premium]+BillDetail_List[Other Disbursements]+BillDetail_List[Counsel''s Success Fee]+BillDetail_List[Counsel''s Base Fees]</f>
        <v>#N/A</v>
      </c>
      <c r="AX250" s="86" t="e">
        <f>BillDetail_List[VAT On Other Disbursements]+BillDetail_List[VAT on Counsel''s Success Fee]+BillDetail_List[VAT on Base Counsel Fees]+BillDetail_List[VAT on Success Fee on Base Profit Costs]+BillDetail_List[VAT on Base Profit Costs]</f>
        <v>#N/A</v>
      </c>
      <c r="AY250" s="86" t="e">
        <f>SUM(BillDetail_List[[#This Row],[Total Profit Costs]:[Total VAT]])</f>
        <v>#N/A</v>
      </c>
      <c r="AZ250" s="280" t="e">
        <f>VLOOKUP(BillDetail_List[[#This Row],[Phase Code ]],phasetasklist,7,FALSE)</f>
        <v>#N/A</v>
      </c>
      <c r="BA250" s="280" t="e">
        <f>VLOOKUP(BillDetail_List[[#This Row],[Task Code]],tasklist,7,FALSE)</f>
        <v>#N/A</v>
      </c>
      <c r="BB250" s="280" t="str">
        <f>IFERROR(VLOOKUP(BillDetail_List[[#This Row],[Activity Code]],ActivityCodeList,4,FALSE),"")</f>
        <v/>
      </c>
      <c r="BC250" s="280" t="str">
        <f>IFERROR(VLOOKUP(BillDetail_List[[#This Row],[Expense Code]],expensenumbers,4,FALSE),"")</f>
        <v/>
      </c>
      <c r="BD250" s="218"/>
      <c r="BE250" s="94"/>
      <c r="BF250" s="94"/>
      <c r="BG250" s="218"/>
      <c r="BH250" s="94"/>
      <c r="BI250" s="218"/>
      <c r="BJ250" s="218"/>
      <c r="BK250" s="96"/>
      <c r="BL250" s="96"/>
      <c r="BQ250" s="96"/>
      <c r="BR250" s="96"/>
      <c r="BS250" s="96"/>
      <c r="BT250" s="96"/>
      <c r="BV250" s="96"/>
      <c r="BW250" s="72"/>
      <c r="BX250" s="72"/>
      <c r="CB250" s="98"/>
      <c r="CC250" s="99"/>
      <c r="CD250" s="99"/>
      <c r="CE250" s="84"/>
      <c r="CF250" s="84"/>
    </row>
    <row r="251" spans="1:84" x14ac:dyDescent="0.2">
      <c r="A251" s="74"/>
      <c r="B251" s="74"/>
      <c r="C251" s="49"/>
      <c r="D251" s="172"/>
      <c r="E251" s="126"/>
      <c r="F251" s="126"/>
      <c r="G251" s="119"/>
      <c r="H251" s="87"/>
      <c r="I251" s="77"/>
      <c r="J251" s="77"/>
      <c r="K251" s="88"/>
      <c r="L251" s="79"/>
      <c r="M251" s="80"/>
      <c r="N251" s="256"/>
      <c r="O251" s="256"/>
      <c r="P251" s="256"/>
      <c r="Q251" s="256"/>
      <c r="R251" s="81"/>
      <c r="S251" s="89"/>
      <c r="T251" s="76"/>
      <c r="U251" s="76"/>
      <c r="V251" s="86" t="e">
        <f>IF(BillDetail_List[Entry Alloc%]=0,(BillDetail_List[Time]*BillDetail_List[LTM Rate])*BillDetail_List[[#This Row],[Funding PerCent Allowed]],(BillDetail_List[Time]*BillDetail_List[LTM Rate])*BillDetail_List[[#This Row],[Funding PerCent Allowed]]*BillDetail_List[Entry Alloc%])</f>
        <v>#N/A</v>
      </c>
      <c r="W251" s="86">
        <f>BillDetail_List[Counsel''s Base Fees]+BillDetail_List[Other Disbursements]+BillDetail_List[ATEI Premium]</f>
        <v>0</v>
      </c>
      <c r="X251" s="91" t="e">
        <f>VLOOKUP(BillDetail_List[Part ID],FundingList,2,FALSE)</f>
        <v>#N/A</v>
      </c>
      <c r="Y251" s="272" t="e">
        <f>VLOOKUP(BillDetail_List[[#This Row],[Phase Code ]],phasetasklist,3,FALSE)</f>
        <v>#N/A</v>
      </c>
      <c r="Z251" s="255" t="e">
        <f>VLOOKUP(BillDetail_List[[#This Row],[Task Code]],tasklist,4,FALSE)</f>
        <v>#N/A</v>
      </c>
      <c r="AA251" s="240" t="str">
        <f>IFERROR(VLOOKUP(BillDetail_List[[#This Row],[Activity Code]],ActivityCodeList,2,FALSE), " ")</f>
        <v xml:space="preserve"> </v>
      </c>
      <c r="AB251" s="240" t="str">
        <f>IFERROR(VLOOKUP(BillDetail_List[[#This Row],[Expense Code]],expensenumbers,2,FALSE), " ")</f>
        <v xml:space="preserve"> </v>
      </c>
      <c r="AC251" s="92" t="str">
        <f>IFERROR(VLOOKUP(BillDetail_List[LTM],LTMList,3,FALSE),"")</f>
        <v/>
      </c>
      <c r="AD251" s="92" t="str">
        <f>IFERROR(VLOOKUP(BillDetail_List[LTM],LTMList,4,FALSE),"")</f>
        <v/>
      </c>
      <c r="AE251" s="86">
        <f>IFERROR(VLOOKUP(BillDetail_List[LTM],LTM_List[],6,FALSE),0)</f>
        <v>0</v>
      </c>
      <c r="AF251" s="83" t="e">
        <f>VLOOKUP(BillDetail_List[Part ID],FundingList,7,FALSE)</f>
        <v>#N/A</v>
      </c>
      <c r="AG251" s="83" t="e">
        <f>IF(CounselBaseFees=0,VLOOKUP(BillDetail_List[Part ID],FundingList,3,FALSE),VLOOKUP(BillDetail_List[LTM],LTMList,8,FALSE))</f>
        <v>#N/A</v>
      </c>
      <c r="AH251" s="93" t="e">
        <f>VLOOKUP(BillDetail_List[Part ID],FundingList,4,FALSE)</f>
        <v>#N/A</v>
      </c>
      <c r="AI251" s="190">
        <f>IF(BillDetail_List[[#This Row],[Time]]="N/A",0, BillDetail_List[[#This Row],[Time]]*BillDetail_List[[#This Row],[LTM Rate]])</f>
        <v>0</v>
      </c>
      <c r="AJ251" s="86" t="e">
        <f>IF(BillDetail_List[Entry Alloc%]=0,(BillDetail_List[Time]*BillDetail_List[LTM Rate])*BillDetail_List[[#This Row],[Funding PerCent Allowed]],(BillDetail_List[Time]*BillDetail_List[LTM Rate])*BillDetail_List[[#This Row],[Funding PerCent Allowed]]*BillDetail_List[Entry Alloc%])</f>
        <v>#N/A</v>
      </c>
      <c r="AK251" s="86" t="e">
        <f>BillDetail_List[Base Profit Costs (including any indemnity cap)]*BillDetail_List[VAT Rate]</f>
        <v>#N/A</v>
      </c>
      <c r="AL251" s="86" t="e">
        <f>BillDetail_List[Base Profit Costs (including any indemnity cap)]*BillDetail_List[Success Fee %]</f>
        <v>#N/A</v>
      </c>
      <c r="AM251" s="86" t="e">
        <f>BillDetail_List[Success Fee on Base Profit costs]*BillDetail_List[VAT Rate]</f>
        <v>#N/A</v>
      </c>
      <c r="AN251" s="86" t="e">
        <f>SUM(BillDetail_List[[#This Row],[Base Profit Costs (including any indemnity cap)]:[VAT on Success Fee on Base Profit Costs]])</f>
        <v>#N/A</v>
      </c>
      <c r="AO251" s="86" t="e">
        <f>BillDetail_List[Counsel''s Base Fees]*BillDetail_List[VAT Rate]</f>
        <v>#N/A</v>
      </c>
      <c r="AP251" s="86" t="e">
        <f>BillDetail_List[Counsel''s Base Fees]*BillDetail_List[Success Fee %]</f>
        <v>#N/A</v>
      </c>
      <c r="AQ251" s="86" t="e">
        <f>BillDetail_List[Counsel''s Success Fee]*BillDetail_List[VAT Rate]</f>
        <v>#N/A</v>
      </c>
      <c r="AR251" s="86" t="e">
        <f>BillDetail_List[Counsel''s Base Fees]+BillDetail_List[VAT on Base Counsel Fees]+BillDetail_List[Counsel''s Success Fee]+BillDetail_List[VAT on Counsel''s Success Fee]</f>
        <v>#N/A</v>
      </c>
      <c r="AS251" s="86">
        <f>BillDetail_List[Other Disbursements]+BillDetail_List[VAT On Other Disbursements]</f>
        <v>0</v>
      </c>
      <c r="AT251" s="86">
        <f>BillDetail_List[Counsel''s Base Fees]+BillDetail_List[Other Disbursements]+BillDetail_List[ATEI Premium]</f>
        <v>0</v>
      </c>
      <c r="AU251" s="86" t="e">
        <f>BillDetail_List[Other Disbursements]+BillDetail_List[Counsel''s Base Fees]+BillDetail_List[Base Profit Costs (including any indemnity cap)]</f>
        <v>#N/A</v>
      </c>
      <c r="AV251" s="86" t="e">
        <f>BillDetail_List[Base Profit Costs (including any indemnity cap)]+BillDetail_List[Success Fee on Base Profit costs]</f>
        <v>#N/A</v>
      </c>
      <c r="AW251" s="86" t="e">
        <f>BillDetail_List[ATEI Premium]+BillDetail_List[Other Disbursements]+BillDetail_List[Counsel''s Success Fee]+BillDetail_List[Counsel''s Base Fees]</f>
        <v>#N/A</v>
      </c>
      <c r="AX251" s="86" t="e">
        <f>BillDetail_List[VAT On Other Disbursements]+BillDetail_List[VAT on Counsel''s Success Fee]+BillDetail_List[VAT on Base Counsel Fees]+BillDetail_List[VAT on Success Fee on Base Profit Costs]+BillDetail_List[VAT on Base Profit Costs]</f>
        <v>#N/A</v>
      </c>
      <c r="AY251" s="86" t="e">
        <f>SUM(BillDetail_List[[#This Row],[Total Profit Costs]:[Total VAT]])</f>
        <v>#N/A</v>
      </c>
      <c r="AZ251" s="280" t="e">
        <f>VLOOKUP(BillDetail_List[[#This Row],[Phase Code ]],phasetasklist,7,FALSE)</f>
        <v>#N/A</v>
      </c>
      <c r="BA251" s="280" t="e">
        <f>VLOOKUP(BillDetail_List[[#This Row],[Task Code]],tasklist,7,FALSE)</f>
        <v>#N/A</v>
      </c>
      <c r="BB251" s="280" t="str">
        <f>IFERROR(VLOOKUP(BillDetail_List[[#This Row],[Activity Code]],ActivityCodeList,4,FALSE),"")</f>
        <v/>
      </c>
      <c r="BC251" s="280" t="str">
        <f>IFERROR(VLOOKUP(BillDetail_List[[#This Row],[Expense Code]],expensenumbers,4,FALSE),"")</f>
        <v/>
      </c>
      <c r="BD251" s="218"/>
      <c r="BE251" s="94"/>
      <c r="BF251" s="94"/>
      <c r="BG251" s="218"/>
      <c r="BH251" s="94"/>
      <c r="BI251" s="218"/>
      <c r="BJ251" s="218"/>
      <c r="BK251" s="96"/>
      <c r="BL251" s="96"/>
      <c r="BQ251" s="96"/>
      <c r="BR251" s="96"/>
      <c r="BS251" s="96"/>
      <c r="BT251" s="96"/>
      <c r="BV251" s="96"/>
      <c r="BW251" s="72"/>
      <c r="BX251" s="72"/>
      <c r="CB251" s="98"/>
      <c r="CC251" s="99"/>
      <c r="CD251" s="99"/>
      <c r="CE251" s="84"/>
      <c r="CF251" s="84"/>
    </row>
    <row r="252" spans="1:84" x14ac:dyDescent="0.2">
      <c r="A252" s="74"/>
      <c r="B252" s="74"/>
      <c r="C252" s="49"/>
      <c r="D252" s="172"/>
      <c r="E252" s="291"/>
      <c r="F252" s="76"/>
      <c r="G252" s="119"/>
      <c r="H252" s="87"/>
      <c r="I252" s="77"/>
      <c r="J252" s="77"/>
      <c r="K252" s="88"/>
      <c r="L252" s="79"/>
      <c r="M252" s="80"/>
      <c r="N252" s="256"/>
      <c r="O252" s="256"/>
      <c r="P252" s="256"/>
      <c r="Q252" s="256"/>
      <c r="R252" s="81"/>
      <c r="S252" s="89"/>
      <c r="T252" s="76"/>
      <c r="U252" s="76"/>
      <c r="V252" s="86" t="e">
        <f>IF(BillDetail_List[Entry Alloc%]=0,(BillDetail_List[Time]*BillDetail_List[LTM Rate])*BillDetail_List[[#This Row],[Funding PerCent Allowed]],(BillDetail_List[Time]*BillDetail_List[LTM Rate])*BillDetail_List[[#This Row],[Funding PerCent Allowed]]*BillDetail_List[Entry Alloc%])</f>
        <v>#N/A</v>
      </c>
      <c r="W252" s="86">
        <f>BillDetail_List[Counsel''s Base Fees]+BillDetail_List[Other Disbursements]+BillDetail_List[ATEI Premium]</f>
        <v>0</v>
      </c>
      <c r="X252" s="91" t="e">
        <f>VLOOKUP(BillDetail_List[Part ID],FundingList,2,FALSE)</f>
        <v>#N/A</v>
      </c>
      <c r="Y252" s="272" t="e">
        <f>VLOOKUP(BillDetail_List[[#This Row],[Phase Code ]],phasetasklist,3,FALSE)</f>
        <v>#N/A</v>
      </c>
      <c r="Z252" s="255" t="e">
        <f>VLOOKUP(BillDetail_List[[#This Row],[Task Code]],tasklist,4,FALSE)</f>
        <v>#N/A</v>
      </c>
      <c r="AA252" s="240" t="str">
        <f>IFERROR(VLOOKUP(BillDetail_List[[#This Row],[Activity Code]],ActivityCodeList,2,FALSE), " ")</f>
        <v xml:space="preserve"> </v>
      </c>
      <c r="AB252" s="240" t="str">
        <f>IFERROR(VLOOKUP(BillDetail_List[[#This Row],[Expense Code]],expensenumbers,2,FALSE), " ")</f>
        <v xml:space="preserve"> </v>
      </c>
      <c r="AC252" s="92" t="str">
        <f>IFERROR(VLOOKUP(BillDetail_List[LTM],LTMList,3,FALSE),"")</f>
        <v/>
      </c>
      <c r="AD252" s="92" t="str">
        <f>IFERROR(VLOOKUP(BillDetail_List[LTM],LTMList,4,FALSE),"")</f>
        <v/>
      </c>
      <c r="AE252" s="86">
        <f>IFERROR(VLOOKUP(BillDetail_List[LTM],LTM_List[],6,FALSE),0)</f>
        <v>0</v>
      </c>
      <c r="AF252" s="83" t="e">
        <f>VLOOKUP(BillDetail_List[Part ID],FundingList,7,FALSE)</f>
        <v>#N/A</v>
      </c>
      <c r="AG252" s="83" t="e">
        <f>IF(CounselBaseFees=0,VLOOKUP(BillDetail_List[Part ID],FundingList,3,FALSE),VLOOKUP(BillDetail_List[LTM],LTMList,8,FALSE))</f>
        <v>#N/A</v>
      </c>
      <c r="AH252" s="93" t="e">
        <f>VLOOKUP(BillDetail_List[Part ID],FundingList,4,FALSE)</f>
        <v>#N/A</v>
      </c>
      <c r="AI252" s="190">
        <f>IF(BillDetail_List[[#This Row],[Time]]="N/A",0, BillDetail_List[[#This Row],[Time]]*BillDetail_List[[#This Row],[LTM Rate]])</f>
        <v>0</v>
      </c>
      <c r="AJ252" s="86" t="e">
        <f>IF(BillDetail_List[Entry Alloc%]=0,(BillDetail_List[Time]*BillDetail_List[LTM Rate])*BillDetail_List[[#This Row],[Funding PerCent Allowed]],(BillDetail_List[Time]*BillDetail_List[LTM Rate])*BillDetail_List[[#This Row],[Funding PerCent Allowed]]*BillDetail_List[Entry Alloc%])</f>
        <v>#N/A</v>
      </c>
      <c r="AK252" s="86" t="e">
        <f>BillDetail_List[Base Profit Costs (including any indemnity cap)]*BillDetail_List[VAT Rate]</f>
        <v>#N/A</v>
      </c>
      <c r="AL252" s="86" t="e">
        <f>BillDetail_List[Base Profit Costs (including any indemnity cap)]*BillDetail_List[Success Fee %]</f>
        <v>#N/A</v>
      </c>
      <c r="AM252" s="86" t="e">
        <f>BillDetail_List[Success Fee on Base Profit costs]*BillDetail_List[VAT Rate]</f>
        <v>#N/A</v>
      </c>
      <c r="AN252" s="86" t="e">
        <f>SUM(BillDetail_List[[#This Row],[Base Profit Costs (including any indemnity cap)]:[VAT on Success Fee on Base Profit Costs]])</f>
        <v>#N/A</v>
      </c>
      <c r="AO252" s="86" t="e">
        <f>BillDetail_List[Counsel''s Base Fees]*BillDetail_List[VAT Rate]</f>
        <v>#N/A</v>
      </c>
      <c r="AP252" s="86" t="e">
        <f>BillDetail_List[Counsel''s Base Fees]*BillDetail_List[Success Fee %]</f>
        <v>#N/A</v>
      </c>
      <c r="AQ252" s="86" t="e">
        <f>BillDetail_List[Counsel''s Success Fee]*BillDetail_List[VAT Rate]</f>
        <v>#N/A</v>
      </c>
      <c r="AR252" s="86" t="e">
        <f>BillDetail_List[Counsel''s Base Fees]+BillDetail_List[VAT on Base Counsel Fees]+BillDetail_List[Counsel''s Success Fee]+BillDetail_List[VAT on Counsel''s Success Fee]</f>
        <v>#N/A</v>
      </c>
      <c r="AS252" s="86">
        <f>BillDetail_List[Other Disbursements]+BillDetail_List[VAT On Other Disbursements]</f>
        <v>0</v>
      </c>
      <c r="AT252" s="86">
        <f>BillDetail_List[Counsel''s Base Fees]+BillDetail_List[Other Disbursements]+BillDetail_List[ATEI Premium]</f>
        <v>0</v>
      </c>
      <c r="AU252" s="86" t="e">
        <f>BillDetail_List[Other Disbursements]+BillDetail_List[Counsel''s Base Fees]+BillDetail_List[Base Profit Costs (including any indemnity cap)]</f>
        <v>#N/A</v>
      </c>
      <c r="AV252" s="86" t="e">
        <f>BillDetail_List[Base Profit Costs (including any indemnity cap)]+BillDetail_List[Success Fee on Base Profit costs]</f>
        <v>#N/A</v>
      </c>
      <c r="AW252" s="86" t="e">
        <f>BillDetail_List[ATEI Premium]+BillDetail_List[Other Disbursements]+BillDetail_List[Counsel''s Success Fee]+BillDetail_List[Counsel''s Base Fees]</f>
        <v>#N/A</v>
      </c>
      <c r="AX252" s="86" t="e">
        <f>BillDetail_List[VAT On Other Disbursements]+BillDetail_List[VAT on Counsel''s Success Fee]+BillDetail_List[VAT on Base Counsel Fees]+BillDetail_List[VAT on Success Fee on Base Profit Costs]+BillDetail_List[VAT on Base Profit Costs]</f>
        <v>#N/A</v>
      </c>
      <c r="AY252" s="86" t="e">
        <f>SUM(BillDetail_List[[#This Row],[Total Profit Costs]:[Total VAT]])</f>
        <v>#N/A</v>
      </c>
      <c r="AZ252" s="280" t="e">
        <f>VLOOKUP(BillDetail_List[[#This Row],[Phase Code ]],phasetasklist,7,FALSE)</f>
        <v>#N/A</v>
      </c>
      <c r="BA252" s="280" t="e">
        <f>VLOOKUP(BillDetail_List[[#This Row],[Task Code]],tasklist,7,FALSE)</f>
        <v>#N/A</v>
      </c>
      <c r="BB252" s="280" t="str">
        <f>IFERROR(VLOOKUP(BillDetail_List[[#This Row],[Activity Code]],ActivityCodeList,4,FALSE),"")</f>
        <v/>
      </c>
      <c r="BC252" s="280" t="str">
        <f>IFERROR(VLOOKUP(BillDetail_List[[#This Row],[Expense Code]],expensenumbers,4,FALSE),"")</f>
        <v/>
      </c>
      <c r="BD252" s="218"/>
      <c r="BE252" s="94"/>
      <c r="BF252" s="94"/>
      <c r="BG252" s="218"/>
      <c r="BH252" s="94"/>
      <c r="BI252" s="218"/>
      <c r="BJ252" s="218"/>
      <c r="BK252" s="96"/>
      <c r="BL252" s="96"/>
      <c r="BQ252" s="96"/>
      <c r="BR252" s="96"/>
      <c r="BS252" s="96"/>
      <c r="BT252" s="96"/>
      <c r="BV252" s="96"/>
      <c r="BW252" s="72"/>
      <c r="BX252" s="72"/>
      <c r="CB252" s="98"/>
      <c r="CC252" s="99"/>
      <c r="CD252" s="99"/>
      <c r="CE252" s="84"/>
      <c r="CF252" s="84"/>
    </row>
    <row r="253" spans="1:84" x14ac:dyDescent="0.2">
      <c r="A253" s="74"/>
      <c r="B253" s="74"/>
      <c r="C253" s="49"/>
      <c r="D253" s="172"/>
      <c r="E253" s="76"/>
      <c r="F253" s="76"/>
      <c r="G253" s="119"/>
      <c r="H253" s="87"/>
      <c r="I253" s="77"/>
      <c r="J253" s="77"/>
      <c r="K253" s="88"/>
      <c r="L253" s="79"/>
      <c r="M253" s="80"/>
      <c r="N253" s="256"/>
      <c r="O253" s="256"/>
      <c r="P253" s="256"/>
      <c r="Q253" s="256"/>
      <c r="R253" s="81"/>
      <c r="S253" s="89"/>
      <c r="T253" s="76"/>
      <c r="U253" s="76"/>
      <c r="V253" s="86" t="e">
        <f>IF(BillDetail_List[Entry Alloc%]=0,(BillDetail_List[Time]*BillDetail_List[LTM Rate])*BillDetail_List[[#This Row],[Funding PerCent Allowed]],(BillDetail_List[Time]*BillDetail_List[LTM Rate])*BillDetail_List[[#This Row],[Funding PerCent Allowed]]*BillDetail_List[Entry Alloc%])</f>
        <v>#N/A</v>
      </c>
      <c r="W253" s="86">
        <f>BillDetail_List[Counsel''s Base Fees]+BillDetail_List[Other Disbursements]+BillDetail_List[ATEI Premium]</f>
        <v>0</v>
      </c>
      <c r="X253" s="91" t="e">
        <f>VLOOKUP(BillDetail_List[Part ID],FundingList,2,FALSE)</f>
        <v>#N/A</v>
      </c>
      <c r="Y253" s="272" t="e">
        <f>VLOOKUP(BillDetail_List[[#This Row],[Phase Code ]],phasetasklist,3,FALSE)</f>
        <v>#N/A</v>
      </c>
      <c r="Z253" s="255" t="e">
        <f>VLOOKUP(BillDetail_List[[#This Row],[Task Code]],tasklist,4,FALSE)</f>
        <v>#N/A</v>
      </c>
      <c r="AA253" s="240" t="str">
        <f>IFERROR(VLOOKUP(BillDetail_List[[#This Row],[Activity Code]],ActivityCodeList,2,FALSE), " ")</f>
        <v xml:space="preserve"> </v>
      </c>
      <c r="AB253" s="240" t="str">
        <f>IFERROR(VLOOKUP(BillDetail_List[[#This Row],[Expense Code]],expensenumbers,2,FALSE), " ")</f>
        <v xml:space="preserve"> </v>
      </c>
      <c r="AC253" s="92" t="str">
        <f>IFERROR(VLOOKUP(BillDetail_List[LTM],LTMList,3,FALSE),"")</f>
        <v/>
      </c>
      <c r="AD253" s="92" t="str">
        <f>IFERROR(VLOOKUP(BillDetail_List[LTM],LTMList,4,FALSE),"")</f>
        <v/>
      </c>
      <c r="AE253" s="86">
        <f>IFERROR(VLOOKUP(BillDetail_List[LTM],LTM_List[],6,FALSE),0)</f>
        <v>0</v>
      </c>
      <c r="AF253" s="83" t="e">
        <f>VLOOKUP(BillDetail_List[Part ID],FundingList,7,FALSE)</f>
        <v>#N/A</v>
      </c>
      <c r="AG253" s="83" t="e">
        <f>IF(CounselBaseFees=0,VLOOKUP(BillDetail_List[Part ID],FundingList,3,FALSE),VLOOKUP(BillDetail_List[LTM],LTMList,8,FALSE))</f>
        <v>#N/A</v>
      </c>
      <c r="AH253" s="93" t="e">
        <f>VLOOKUP(BillDetail_List[Part ID],FundingList,4,FALSE)</f>
        <v>#N/A</v>
      </c>
      <c r="AI253" s="190">
        <f>IF(BillDetail_List[[#This Row],[Time]]="N/A",0, BillDetail_List[[#This Row],[Time]]*BillDetail_List[[#This Row],[LTM Rate]])</f>
        <v>0</v>
      </c>
      <c r="AJ253" s="86" t="e">
        <f>IF(BillDetail_List[Entry Alloc%]=0,(BillDetail_List[Time]*BillDetail_List[LTM Rate])*BillDetail_List[[#This Row],[Funding PerCent Allowed]],(BillDetail_List[Time]*BillDetail_List[LTM Rate])*BillDetail_List[[#This Row],[Funding PerCent Allowed]]*BillDetail_List[Entry Alloc%])</f>
        <v>#N/A</v>
      </c>
      <c r="AK253" s="86" t="e">
        <f>BillDetail_List[Base Profit Costs (including any indemnity cap)]*BillDetail_List[VAT Rate]</f>
        <v>#N/A</v>
      </c>
      <c r="AL253" s="86" t="e">
        <f>BillDetail_List[Base Profit Costs (including any indemnity cap)]*BillDetail_List[Success Fee %]</f>
        <v>#N/A</v>
      </c>
      <c r="AM253" s="86" t="e">
        <f>BillDetail_List[Success Fee on Base Profit costs]*BillDetail_List[VAT Rate]</f>
        <v>#N/A</v>
      </c>
      <c r="AN253" s="86" t="e">
        <f>SUM(BillDetail_List[[#This Row],[Base Profit Costs (including any indemnity cap)]:[VAT on Success Fee on Base Profit Costs]])</f>
        <v>#N/A</v>
      </c>
      <c r="AO253" s="86" t="e">
        <f>BillDetail_List[Counsel''s Base Fees]*BillDetail_List[VAT Rate]</f>
        <v>#N/A</v>
      </c>
      <c r="AP253" s="86" t="e">
        <f>BillDetail_List[Counsel''s Base Fees]*BillDetail_List[Success Fee %]</f>
        <v>#N/A</v>
      </c>
      <c r="AQ253" s="86" t="e">
        <f>BillDetail_List[Counsel''s Success Fee]*BillDetail_List[VAT Rate]</f>
        <v>#N/A</v>
      </c>
      <c r="AR253" s="86" t="e">
        <f>BillDetail_List[Counsel''s Base Fees]+BillDetail_List[VAT on Base Counsel Fees]+BillDetail_List[Counsel''s Success Fee]+BillDetail_List[VAT on Counsel''s Success Fee]</f>
        <v>#N/A</v>
      </c>
      <c r="AS253" s="86">
        <f>BillDetail_List[Other Disbursements]+BillDetail_List[VAT On Other Disbursements]</f>
        <v>0</v>
      </c>
      <c r="AT253" s="86">
        <f>BillDetail_List[Counsel''s Base Fees]+BillDetail_List[Other Disbursements]+BillDetail_List[ATEI Premium]</f>
        <v>0</v>
      </c>
      <c r="AU253" s="86" t="e">
        <f>BillDetail_List[Other Disbursements]+BillDetail_List[Counsel''s Base Fees]+BillDetail_List[Base Profit Costs (including any indemnity cap)]</f>
        <v>#N/A</v>
      </c>
      <c r="AV253" s="86" t="e">
        <f>BillDetail_List[Base Profit Costs (including any indemnity cap)]+BillDetail_List[Success Fee on Base Profit costs]</f>
        <v>#N/A</v>
      </c>
      <c r="AW253" s="86" t="e">
        <f>BillDetail_List[ATEI Premium]+BillDetail_List[Other Disbursements]+BillDetail_List[Counsel''s Success Fee]+BillDetail_List[Counsel''s Base Fees]</f>
        <v>#N/A</v>
      </c>
      <c r="AX253" s="86" t="e">
        <f>BillDetail_List[VAT On Other Disbursements]+BillDetail_List[VAT on Counsel''s Success Fee]+BillDetail_List[VAT on Base Counsel Fees]+BillDetail_List[VAT on Success Fee on Base Profit Costs]+BillDetail_List[VAT on Base Profit Costs]</f>
        <v>#N/A</v>
      </c>
      <c r="AY253" s="86" t="e">
        <f>SUM(BillDetail_List[[#This Row],[Total Profit Costs]:[Total VAT]])</f>
        <v>#N/A</v>
      </c>
      <c r="AZ253" s="280" t="e">
        <f>VLOOKUP(BillDetail_List[[#This Row],[Phase Code ]],phasetasklist,7,FALSE)</f>
        <v>#N/A</v>
      </c>
      <c r="BA253" s="280" t="e">
        <f>VLOOKUP(BillDetail_List[[#This Row],[Task Code]],tasklist,7,FALSE)</f>
        <v>#N/A</v>
      </c>
      <c r="BB253" s="280" t="str">
        <f>IFERROR(VLOOKUP(BillDetail_List[[#This Row],[Activity Code]],ActivityCodeList,4,FALSE),"")</f>
        <v/>
      </c>
      <c r="BC253" s="280" t="str">
        <f>IFERROR(VLOOKUP(BillDetail_List[[#This Row],[Expense Code]],expensenumbers,4,FALSE),"")</f>
        <v/>
      </c>
      <c r="BD253" s="218"/>
      <c r="BE253" s="94"/>
      <c r="BF253" s="94"/>
      <c r="BG253" s="218"/>
      <c r="BH253" s="94"/>
      <c r="BI253" s="218"/>
      <c r="BJ253" s="218"/>
      <c r="BK253" s="96"/>
      <c r="BL253" s="96"/>
      <c r="BQ253" s="96"/>
      <c r="BR253" s="96"/>
      <c r="BS253" s="96"/>
      <c r="BT253" s="96"/>
      <c r="BV253" s="96"/>
      <c r="BW253" s="72"/>
      <c r="BX253" s="72"/>
      <c r="CB253" s="98"/>
      <c r="CC253" s="99"/>
      <c r="CD253" s="99"/>
      <c r="CE253" s="84"/>
      <c r="CF253" s="84"/>
    </row>
    <row r="254" spans="1:84" x14ac:dyDescent="0.2">
      <c r="B254" s="101"/>
      <c r="I254" s="101"/>
      <c r="L254" s="101"/>
      <c r="M254" s="105"/>
      <c r="N254" s="257"/>
      <c r="O254" s="257"/>
      <c r="P254" s="257"/>
      <c r="Q254" s="257"/>
      <c r="R254" s="220"/>
      <c r="S254" s="220"/>
      <c r="T254" s="220"/>
      <c r="U254" s="220"/>
      <c r="V254" s="218"/>
      <c r="X254" s="106"/>
      <c r="Y254" s="218"/>
      <c r="Z254" s="218"/>
      <c r="AA254" s="218"/>
      <c r="AB254" s="94"/>
      <c r="AC254" s="218"/>
      <c r="AD254" s="218"/>
      <c r="AE254" s="218"/>
      <c r="AF254" s="218"/>
      <c r="AG254" s="218"/>
      <c r="AH254" s="218"/>
      <c r="AI254" s="94"/>
      <c r="AJ254" s="218"/>
      <c r="AK254" s="218"/>
      <c r="AL254" s="218"/>
      <c r="AM254" s="218"/>
      <c r="AN254" s="218"/>
      <c r="AO254" s="94"/>
      <c r="AP254" s="218"/>
      <c r="AQ254" s="218"/>
      <c r="AR254" s="218"/>
      <c r="AU254" s="218"/>
      <c r="AW254" s="218"/>
      <c r="AX254" s="218"/>
      <c r="BE254" s="94"/>
      <c r="BF254" s="218"/>
      <c r="BG254" s="94"/>
      <c r="BH254" s="94"/>
      <c r="BI254" s="218"/>
      <c r="BJ254" s="94"/>
      <c r="BK254" s="218"/>
      <c r="BL254" s="218"/>
      <c r="BQ254" s="96"/>
      <c r="BR254" s="96"/>
      <c r="BS254" s="96"/>
      <c r="BT254" s="96"/>
      <c r="BV254" s="96"/>
      <c r="BW254" s="96"/>
    </row>
    <row r="255" spans="1:84" x14ac:dyDescent="0.2">
      <c r="A255" s="105"/>
      <c r="B255" s="101"/>
      <c r="I255" s="101"/>
      <c r="L255" s="101"/>
      <c r="M255" s="105"/>
      <c r="N255" s="257"/>
      <c r="O255" s="257"/>
      <c r="P255" s="257"/>
      <c r="Q255" s="257"/>
      <c r="R255" s="220"/>
      <c r="S255" s="220"/>
      <c r="T255" s="220"/>
      <c r="U255" s="220"/>
      <c r="V255" s="218"/>
      <c r="X255" s="106"/>
      <c r="Y255" s="218"/>
      <c r="Z255" s="218"/>
      <c r="AA255" s="218"/>
      <c r="AB255" s="94"/>
      <c r="AC255" s="218"/>
      <c r="AD255" s="218"/>
      <c r="AE255" s="218"/>
      <c r="AF255" s="218"/>
      <c r="AG255" s="218"/>
      <c r="AH255" s="218"/>
      <c r="AI255" s="94"/>
      <c r="AJ255" s="218"/>
      <c r="AK255" s="218"/>
      <c r="AL255" s="218"/>
      <c r="AM255" s="218"/>
      <c r="AN255" s="218"/>
      <c r="AO255" s="94"/>
      <c r="AP255" s="218"/>
      <c r="AQ255" s="218"/>
      <c r="AR255" s="218"/>
      <c r="AU255" s="218"/>
      <c r="AW255" s="218"/>
      <c r="AX255" s="218"/>
      <c r="BE255" s="94"/>
      <c r="BF255" s="218"/>
      <c r="BG255" s="94"/>
      <c r="BH255" s="94"/>
      <c r="BI255" s="218"/>
      <c r="BJ255" s="94"/>
      <c r="BK255" s="218"/>
      <c r="BL255" s="218"/>
      <c r="BQ255" s="96"/>
      <c r="BR255" s="96"/>
      <c r="BS255" s="96"/>
      <c r="BT255" s="96"/>
      <c r="BV255" s="96"/>
      <c r="BW255" s="96"/>
    </row>
    <row r="256" spans="1:84" x14ac:dyDescent="0.2">
      <c r="A256" s="107"/>
      <c r="B256" s="101"/>
      <c r="I256" s="101"/>
      <c r="L256" s="101"/>
      <c r="M256" s="105"/>
      <c r="N256" s="257"/>
      <c r="O256" s="257"/>
      <c r="P256" s="257"/>
      <c r="Q256" s="257"/>
      <c r="R256" s="220"/>
      <c r="S256" s="220"/>
      <c r="T256" s="220"/>
      <c r="U256" s="220"/>
      <c r="V256" s="218"/>
      <c r="X256" s="106"/>
      <c r="Y256" s="218"/>
      <c r="Z256" s="218"/>
      <c r="AA256" s="218"/>
      <c r="AB256" s="94"/>
      <c r="AC256" s="218"/>
      <c r="AD256" s="218"/>
      <c r="AE256" s="218"/>
      <c r="AF256" s="218"/>
      <c r="AG256" s="218"/>
      <c r="AH256" s="218"/>
      <c r="AI256" s="94"/>
      <c r="AJ256" s="218"/>
      <c r="AK256" s="218"/>
      <c r="AL256" s="218"/>
      <c r="AM256" s="218"/>
      <c r="AN256" s="218"/>
      <c r="AO256" s="94"/>
      <c r="AP256" s="218"/>
      <c r="AQ256" s="218"/>
      <c r="AR256" s="218"/>
      <c r="AU256" s="218"/>
      <c r="AW256" s="218"/>
      <c r="AX256" s="218"/>
      <c r="BE256" s="94"/>
      <c r="BF256" s="218"/>
      <c r="BG256" s="94"/>
      <c r="BH256" s="94"/>
      <c r="BI256" s="218"/>
      <c r="BJ256" s="94"/>
      <c r="BK256" s="218"/>
      <c r="BL256" s="218"/>
      <c r="BQ256" s="96"/>
      <c r="BR256" s="96"/>
      <c r="BS256" s="96"/>
      <c r="BT256" s="96"/>
      <c r="BV256" s="96"/>
      <c r="BW256" s="96"/>
    </row>
    <row r="257" spans="1:75" x14ac:dyDescent="0.2">
      <c r="A257" s="108"/>
      <c r="B257" s="101"/>
      <c r="I257" s="101"/>
      <c r="L257" s="101"/>
      <c r="M257" s="105"/>
      <c r="N257" s="257"/>
      <c r="O257" s="257"/>
      <c r="P257" s="257"/>
      <c r="Q257" s="257"/>
      <c r="R257" s="220"/>
      <c r="S257" s="220"/>
      <c r="T257" s="220"/>
      <c r="U257" s="220"/>
      <c r="V257" s="218"/>
      <c r="X257" s="106"/>
      <c r="Y257" s="218"/>
      <c r="Z257" s="218"/>
      <c r="AA257" s="218"/>
      <c r="AB257" s="94"/>
      <c r="AC257" s="218"/>
      <c r="AD257" s="218"/>
      <c r="AE257" s="218"/>
      <c r="AF257" s="218"/>
      <c r="AG257" s="218"/>
      <c r="AH257" s="218"/>
      <c r="AI257" s="94"/>
      <c r="AJ257" s="218"/>
      <c r="AK257" s="218"/>
      <c r="AL257" s="218"/>
      <c r="AM257" s="218"/>
      <c r="AN257" s="218"/>
      <c r="AO257" s="94"/>
      <c r="AP257" s="218"/>
      <c r="AQ257" s="218"/>
      <c r="AR257" s="218"/>
      <c r="AU257" s="218"/>
      <c r="AW257" s="218"/>
      <c r="AX257" s="218"/>
      <c r="BE257" s="94"/>
      <c r="BF257" s="218"/>
      <c r="BG257" s="94"/>
      <c r="BH257" s="94"/>
      <c r="BI257" s="218"/>
      <c r="BJ257" s="94"/>
      <c r="BK257" s="218"/>
      <c r="BL257" s="218"/>
      <c r="BQ257" s="96"/>
      <c r="BR257" s="96"/>
      <c r="BS257" s="96"/>
      <c r="BT257" s="96"/>
      <c r="BV257" s="96"/>
      <c r="BW257" s="96"/>
    </row>
    <row r="258" spans="1:75" x14ac:dyDescent="0.2">
      <c r="A258" s="104"/>
      <c r="B258" s="101"/>
      <c r="I258" s="101"/>
      <c r="L258" s="101"/>
      <c r="M258" s="105"/>
      <c r="N258" s="257"/>
      <c r="O258" s="257"/>
      <c r="P258" s="257"/>
      <c r="Q258" s="257"/>
      <c r="R258" s="220"/>
      <c r="S258" s="220"/>
      <c r="T258" s="220"/>
      <c r="U258" s="220"/>
      <c r="V258" s="218"/>
      <c r="X258" s="106"/>
      <c r="Y258" s="218"/>
      <c r="Z258" s="218"/>
      <c r="AA258" s="218"/>
      <c r="AB258" s="94"/>
      <c r="AC258" s="218"/>
      <c r="AD258" s="218"/>
      <c r="AE258" s="218"/>
      <c r="AF258" s="218"/>
      <c r="AG258" s="218"/>
      <c r="AH258" s="218"/>
      <c r="AI258" s="94"/>
      <c r="AJ258" s="218"/>
      <c r="AK258" s="218"/>
      <c r="AL258" s="218"/>
      <c r="AM258" s="218"/>
      <c r="AN258" s="218"/>
      <c r="AO258" s="94"/>
      <c r="AP258" s="218"/>
      <c r="AQ258" s="218"/>
      <c r="AR258" s="218"/>
      <c r="AU258" s="218"/>
      <c r="AW258" s="218"/>
      <c r="AX258" s="218"/>
      <c r="BE258" s="94"/>
      <c r="BF258" s="218"/>
      <c r="BG258" s="94"/>
      <c r="BH258" s="94"/>
      <c r="BI258" s="218"/>
      <c r="BJ258" s="94"/>
      <c r="BK258" s="218"/>
      <c r="BL258" s="218"/>
      <c r="BQ258" s="96"/>
      <c r="BR258" s="96"/>
      <c r="BS258" s="96"/>
      <c r="BT258" s="96"/>
      <c r="BV258" s="96"/>
      <c r="BW258" s="96"/>
    </row>
    <row r="259" spans="1:75" x14ac:dyDescent="0.2">
      <c r="A259" s="102"/>
      <c r="B259" s="101"/>
      <c r="I259" s="101"/>
      <c r="L259" s="101"/>
      <c r="M259" s="105"/>
      <c r="N259" s="257"/>
      <c r="O259" s="257"/>
      <c r="P259" s="257"/>
      <c r="Q259" s="257"/>
      <c r="R259" s="220"/>
      <c r="S259" s="220"/>
      <c r="T259" s="220"/>
      <c r="U259" s="220"/>
      <c r="V259" s="218"/>
      <c r="X259" s="106"/>
      <c r="Y259" s="218"/>
      <c r="Z259" s="218"/>
      <c r="AA259" s="218"/>
      <c r="AB259" s="94"/>
      <c r="AC259" s="218"/>
      <c r="AD259" s="218"/>
      <c r="AE259" s="218"/>
      <c r="AF259" s="218"/>
      <c r="AG259" s="218"/>
      <c r="AH259" s="218"/>
      <c r="AI259" s="94"/>
      <c r="AJ259" s="218"/>
      <c r="AK259" s="218"/>
      <c r="AL259" s="218"/>
      <c r="AM259" s="218"/>
      <c r="AN259" s="218"/>
      <c r="AO259" s="94"/>
      <c r="AP259" s="218"/>
      <c r="AQ259" s="218"/>
      <c r="AR259" s="218"/>
      <c r="AU259" s="218"/>
      <c r="AW259" s="218"/>
      <c r="AX259" s="218"/>
      <c r="BE259" s="94"/>
      <c r="BF259" s="218"/>
      <c r="BG259" s="94"/>
      <c r="BH259" s="94"/>
      <c r="BI259" s="218"/>
      <c r="BJ259" s="94"/>
      <c r="BK259" s="218"/>
      <c r="BL259" s="218"/>
      <c r="BQ259" s="96"/>
      <c r="BR259" s="96"/>
      <c r="BS259" s="96"/>
      <c r="BT259" s="96"/>
      <c r="BV259" s="96"/>
      <c r="BW259" s="96"/>
    </row>
    <row r="260" spans="1:75" x14ac:dyDescent="0.2">
      <c r="A260" s="104"/>
      <c r="B260" s="101"/>
      <c r="I260" s="101"/>
      <c r="L260" s="101"/>
      <c r="M260" s="105"/>
      <c r="N260" s="257"/>
      <c r="O260" s="257"/>
      <c r="P260" s="257"/>
      <c r="Q260" s="257"/>
      <c r="R260" s="220"/>
      <c r="S260" s="220"/>
      <c r="T260" s="220"/>
      <c r="U260" s="220"/>
      <c r="V260" s="218"/>
      <c r="X260" s="106"/>
      <c r="Y260" s="218"/>
      <c r="Z260" s="218"/>
      <c r="AA260" s="218"/>
      <c r="AB260" s="94"/>
      <c r="AC260" s="218"/>
      <c r="AD260" s="218"/>
      <c r="AE260" s="218"/>
      <c r="AF260" s="218"/>
      <c r="AG260" s="218"/>
      <c r="AH260" s="218"/>
      <c r="AI260" s="94"/>
      <c r="AJ260" s="218"/>
      <c r="AK260" s="218"/>
      <c r="AL260" s="218"/>
      <c r="AM260" s="218"/>
      <c r="AN260" s="218"/>
      <c r="AO260" s="94"/>
      <c r="AP260" s="218"/>
      <c r="AQ260" s="218"/>
      <c r="AR260" s="218"/>
      <c r="AU260" s="218"/>
      <c r="AW260" s="218"/>
      <c r="AX260" s="218"/>
      <c r="BE260" s="94"/>
      <c r="BF260" s="218"/>
      <c r="BG260" s="94"/>
      <c r="BH260" s="94"/>
      <c r="BI260" s="218"/>
      <c r="BJ260" s="94"/>
      <c r="BK260" s="218"/>
      <c r="BL260" s="218"/>
      <c r="BQ260" s="96"/>
      <c r="BR260" s="96"/>
      <c r="BS260" s="96"/>
      <c r="BT260" s="96"/>
      <c r="BV260" s="96"/>
      <c r="BW260" s="96"/>
    </row>
    <row r="261" spans="1:75" x14ac:dyDescent="0.2">
      <c r="A261" s="104"/>
      <c r="B261" s="101"/>
      <c r="I261" s="101"/>
      <c r="L261" s="101"/>
      <c r="M261" s="105"/>
      <c r="N261" s="257"/>
      <c r="O261" s="257"/>
      <c r="P261" s="257"/>
      <c r="Q261" s="257"/>
      <c r="R261" s="220"/>
      <c r="S261" s="220"/>
      <c r="T261" s="220"/>
      <c r="U261" s="220"/>
      <c r="V261" s="218"/>
      <c r="X261" s="106"/>
      <c r="Y261" s="218"/>
      <c r="Z261" s="218"/>
      <c r="AA261" s="218"/>
      <c r="AB261" s="94"/>
      <c r="AC261" s="218"/>
      <c r="AD261" s="218"/>
      <c r="AE261" s="218"/>
      <c r="AF261" s="218"/>
      <c r="AG261" s="218"/>
      <c r="AH261" s="218"/>
      <c r="AI261" s="94"/>
      <c r="AJ261" s="218"/>
      <c r="AK261" s="218"/>
      <c r="AL261" s="218"/>
      <c r="AM261" s="218"/>
      <c r="AN261" s="218"/>
      <c r="AO261" s="94"/>
      <c r="AP261" s="218"/>
      <c r="AQ261" s="218"/>
      <c r="AR261" s="218"/>
      <c r="AU261" s="218"/>
      <c r="AW261" s="218"/>
      <c r="AX261" s="218"/>
      <c r="BE261" s="94"/>
      <c r="BF261" s="218"/>
      <c r="BG261" s="94"/>
      <c r="BH261" s="94"/>
      <c r="BI261" s="218"/>
      <c r="BJ261" s="94"/>
      <c r="BK261" s="218"/>
      <c r="BL261" s="218"/>
      <c r="BQ261" s="96"/>
      <c r="BR261" s="96"/>
      <c r="BS261" s="96"/>
      <c r="BT261" s="96"/>
      <c r="BV261" s="96"/>
      <c r="BW261" s="96"/>
    </row>
    <row r="262" spans="1:75" x14ac:dyDescent="0.2">
      <c r="A262" s="109"/>
      <c r="B262" s="101"/>
      <c r="I262" s="101"/>
      <c r="L262" s="101"/>
      <c r="M262" s="105"/>
      <c r="N262" s="257"/>
      <c r="O262" s="257"/>
      <c r="P262" s="257"/>
      <c r="Q262" s="257"/>
      <c r="R262" s="220"/>
      <c r="S262" s="220"/>
      <c r="T262" s="220"/>
      <c r="U262" s="220"/>
      <c r="V262" s="218"/>
      <c r="X262" s="106"/>
      <c r="Y262" s="218"/>
      <c r="Z262" s="218"/>
      <c r="AA262" s="218"/>
      <c r="AB262" s="94"/>
      <c r="AC262" s="218"/>
      <c r="AD262" s="218"/>
      <c r="AE262" s="218"/>
      <c r="AF262" s="218"/>
      <c r="AG262" s="218"/>
      <c r="AH262" s="218"/>
      <c r="AI262" s="94"/>
      <c r="AJ262" s="218"/>
      <c r="AK262" s="218"/>
      <c r="AL262" s="218"/>
      <c r="AM262" s="218"/>
      <c r="AN262" s="218"/>
      <c r="AO262" s="94"/>
      <c r="AP262" s="218"/>
      <c r="AQ262" s="218"/>
      <c r="AR262" s="218"/>
      <c r="AU262" s="218"/>
      <c r="AW262" s="218"/>
      <c r="AX262" s="218"/>
      <c r="BE262" s="94"/>
      <c r="BF262" s="218"/>
      <c r="BG262" s="94"/>
      <c r="BH262" s="94"/>
      <c r="BI262" s="218"/>
      <c r="BJ262" s="94"/>
      <c r="BK262" s="218"/>
      <c r="BL262" s="218"/>
      <c r="BQ262" s="96"/>
      <c r="BR262" s="96"/>
      <c r="BS262" s="96"/>
      <c r="BT262" s="96"/>
      <c r="BV262" s="96"/>
      <c r="BW262" s="96"/>
    </row>
    <row r="263" spans="1:75" x14ac:dyDescent="0.2">
      <c r="A263" s="110"/>
      <c r="B263" s="101"/>
      <c r="I263" s="101"/>
      <c r="L263" s="101"/>
      <c r="M263" s="105"/>
      <c r="N263" s="257"/>
      <c r="O263" s="257"/>
      <c r="P263" s="257"/>
      <c r="Q263" s="257"/>
      <c r="R263" s="220"/>
      <c r="S263" s="220"/>
      <c r="T263" s="220"/>
      <c r="U263" s="220"/>
      <c r="V263" s="218"/>
      <c r="X263" s="106"/>
      <c r="Y263" s="218"/>
      <c r="Z263" s="218"/>
      <c r="AA263" s="218"/>
      <c r="AB263" s="94"/>
      <c r="AC263" s="218"/>
      <c r="AD263" s="218"/>
      <c r="AE263" s="218"/>
      <c r="AF263" s="218"/>
      <c r="AG263" s="218"/>
      <c r="AH263" s="218"/>
      <c r="AI263" s="94"/>
      <c r="AJ263" s="218"/>
      <c r="AK263" s="218"/>
      <c r="AL263" s="218"/>
      <c r="AM263" s="218"/>
      <c r="AN263" s="218"/>
      <c r="AO263" s="94"/>
      <c r="AP263" s="218"/>
      <c r="AQ263" s="218"/>
      <c r="AR263" s="218"/>
      <c r="AU263" s="218"/>
      <c r="AW263" s="218"/>
      <c r="AX263" s="218"/>
      <c r="BE263" s="94"/>
      <c r="BF263" s="218"/>
      <c r="BG263" s="94"/>
      <c r="BH263" s="94"/>
      <c r="BI263" s="218"/>
      <c r="BJ263" s="94"/>
      <c r="BK263" s="218"/>
      <c r="BL263" s="218"/>
      <c r="BQ263" s="96"/>
      <c r="BR263" s="96"/>
      <c r="BS263" s="96"/>
      <c r="BT263" s="96"/>
      <c r="BV263" s="96"/>
      <c r="BW263" s="96"/>
    </row>
    <row r="264" spans="1:75" x14ac:dyDescent="0.2">
      <c r="A264" s="104"/>
      <c r="B264" s="101"/>
      <c r="I264" s="101"/>
      <c r="L264" s="101"/>
      <c r="M264" s="105"/>
      <c r="N264" s="257"/>
      <c r="O264" s="257"/>
      <c r="P264" s="257"/>
      <c r="Q264" s="257"/>
      <c r="R264" s="220"/>
      <c r="S264" s="220"/>
      <c r="T264" s="220"/>
      <c r="U264" s="220"/>
      <c r="V264" s="218"/>
      <c r="X264" s="106"/>
      <c r="Y264" s="218"/>
      <c r="Z264" s="218"/>
      <c r="AA264" s="218"/>
      <c r="AB264" s="94"/>
      <c r="AC264" s="218"/>
      <c r="AD264" s="218"/>
      <c r="AE264" s="218"/>
      <c r="AF264" s="218"/>
      <c r="AG264" s="218"/>
      <c r="AH264" s="218"/>
      <c r="AI264" s="94"/>
      <c r="AJ264" s="218"/>
      <c r="AK264" s="218"/>
      <c r="AL264" s="218"/>
      <c r="AM264" s="218"/>
      <c r="AN264" s="218"/>
      <c r="AO264" s="94"/>
      <c r="AP264" s="218"/>
      <c r="AQ264" s="218"/>
      <c r="AR264" s="218"/>
      <c r="AU264" s="218"/>
      <c r="AW264" s="218"/>
      <c r="AX264" s="218"/>
      <c r="BE264" s="94"/>
      <c r="BF264" s="218"/>
      <c r="BG264" s="94"/>
      <c r="BH264" s="94"/>
      <c r="BI264" s="218"/>
      <c r="BJ264" s="94"/>
      <c r="BK264" s="218"/>
      <c r="BL264" s="218"/>
      <c r="BQ264" s="96"/>
      <c r="BR264" s="96"/>
      <c r="BS264" s="96"/>
      <c r="BT264" s="96"/>
      <c r="BV264" s="96"/>
      <c r="BW264" s="96"/>
    </row>
    <row r="265" spans="1:75" x14ac:dyDescent="0.2">
      <c r="B265" s="101"/>
      <c r="I265" s="101"/>
      <c r="L265" s="101"/>
      <c r="M265" s="105"/>
      <c r="N265" s="257"/>
      <c r="O265" s="257"/>
      <c r="P265" s="257"/>
      <c r="Q265" s="257"/>
      <c r="R265" s="220"/>
      <c r="S265" s="220"/>
      <c r="T265" s="220"/>
      <c r="U265" s="220"/>
      <c r="V265" s="218"/>
      <c r="X265" s="106"/>
      <c r="Y265" s="218"/>
      <c r="Z265" s="218"/>
      <c r="AA265" s="218"/>
      <c r="AB265" s="94"/>
      <c r="AC265" s="218"/>
      <c r="AD265" s="218"/>
      <c r="AE265" s="218"/>
      <c r="AF265" s="218"/>
      <c r="AG265" s="218"/>
      <c r="AH265" s="218"/>
      <c r="AI265" s="94"/>
      <c r="AJ265" s="218"/>
      <c r="AK265" s="218"/>
      <c r="AL265" s="218"/>
      <c r="AM265" s="218"/>
      <c r="AN265" s="218"/>
      <c r="AO265" s="94"/>
      <c r="AP265" s="218"/>
      <c r="AQ265" s="218"/>
      <c r="AR265" s="218"/>
      <c r="AU265" s="218"/>
      <c r="AW265" s="218"/>
      <c r="AX265" s="218"/>
      <c r="BE265" s="94"/>
      <c r="BF265" s="218"/>
      <c r="BG265" s="94"/>
      <c r="BH265" s="94"/>
      <c r="BI265" s="218"/>
      <c r="BJ265" s="94"/>
      <c r="BK265" s="218"/>
      <c r="BL265" s="218"/>
      <c r="BQ265" s="96"/>
      <c r="BR265" s="96"/>
      <c r="BS265" s="96"/>
      <c r="BT265" s="96"/>
      <c r="BV265" s="96"/>
      <c r="BW265" s="96"/>
    </row>
    <row r="266" spans="1:75" x14ac:dyDescent="0.2">
      <c r="B266" s="101"/>
      <c r="I266" s="101"/>
      <c r="L266" s="101"/>
      <c r="M266" s="105"/>
      <c r="N266" s="257"/>
      <c r="O266" s="257"/>
      <c r="P266" s="257"/>
      <c r="Q266" s="257"/>
      <c r="R266" s="220"/>
      <c r="S266" s="220"/>
      <c r="T266" s="220"/>
      <c r="U266" s="220"/>
      <c r="V266" s="218"/>
      <c r="X266" s="106"/>
      <c r="Y266" s="218"/>
      <c r="Z266" s="218"/>
      <c r="AA266" s="218"/>
      <c r="AB266" s="94"/>
      <c r="AC266" s="218"/>
      <c r="AD266" s="218"/>
      <c r="AE266" s="218"/>
      <c r="AF266" s="218"/>
      <c r="AG266" s="218"/>
      <c r="AH266" s="218"/>
      <c r="AI266" s="94"/>
      <c r="AJ266" s="218"/>
      <c r="AK266" s="218"/>
      <c r="AL266" s="218"/>
      <c r="AM266" s="218"/>
      <c r="AN266" s="218"/>
      <c r="AO266" s="94"/>
      <c r="AP266" s="218"/>
      <c r="AQ266" s="218"/>
      <c r="AR266" s="218"/>
      <c r="AU266" s="218"/>
      <c r="AW266" s="218"/>
      <c r="AX266" s="218"/>
      <c r="BE266" s="94"/>
      <c r="BF266" s="218"/>
      <c r="BG266" s="94"/>
      <c r="BH266" s="94"/>
      <c r="BI266" s="218"/>
      <c r="BJ266" s="94"/>
      <c r="BK266" s="218"/>
      <c r="BL266" s="218"/>
      <c r="BQ266" s="96"/>
      <c r="BR266" s="96"/>
      <c r="BS266" s="96"/>
      <c r="BT266" s="96"/>
      <c r="BV266" s="96"/>
      <c r="BW266" s="96"/>
    </row>
    <row r="267" spans="1:75" x14ac:dyDescent="0.2">
      <c r="B267" s="101"/>
      <c r="I267" s="101"/>
      <c r="L267" s="101"/>
      <c r="M267" s="105"/>
      <c r="N267" s="257"/>
      <c r="O267" s="257"/>
      <c r="P267" s="257"/>
      <c r="Q267" s="257"/>
      <c r="R267" s="220"/>
      <c r="S267" s="220"/>
      <c r="T267" s="220"/>
      <c r="U267" s="220"/>
      <c r="V267" s="218"/>
      <c r="X267" s="106"/>
      <c r="Y267" s="218"/>
      <c r="Z267" s="218"/>
      <c r="AA267" s="218"/>
      <c r="AB267" s="94"/>
      <c r="AC267" s="218"/>
      <c r="AD267" s="218"/>
      <c r="AE267" s="218"/>
      <c r="AF267" s="218"/>
      <c r="AG267" s="218"/>
      <c r="AH267" s="218"/>
      <c r="AI267" s="94"/>
      <c r="AJ267" s="218"/>
      <c r="AK267" s="218"/>
      <c r="AL267" s="218"/>
      <c r="AM267" s="218"/>
      <c r="AN267" s="218"/>
      <c r="AO267" s="94"/>
      <c r="AP267" s="218"/>
      <c r="AQ267" s="218"/>
      <c r="AR267" s="218"/>
      <c r="AU267" s="218"/>
      <c r="AW267" s="218"/>
      <c r="AX267" s="218"/>
      <c r="BE267" s="94"/>
      <c r="BF267" s="218"/>
      <c r="BG267" s="94"/>
      <c r="BH267" s="94"/>
      <c r="BI267" s="218"/>
      <c r="BJ267" s="94"/>
      <c r="BK267" s="218"/>
      <c r="BL267" s="218"/>
      <c r="BQ267" s="96"/>
      <c r="BR267" s="96"/>
      <c r="BS267" s="96"/>
      <c r="BT267" s="96"/>
      <c r="BV267" s="96"/>
      <c r="BW267" s="96"/>
    </row>
    <row r="268" spans="1:75" x14ac:dyDescent="0.2">
      <c r="B268" s="101"/>
      <c r="I268" s="101"/>
      <c r="L268" s="101"/>
      <c r="M268" s="105"/>
      <c r="N268" s="257"/>
      <c r="O268" s="257"/>
      <c r="P268" s="257"/>
      <c r="Q268" s="257"/>
      <c r="R268" s="220"/>
      <c r="S268" s="220"/>
      <c r="T268" s="220"/>
      <c r="U268" s="220"/>
      <c r="V268" s="218"/>
      <c r="X268" s="106"/>
      <c r="Y268" s="218"/>
      <c r="Z268" s="218"/>
      <c r="AA268" s="218"/>
      <c r="AB268" s="94"/>
      <c r="AC268" s="218"/>
      <c r="AD268" s="218"/>
      <c r="AE268" s="218"/>
      <c r="AF268" s="218"/>
      <c r="AG268" s="218"/>
      <c r="AH268" s="218"/>
      <c r="AI268" s="94"/>
      <c r="AJ268" s="218"/>
      <c r="AK268" s="218"/>
      <c r="AL268" s="218"/>
      <c r="AM268" s="218"/>
      <c r="AN268" s="218"/>
      <c r="AO268" s="94"/>
      <c r="AP268" s="218"/>
      <c r="AQ268" s="218"/>
      <c r="AR268" s="218"/>
      <c r="AU268" s="218"/>
      <c r="AW268" s="218"/>
      <c r="AX268" s="218"/>
      <c r="BE268" s="94"/>
      <c r="BF268" s="218"/>
      <c r="BG268" s="94"/>
      <c r="BH268" s="94"/>
      <c r="BI268" s="218"/>
      <c r="BJ268" s="94"/>
      <c r="BK268" s="218"/>
      <c r="BL268" s="218"/>
      <c r="BQ268" s="96"/>
      <c r="BR268" s="96"/>
      <c r="BS268" s="96"/>
      <c r="BT268" s="96"/>
      <c r="BV268" s="96"/>
      <c r="BW268" s="96"/>
    </row>
    <row r="269" spans="1:75" x14ac:dyDescent="0.2">
      <c r="B269" s="101"/>
      <c r="I269" s="101"/>
      <c r="L269" s="101"/>
      <c r="M269" s="105"/>
      <c r="N269" s="257"/>
      <c r="O269" s="257"/>
      <c r="P269" s="257"/>
      <c r="Q269" s="257"/>
      <c r="R269" s="220"/>
      <c r="S269" s="220"/>
      <c r="T269" s="220"/>
      <c r="U269" s="220"/>
      <c r="V269" s="218"/>
      <c r="X269" s="106"/>
      <c r="Y269" s="218"/>
      <c r="Z269" s="218"/>
      <c r="AA269" s="218"/>
      <c r="AB269" s="94"/>
      <c r="AC269" s="218"/>
      <c r="AD269" s="218"/>
      <c r="AE269" s="218"/>
      <c r="AF269" s="218"/>
      <c r="AG269" s="218"/>
      <c r="AH269" s="218"/>
      <c r="AI269" s="94"/>
      <c r="AJ269" s="218"/>
      <c r="AK269" s="218"/>
      <c r="AL269" s="218"/>
      <c r="AM269" s="218"/>
      <c r="AN269" s="218"/>
      <c r="AO269" s="94"/>
      <c r="AP269" s="218"/>
      <c r="AQ269" s="218"/>
      <c r="AR269" s="218"/>
      <c r="AU269" s="218"/>
      <c r="AW269" s="218"/>
      <c r="AX269" s="218"/>
      <c r="BE269" s="94"/>
      <c r="BF269" s="218"/>
      <c r="BG269" s="94"/>
      <c r="BH269" s="94"/>
      <c r="BI269" s="218"/>
      <c r="BJ269" s="94"/>
      <c r="BK269" s="218"/>
      <c r="BL269" s="218"/>
      <c r="BQ269" s="96"/>
      <c r="BR269" s="96"/>
      <c r="BS269" s="96"/>
      <c r="BT269" s="96"/>
      <c r="BV269" s="96"/>
      <c r="BW269" s="96"/>
    </row>
    <row r="270" spans="1:75" x14ac:dyDescent="0.2">
      <c r="A270" s="104"/>
      <c r="B270" s="101"/>
      <c r="I270" s="101"/>
      <c r="L270" s="101"/>
      <c r="M270" s="105"/>
      <c r="N270" s="257"/>
      <c r="O270" s="257"/>
      <c r="P270" s="257"/>
      <c r="Q270" s="257"/>
      <c r="R270" s="220"/>
      <c r="S270" s="220"/>
      <c r="T270" s="220"/>
      <c r="U270" s="220"/>
      <c r="V270" s="218"/>
      <c r="X270" s="106"/>
      <c r="Y270" s="218"/>
      <c r="Z270" s="218"/>
      <c r="AA270" s="218"/>
      <c r="AB270" s="94"/>
      <c r="AC270" s="218"/>
      <c r="AD270" s="218"/>
      <c r="AE270" s="218"/>
      <c r="AF270" s="218"/>
      <c r="AG270" s="218"/>
      <c r="AH270" s="218"/>
      <c r="AI270" s="94"/>
      <c r="AJ270" s="218"/>
      <c r="AK270" s="218"/>
      <c r="AL270" s="218"/>
      <c r="AM270" s="218"/>
      <c r="AN270" s="218"/>
      <c r="AO270" s="94"/>
      <c r="AP270" s="218"/>
      <c r="AQ270" s="218"/>
      <c r="AR270" s="218"/>
      <c r="AU270" s="218"/>
      <c r="AW270" s="218"/>
      <c r="AX270" s="218"/>
      <c r="BE270" s="94"/>
      <c r="BF270" s="218"/>
      <c r="BG270" s="94"/>
      <c r="BH270" s="94"/>
      <c r="BI270" s="218"/>
      <c r="BJ270" s="94"/>
      <c r="BK270" s="218"/>
      <c r="BL270" s="218"/>
      <c r="BQ270" s="96"/>
      <c r="BR270" s="96"/>
      <c r="BS270" s="96"/>
      <c r="BT270" s="96"/>
      <c r="BV270" s="96"/>
      <c r="BW270" s="96"/>
    </row>
    <row r="271" spans="1:75" x14ac:dyDescent="0.2">
      <c r="A271" s="104"/>
      <c r="B271" s="101"/>
      <c r="I271" s="101"/>
      <c r="L271" s="101"/>
      <c r="M271" s="105"/>
      <c r="N271" s="257"/>
      <c r="O271" s="257"/>
      <c r="P271" s="257"/>
      <c r="Q271" s="257"/>
      <c r="R271" s="220"/>
      <c r="S271" s="220"/>
      <c r="T271" s="220"/>
      <c r="U271" s="220"/>
      <c r="V271" s="218"/>
      <c r="X271" s="106"/>
      <c r="Y271" s="218"/>
      <c r="Z271" s="218"/>
      <c r="AA271" s="218"/>
      <c r="AB271" s="94"/>
      <c r="AC271" s="218"/>
      <c r="AD271" s="218"/>
      <c r="AE271" s="218"/>
      <c r="AF271" s="218"/>
      <c r="AG271" s="218"/>
      <c r="AH271" s="218"/>
      <c r="AI271" s="94"/>
      <c r="AJ271" s="218"/>
      <c r="AK271" s="218"/>
      <c r="AL271" s="218"/>
      <c r="AM271" s="218"/>
      <c r="AN271" s="218"/>
      <c r="AO271" s="94"/>
      <c r="AP271" s="218"/>
      <c r="AQ271" s="218"/>
      <c r="AR271" s="218"/>
      <c r="AU271" s="218"/>
      <c r="AW271" s="218"/>
      <c r="AX271" s="218"/>
      <c r="BE271" s="94"/>
      <c r="BF271" s="218"/>
      <c r="BG271" s="94"/>
      <c r="BH271" s="94"/>
      <c r="BI271" s="218"/>
      <c r="BJ271" s="94"/>
      <c r="BK271" s="218"/>
      <c r="BL271" s="218"/>
      <c r="BQ271" s="96"/>
      <c r="BR271" s="96"/>
      <c r="BS271" s="96"/>
      <c r="BT271" s="96"/>
      <c r="BV271" s="96"/>
      <c r="BW271" s="96"/>
    </row>
    <row r="272" spans="1:75" x14ac:dyDescent="0.2">
      <c r="A272" s="104"/>
      <c r="B272" s="101"/>
      <c r="I272" s="101"/>
      <c r="L272" s="101"/>
      <c r="M272" s="105"/>
      <c r="N272" s="257"/>
      <c r="O272" s="257"/>
      <c r="P272" s="257"/>
      <c r="Q272" s="257"/>
      <c r="R272" s="220"/>
      <c r="S272" s="220"/>
      <c r="T272" s="220"/>
      <c r="U272" s="220"/>
      <c r="V272" s="218"/>
      <c r="X272" s="106"/>
      <c r="Y272" s="218"/>
      <c r="Z272" s="218"/>
      <c r="AA272" s="218"/>
      <c r="AB272" s="94"/>
      <c r="AC272" s="218"/>
      <c r="AD272" s="218"/>
      <c r="AE272" s="218"/>
      <c r="AF272" s="218"/>
      <c r="AG272" s="218"/>
      <c r="AH272" s="218"/>
      <c r="AI272" s="94"/>
      <c r="AJ272" s="218"/>
      <c r="AK272" s="218"/>
      <c r="AL272" s="218"/>
      <c r="AM272" s="218"/>
      <c r="AN272" s="218"/>
      <c r="AO272" s="94"/>
      <c r="AP272" s="218"/>
      <c r="AQ272" s="218"/>
      <c r="AR272" s="218"/>
      <c r="AU272" s="218"/>
      <c r="AW272" s="218"/>
      <c r="AX272" s="218"/>
      <c r="BE272" s="94"/>
      <c r="BF272" s="218"/>
      <c r="BG272" s="94"/>
      <c r="BH272" s="94"/>
      <c r="BI272" s="218"/>
      <c r="BJ272" s="94"/>
      <c r="BK272" s="218"/>
      <c r="BL272" s="218"/>
      <c r="BQ272" s="96"/>
      <c r="BR272" s="96"/>
      <c r="BS272" s="96"/>
      <c r="BT272" s="96"/>
      <c r="BV272" s="96"/>
      <c r="BW272" s="96"/>
    </row>
    <row r="273" spans="1:75" x14ac:dyDescent="0.2">
      <c r="A273" s="104"/>
      <c r="B273" s="101"/>
      <c r="I273" s="101"/>
      <c r="L273" s="101"/>
      <c r="M273" s="105"/>
      <c r="N273" s="257"/>
      <c r="O273" s="257"/>
      <c r="P273" s="257"/>
      <c r="Q273" s="257"/>
      <c r="R273" s="220"/>
      <c r="S273" s="220"/>
      <c r="T273" s="220"/>
      <c r="U273" s="220"/>
      <c r="V273" s="218"/>
      <c r="X273" s="106"/>
      <c r="Y273" s="218"/>
      <c r="Z273" s="218"/>
      <c r="AA273" s="218"/>
      <c r="AB273" s="94"/>
      <c r="AC273" s="218"/>
      <c r="AD273" s="218"/>
      <c r="AE273" s="218"/>
      <c r="AF273" s="218"/>
      <c r="AG273" s="218"/>
      <c r="AH273" s="218"/>
      <c r="AI273" s="94"/>
      <c r="AJ273" s="218"/>
      <c r="AK273" s="218"/>
      <c r="AL273" s="218"/>
      <c r="AM273" s="218"/>
      <c r="AN273" s="218"/>
      <c r="AO273" s="94"/>
      <c r="AP273" s="218"/>
      <c r="AQ273" s="218"/>
      <c r="AR273" s="218"/>
      <c r="AU273" s="218"/>
      <c r="AW273" s="218"/>
      <c r="AX273" s="218"/>
      <c r="BE273" s="94"/>
      <c r="BF273" s="218"/>
      <c r="BG273" s="94"/>
      <c r="BH273" s="94"/>
      <c r="BI273" s="218"/>
      <c r="BJ273" s="94"/>
      <c r="BK273" s="218"/>
      <c r="BL273" s="218"/>
      <c r="BQ273" s="96"/>
      <c r="BR273" s="96"/>
      <c r="BS273" s="96"/>
      <c r="BT273" s="96"/>
      <c r="BV273" s="96"/>
      <c r="BW273" s="96"/>
    </row>
    <row r="274" spans="1:75" x14ac:dyDescent="0.2">
      <c r="A274" s="104"/>
      <c r="B274" s="101"/>
      <c r="I274" s="101"/>
      <c r="L274" s="101"/>
      <c r="M274" s="105"/>
      <c r="N274" s="257"/>
      <c r="O274" s="257"/>
      <c r="P274" s="257"/>
      <c r="Q274" s="257"/>
      <c r="R274" s="220"/>
      <c r="S274" s="220"/>
      <c r="T274" s="220"/>
      <c r="U274" s="220"/>
      <c r="V274" s="218"/>
      <c r="X274" s="106"/>
      <c r="Y274" s="218"/>
      <c r="Z274" s="218"/>
      <c r="AA274" s="218"/>
      <c r="AB274" s="94"/>
      <c r="AC274" s="218"/>
      <c r="AD274" s="218"/>
      <c r="AE274" s="218"/>
      <c r="AF274" s="218"/>
      <c r="AG274" s="218"/>
      <c r="AH274" s="218"/>
      <c r="AI274" s="94"/>
      <c r="AJ274" s="218"/>
      <c r="AK274" s="218"/>
      <c r="AL274" s="218"/>
      <c r="AM274" s="218"/>
      <c r="AN274" s="218"/>
      <c r="AO274" s="94"/>
      <c r="AP274" s="218"/>
      <c r="AQ274" s="218"/>
      <c r="AR274" s="218"/>
      <c r="AU274" s="218"/>
      <c r="AW274" s="218"/>
      <c r="AX274" s="218"/>
      <c r="BE274" s="94"/>
      <c r="BF274" s="218"/>
      <c r="BG274" s="94"/>
      <c r="BH274" s="94"/>
      <c r="BI274" s="218"/>
      <c r="BJ274" s="94"/>
      <c r="BK274" s="218"/>
      <c r="BL274" s="218"/>
      <c r="BQ274" s="96"/>
      <c r="BR274" s="96"/>
      <c r="BS274" s="96"/>
      <c r="BT274" s="96"/>
      <c r="BV274" s="96"/>
      <c r="BW274" s="96"/>
    </row>
    <row r="275" spans="1:75" x14ac:dyDescent="0.2">
      <c r="A275" s="104"/>
      <c r="B275" s="101"/>
      <c r="I275" s="101"/>
      <c r="L275" s="101"/>
      <c r="M275" s="105"/>
      <c r="N275" s="257"/>
      <c r="O275" s="257"/>
      <c r="P275" s="257"/>
      <c r="Q275" s="257"/>
      <c r="R275" s="220"/>
      <c r="S275" s="220"/>
      <c r="T275" s="220"/>
      <c r="U275" s="220"/>
      <c r="V275" s="218"/>
      <c r="X275" s="106"/>
      <c r="Y275" s="218"/>
      <c r="Z275" s="218"/>
      <c r="AA275" s="218"/>
      <c r="AB275" s="94"/>
      <c r="AC275" s="218"/>
      <c r="AD275" s="218"/>
      <c r="AE275" s="218"/>
      <c r="AF275" s="218"/>
      <c r="AG275" s="218"/>
      <c r="AH275" s="218"/>
      <c r="AI275" s="94"/>
      <c r="AJ275" s="218"/>
      <c r="AK275" s="218"/>
      <c r="AL275" s="218"/>
      <c r="AM275" s="218"/>
      <c r="AN275" s="218"/>
      <c r="AO275" s="94"/>
      <c r="AP275" s="218"/>
      <c r="AQ275" s="218"/>
      <c r="AR275" s="218"/>
      <c r="AU275" s="218"/>
      <c r="AW275" s="218"/>
      <c r="AX275" s="218"/>
      <c r="BE275" s="94"/>
      <c r="BF275" s="218"/>
      <c r="BG275" s="94"/>
      <c r="BH275" s="94"/>
      <c r="BI275" s="218"/>
      <c r="BJ275" s="94"/>
      <c r="BK275" s="218"/>
      <c r="BL275" s="218"/>
      <c r="BQ275" s="96"/>
      <c r="BR275" s="96"/>
      <c r="BS275" s="96"/>
      <c r="BT275" s="96"/>
      <c r="BV275" s="96"/>
      <c r="BW275" s="96"/>
    </row>
    <row r="276" spans="1:75" x14ac:dyDescent="0.2">
      <c r="A276" s="104"/>
      <c r="B276" s="101"/>
      <c r="I276" s="101"/>
      <c r="L276" s="101"/>
      <c r="M276" s="105"/>
      <c r="N276" s="257"/>
      <c r="O276" s="257"/>
      <c r="P276" s="257"/>
      <c r="Q276" s="257"/>
      <c r="R276" s="220"/>
      <c r="S276" s="220"/>
      <c r="T276" s="220"/>
      <c r="U276" s="220"/>
      <c r="V276" s="218"/>
      <c r="X276" s="106"/>
      <c r="Y276" s="218"/>
      <c r="Z276" s="218"/>
      <c r="AA276" s="218"/>
      <c r="AB276" s="94"/>
      <c r="AC276" s="218"/>
      <c r="AD276" s="218"/>
      <c r="AE276" s="218"/>
      <c r="AF276" s="218"/>
      <c r="AG276" s="218"/>
      <c r="AH276" s="218"/>
      <c r="AI276" s="94"/>
      <c r="AJ276" s="218"/>
      <c r="AK276" s="218"/>
      <c r="AL276" s="218"/>
      <c r="AM276" s="218"/>
      <c r="AN276" s="218"/>
      <c r="AO276" s="94"/>
      <c r="AP276" s="218"/>
      <c r="AQ276" s="218"/>
      <c r="AR276" s="218"/>
      <c r="AU276" s="218"/>
      <c r="AW276" s="218"/>
      <c r="AX276" s="218"/>
      <c r="BE276" s="94"/>
      <c r="BF276" s="218"/>
      <c r="BG276" s="94"/>
      <c r="BH276" s="94"/>
      <c r="BI276" s="218"/>
      <c r="BJ276" s="94"/>
      <c r="BK276" s="218"/>
      <c r="BL276" s="218"/>
      <c r="BQ276" s="96"/>
      <c r="BR276" s="96"/>
      <c r="BS276" s="96"/>
      <c r="BT276" s="96"/>
      <c r="BV276" s="96"/>
      <c r="BW276" s="96"/>
    </row>
    <row r="277" spans="1:75" x14ac:dyDescent="0.2">
      <c r="A277" s="104"/>
      <c r="B277" s="101"/>
      <c r="I277" s="101"/>
      <c r="L277" s="101"/>
      <c r="M277" s="105"/>
      <c r="N277" s="257"/>
      <c r="O277" s="257"/>
      <c r="P277" s="257"/>
      <c r="Q277" s="257"/>
      <c r="R277" s="220"/>
      <c r="S277" s="220"/>
      <c r="T277" s="220"/>
      <c r="U277" s="220"/>
      <c r="V277" s="218"/>
      <c r="X277" s="106"/>
      <c r="Y277" s="218"/>
      <c r="Z277" s="218"/>
      <c r="AA277" s="218"/>
      <c r="AB277" s="94"/>
      <c r="AC277" s="218"/>
      <c r="AD277" s="218"/>
      <c r="AE277" s="218"/>
      <c r="AF277" s="218"/>
      <c r="AG277" s="218"/>
      <c r="AH277" s="218"/>
      <c r="AI277" s="94"/>
      <c r="AJ277" s="218"/>
      <c r="AK277" s="218"/>
      <c r="AL277" s="218"/>
      <c r="AM277" s="218"/>
      <c r="AN277" s="218"/>
      <c r="AO277" s="94"/>
      <c r="AP277" s="218"/>
      <c r="AQ277" s="218"/>
      <c r="AR277" s="218"/>
      <c r="AU277" s="218"/>
      <c r="AW277" s="218"/>
      <c r="AX277" s="218"/>
      <c r="BE277" s="94"/>
      <c r="BF277" s="218"/>
      <c r="BG277" s="94"/>
      <c r="BH277" s="94"/>
      <c r="BI277" s="218"/>
      <c r="BJ277" s="94"/>
      <c r="BK277" s="218"/>
      <c r="BL277" s="218"/>
      <c r="BQ277" s="96"/>
      <c r="BR277" s="96"/>
      <c r="BS277" s="96"/>
      <c r="BT277" s="96"/>
      <c r="BV277" s="96"/>
      <c r="BW277" s="96"/>
    </row>
    <row r="278" spans="1:75" x14ac:dyDescent="0.2">
      <c r="A278" s="104"/>
      <c r="B278" s="101"/>
      <c r="I278" s="101"/>
      <c r="L278" s="101"/>
      <c r="M278" s="105"/>
      <c r="N278" s="257"/>
      <c r="O278" s="257"/>
      <c r="P278" s="257"/>
      <c r="Q278" s="257"/>
      <c r="R278" s="220"/>
      <c r="S278" s="220"/>
      <c r="T278" s="220"/>
      <c r="U278" s="220"/>
      <c r="V278" s="218"/>
      <c r="X278" s="106"/>
      <c r="Y278" s="218"/>
      <c r="Z278" s="218"/>
      <c r="AA278" s="218"/>
      <c r="AB278" s="94"/>
      <c r="AC278" s="218"/>
      <c r="AD278" s="218"/>
      <c r="AE278" s="218"/>
      <c r="AF278" s="218"/>
      <c r="AG278" s="218"/>
      <c r="AH278" s="218"/>
      <c r="AI278" s="94"/>
      <c r="AJ278" s="218"/>
      <c r="AK278" s="218"/>
      <c r="AL278" s="218"/>
      <c r="AM278" s="218"/>
      <c r="AN278" s="218"/>
      <c r="AO278" s="94"/>
      <c r="AP278" s="218"/>
      <c r="AQ278" s="218"/>
      <c r="AR278" s="218"/>
      <c r="AU278" s="218"/>
      <c r="AW278" s="218"/>
      <c r="AX278" s="218"/>
      <c r="BE278" s="94"/>
      <c r="BF278" s="218"/>
      <c r="BG278" s="94"/>
      <c r="BH278" s="94"/>
      <c r="BI278" s="218"/>
      <c r="BJ278" s="94"/>
      <c r="BK278" s="218"/>
      <c r="BL278" s="218"/>
      <c r="BQ278" s="96"/>
      <c r="BR278" s="96"/>
      <c r="BS278" s="96"/>
      <c r="BT278" s="96"/>
      <c r="BV278" s="96"/>
      <c r="BW278" s="96"/>
    </row>
    <row r="279" spans="1:75" x14ac:dyDescent="0.2">
      <c r="A279" s="104"/>
      <c r="B279" s="101"/>
      <c r="I279" s="101"/>
      <c r="L279" s="101"/>
      <c r="M279" s="105"/>
      <c r="N279" s="257"/>
      <c r="O279" s="257"/>
      <c r="P279" s="257"/>
      <c r="Q279" s="257"/>
      <c r="R279" s="220"/>
      <c r="S279" s="220"/>
      <c r="T279" s="220"/>
      <c r="U279" s="220"/>
      <c r="V279" s="218"/>
      <c r="X279" s="106"/>
      <c r="Y279" s="218"/>
      <c r="Z279" s="218"/>
      <c r="AA279" s="218"/>
      <c r="AB279" s="94"/>
      <c r="AC279" s="218"/>
      <c r="AD279" s="218"/>
      <c r="AE279" s="218"/>
      <c r="AF279" s="218"/>
      <c r="AG279" s="218"/>
      <c r="AH279" s="218"/>
      <c r="AI279" s="94"/>
      <c r="AJ279" s="218"/>
      <c r="AK279" s="218"/>
      <c r="AL279" s="218"/>
      <c r="AM279" s="218"/>
      <c r="AN279" s="218"/>
      <c r="AO279" s="94"/>
      <c r="AP279" s="218"/>
      <c r="AQ279" s="218"/>
      <c r="AR279" s="218"/>
      <c r="AU279" s="218"/>
      <c r="AW279" s="218"/>
      <c r="AX279" s="218"/>
      <c r="BE279" s="94"/>
      <c r="BF279" s="218"/>
      <c r="BG279" s="94"/>
      <c r="BH279" s="94"/>
      <c r="BI279" s="218"/>
      <c r="BJ279" s="94"/>
      <c r="BK279" s="218"/>
      <c r="BL279" s="218"/>
      <c r="BQ279" s="96"/>
      <c r="BR279" s="96"/>
      <c r="BS279" s="96"/>
      <c r="BT279" s="96"/>
      <c r="BV279" s="96"/>
      <c r="BW279" s="96"/>
    </row>
    <row r="280" spans="1:75" x14ac:dyDescent="0.2">
      <c r="A280" s="104"/>
      <c r="B280" s="101"/>
      <c r="I280" s="101"/>
      <c r="L280" s="101"/>
      <c r="M280" s="105"/>
      <c r="N280" s="257"/>
      <c r="O280" s="257"/>
      <c r="P280" s="257"/>
      <c r="Q280" s="257"/>
      <c r="R280" s="220"/>
      <c r="S280" s="220"/>
      <c r="T280" s="220"/>
      <c r="U280" s="220"/>
      <c r="V280" s="218"/>
      <c r="X280" s="106"/>
      <c r="Y280" s="218"/>
      <c r="Z280" s="218"/>
      <c r="AA280" s="218"/>
      <c r="AB280" s="94"/>
      <c r="AC280" s="218"/>
      <c r="AD280" s="218"/>
      <c r="AE280" s="218"/>
      <c r="AF280" s="218"/>
      <c r="AG280" s="218"/>
      <c r="AH280" s="218"/>
      <c r="AI280" s="94"/>
      <c r="AJ280" s="218"/>
      <c r="AK280" s="218"/>
      <c r="AL280" s="218"/>
      <c r="AM280" s="218"/>
      <c r="AN280" s="218"/>
      <c r="AO280" s="94"/>
      <c r="AP280" s="218"/>
      <c r="AQ280" s="218"/>
      <c r="AR280" s="218"/>
      <c r="AU280" s="218"/>
      <c r="AW280" s="218"/>
      <c r="AX280" s="218"/>
      <c r="BE280" s="94"/>
      <c r="BF280" s="218"/>
      <c r="BG280" s="94"/>
      <c r="BH280" s="94"/>
      <c r="BI280" s="218"/>
      <c r="BJ280" s="94"/>
      <c r="BK280" s="218"/>
      <c r="BL280" s="218"/>
      <c r="BQ280" s="96"/>
      <c r="BR280" s="96"/>
      <c r="BS280" s="96"/>
      <c r="BT280" s="96"/>
      <c r="BV280" s="96"/>
      <c r="BW280" s="96"/>
    </row>
    <row r="281" spans="1:75" x14ac:dyDescent="0.2">
      <c r="A281" s="104"/>
      <c r="B281" s="101"/>
      <c r="I281" s="101"/>
      <c r="L281" s="101"/>
      <c r="M281" s="105"/>
      <c r="N281" s="257"/>
      <c r="O281" s="257"/>
      <c r="P281" s="257"/>
      <c r="Q281" s="257"/>
      <c r="R281" s="220"/>
      <c r="S281" s="220"/>
      <c r="T281" s="220"/>
      <c r="U281" s="220"/>
      <c r="V281" s="218"/>
      <c r="X281" s="106"/>
      <c r="Y281" s="218"/>
      <c r="Z281" s="218"/>
      <c r="AA281" s="218"/>
      <c r="AB281" s="94"/>
      <c r="AC281" s="218"/>
      <c r="AD281" s="218"/>
      <c r="AE281" s="218"/>
      <c r="AF281" s="218"/>
      <c r="AG281" s="218"/>
      <c r="AH281" s="218"/>
      <c r="AI281" s="94"/>
      <c r="AJ281" s="218"/>
      <c r="AK281" s="218"/>
      <c r="AL281" s="218"/>
      <c r="AM281" s="218"/>
      <c r="AN281" s="218"/>
      <c r="AO281" s="94"/>
      <c r="AP281" s="218"/>
      <c r="AQ281" s="218"/>
      <c r="AR281" s="218"/>
      <c r="AU281" s="218"/>
      <c r="AW281" s="218"/>
      <c r="AX281" s="218"/>
      <c r="BE281" s="94"/>
      <c r="BF281" s="218"/>
      <c r="BG281" s="94"/>
      <c r="BH281" s="94"/>
      <c r="BI281" s="218"/>
      <c r="BJ281" s="94"/>
      <c r="BK281" s="218"/>
      <c r="BL281" s="218"/>
      <c r="BQ281" s="96"/>
      <c r="BR281" s="96"/>
      <c r="BS281" s="96"/>
      <c r="BT281" s="96"/>
      <c r="BV281" s="96"/>
      <c r="BW281" s="96"/>
    </row>
    <row r="282" spans="1:75" x14ac:dyDescent="0.2">
      <c r="A282" s="104"/>
      <c r="B282" s="101"/>
      <c r="I282" s="101"/>
      <c r="L282" s="101"/>
      <c r="M282" s="105"/>
      <c r="N282" s="257"/>
      <c r="O282" s="257"/>
      <c r="P282" s="257"/>
      <c r="Q282" s="257"/>
      <c r="R282" s="220"/>
      <c r="S282" s="220"/>
      <c r="T282" s="220"/>
      <c r="U282" s="220"/>
      <c r="V282" s="218"/>
      <c r="X282" s="106"/>
      <c r="Y282" s="218"/>
      <c r="Z282" s="218"/>
      <c r="AA282" s="218"/>
      <c r="AB282" s="94"/>
      <c r="AC282" s="218"/>
      <c r="AD282" s="218"/>
      <c r="AE282" s="218"/>
      <c r="AF282" s="218"/>
      <c r="AG282" s="218"/>
      <c r="AH282" s="218"/>
      <c r="AI282" s="94"/>
      <c r="AJ282" s="218"/>
      <c r="AK282" s="218"/>
      <c r="AL282" s="218"/>
      <c r="AM282" s="218"/>
      <c r="AN282" s="218"/>
      <c r="AO282" s="94"/>
      <c r="AP282" s="218"/>
      <c r="AQ282" s="218"/>
      <c r="AR282" s="218"/>
      <c r="AU282" s="218"/>
      <c r="AW282" s="218"/>
      <c r="AX282" s="218"/>
      <c r="BE282" s="94"/>
      <c r="BF282" s="218"/>
      <c r="BG282" s="94"/>
      <c r="BH282" s="94"/>
      <c r="BI282" s="218"/>
      <c r="BJ282" s="94"/>
      <c r="BK282" s="218"/>
      <c r="BL282" s="218"/>
      <c r="BQ282" s="96"/>
      <c r="BR282" s="96"/>
      <c r="BS282" s="96"/>
      <c r="BT282" s="96"/>
      <c r="BV282" s="96"/>
      <c r="BW282" s="96"/>
    </row>
    <row r="283" spans="1:75" x14ac:dyDescent="0.2">
      <c r="A283" s="104"/>
      <c r="B283" s="101"/>
      <c r="I283" s="101"/>
      <c r="L283" s="101"/>
      <c r="M283" s="105"/>
      <c r="N283" s="257"/>
      <c r="O283" s="257"/>
      <c r="P283" s="257"/>
      <c r="Q283" s="257"/>
      <c r="R283" s="220"/>
      <c r="S283" s="220"/>
      <c r="T283" s="220"/>
      <c r="U283" s="220"/>
      <c r="V283" s="218"/>
      <c r="X283" s="106"/>
      <c r="Y283" s="218"/>
      <c r="Z283" s="218"/>
      <c r="AA283" s="218"/>
      <c r="AB283" s="94"/>
      <c r="AC283" s="218"/>
      <c r="AD283" s="218"/>
      <c r="AE283" s="218"/>
      <c r="AF283" s="218"/>
      <c r="AG283" s="218"/>
      <c r="AH283" s="218"/>
      <c r="AI283" s="94"/>
      <c r="AJ283" s="218"/>
      <c r="AK283" s="218"/>
      <c r="AL283" s="218"/>
      <c r="AM283" s="218"/>
      <c r="AN283" s="218"/>
      <c r="AO283" s="94"/>
      <c r="AP283" s="218"/>
      <c r="AQ283" s="218"/>
      <c r="AR283" s="218"/>
      <c r="AU283" s="218"/>
      <c r="AW283" s="218"/>
      <c r="AX283" s="218"/>
      <c r="BE283" s="94"/>
      <c r="BF283" s="218"/>
      <c r="BG283" s="94"/>
      <c r="BH283" s="94"/>
      <c r="BI283" s="218"/>
      <c r="BJ283" s="94"/>
      <c r="BK283" s="218"/>
      <c r="BL283" s="218"/>
      <c r="BQ283" s="96"/>
      <c r="BR283" s="96"/>
      <c r="BS283" s="96"/>
      <c r="BT283" s="96"/>
      <c r="BV283" s="96"/>
      <c r="BW283" s="96"/>
    </row>
    <row r="284" spans="1:75" x14ac:dyDescent="0.2">
      <c r="A284" s="104"/>
      <c r="B284" s="101"/>
      <c r="I284" s="101"/>
      <c r="L284" s="101"/>
      <c r="M284" s="105"/>
      <c r="N284" s="257"/>
      <c r="O284" s="257"/>
      <c r="P284" s="257"/>
      <c r="Q284" s="257"/>
      <c r="R284" s="220"/>
      <c r="S284" s="220"/>
      <c r="T284" s="220"/>
      <c r="U284" s="220"/>
      <c r="V284" s="218"/>
      <c r="X284" s="106"/>
      <c r="Y284" s="218"/>
      <c r="Z284" s="218"/>
      <c r="AA284" s="218"/>
      <c r="AB284" s="94"/>
      <c r="AC284" s="218"/>
      <c r="AD284" s="218"/>
      <c r="AE284" s="218"/>
      <c r="AF284" s="218"/>
      <c r="AG284" s="218"/>
      <c r="AH284" s="218"/>
      <c r="AI284" s="94"/>
      <c r="AJ284" s="218"/>
      <c r="AK284" s="218"/>
      <c r="AL284" s="218"/>
      <c r="AM284" s="218"/>
      <c r="AN284" s="218"/>
      <c r="AO284" s="94"/>
      <c r="AP284" s="218"/>
      <c r="AQ284" s="218"/>
      <c r="AR284" s="218"/>
      <c r="AU284" s="218"/>
      <c r="AW284" s="218"/>
      <c r="AX284" s="218"/>
      <c r="BE284" s="94"/>
      <c r="BF284" s="218"/>
      <c r="BG284" s="94"/>
      <c r="BH284" s="94"/>
      <c r="BI284" s="218"/>
      <c r="BJ284" s="94"/>
      <c r="BK284" s="218"/>
      <c r="BL284" s="218"/>
      <c r="BQ284" s="96"/>
      <c r="BR284" s="96"/>
      <c r="BS284" s="96"/>
      <c r="BT284" s="96"/>
      <c r="BV284" s="96"/>
      <c r="BW284" s="96"/>
    </row>
    <row r="285" spans="1:75" x14ac:dyDescent="0.2">
      <c r="A285" s="104"/>
      <c r="B285" s="101"/>
      <c r="I285" s="101"/>
      <c r="L285" s="101"/>
      <c r="M285" s="105"/>
      <c r="N285" s="257"/>
      <c r="O285" s="257"/>
      <c r="P285" s="257"/>
      <c r="Q285" s="257"/>
      <c r="R285" s="220"/>
      <c r="S285" s="220"/>
      <c r="T285" s="220"/>
      <c r="U285" s="220"/>
      <c r="V285" s="218"/>
      <c r="X285" s="106"/>
      <c r="Y285" s="218"/>
      <c r="Z285" s="218"/>
      <c r="AA285" s="218"/>
      <c r="AB285" s="94"/>
      <c r="AC285" s="218"/>
      <c r="AD285" s="218"/>
      <c r="AE285" s="218"/>
      <c r="AF285" s="218"/>
      <c r="AG285" s="218"/>
      <c r="AH285" s="218"/>
      <c r="AI285" s="94"/>
      <c r="AJ285" s="218"/>
      <c r="AK285" s="218"/>
      <c r="AL285" s="218"/>
      <c r="AM285" s="218"/>
      <c r="AN285" s="218"/>
      <c r="AO285" s="94"/>
      <c r="AP285" s="218"/>
      <c r="AQ285" s="218"/>
      <c r="AR285" s="218"/>
      <c r="AU285" s="218"/>
      <c r="AW285" s="218"/>
      <c r="AX285" s="218"/>
      <c r="BE285" s="94"/>
      <c r="BF285" s="218"/>
      <c r="BG285" s="94"/>
      <c r="BH285" s="94"/>
      <c r="BI285" s="218"/>
      <c r="BJ285" s="94"/>
      <c r="BK285" s="218"/>
      <c r="BL285" s="218"/>
      <c r="BQ285" s="96"/>
      <c r="BR285" s="96"/>
      <c r="BS285" s="96"/>
      <c r="BT285" s="96"/>
      <c r="BV285" s="96"/>
      <c r="BW285" s="96"/>
    </row>
    <row r="286" spans="1:75" x14ac:dyDescent="0.2">
      <c r="A286" s="104"/>
      <c r="B286" s="101"/>
      <c r="I286" s="101"/>
      <c r="L286" s="101"/>
      <c r="M286" s="105"/>
      <c r="N286" s="257"/>
      <c r="O286" s="257"/>
      <c r="P286" s="257"/>
      <c r="Q286" s="257"/>
      <c r="R286" s="220"/>
      <c r="S286" s="220"/>
      <c r="T286" s="220"/>
      <c r="U286" s="220"/>
      <c r="V286" s="218"/>
      <c r="X286" s="106"/>
      <c r="Y286" s="218"/>
      <c r="Z286" s="218"/>
      <c r="AA286" s="218"/>
      <c r="AB286" s="94"/>
      <c r="AC286" s="218"/>
      <c r="AD286" s="218"/>
      <c r="AE286" s="218"/>
      <c r="AF286" s="218"/>
      <c r="AG286" s="218"/>
      <c r="AH286" s="218"/>
      <c r="AI286" s="94"/>
      <c r="AJ286" s="218"/>
      <c r="AK286" s="218"/>
      <c r="AL286" s="218"/>
      <c r="AM286" s="218"/>
      <c r="AN286" s="218"/>
      <c r="AO286" s="94"/>
      <c r="AP286" s="218"/>
      <c r="AQ286" s="218"/>
      <c r="AR286" s="218"/>
      <c r="AU286" s="218"/>
      <c r="AW286" s="218"/>
      <c r="AX286" s="218"/>
      <c r="BE286" s="94"/>
      <c r="BF286" s="218"/>
      <c r="BG286" s="94"/>
      <c r="BH286" s="94"/>
      <c r="BI286" s="218"/>
      <c r="BJ286" s="94"/>
      <c r="BK286" s="218"/>
      <c r="BL286" s="218"/>
      <c r="BQ286" s="96"/>
      <c r="BR286" s="96"/>
      <c r="BS286" s="96"/>
      <c r="BT286" s="96"/>
      <c r="BV286" s="96"/>
      <c r="BW286" s="96"/>
    </row>
    <row r="287" spans="1:75" x14ac:dyDescent="0.2">
      <c r="A287" s="104"/>
      <c r="B287" s="101"/>
      <c r="I287" s="101"/>
      <c r="L287" s="101"/>
      <c r="M287" s="105"/>
      <c r="N287" s="257"/>
      <c r="O287" s="257"/>
      <c r="P287" s="257"/>
      <c r="Q287" s="257"/>
      <c r="R287" s="220"/>
      <c r="S287" s="220"/>
      <c r="T287" s="220"/>
      <c r="U287" s="220"/>
      <c r="V287" s="218"/>
      <c r="X287" s="106"/>
      <c r="Y287" s="218"/>
      <c r="Z287" s="218"/>
      <c r="AA287" s="218"/>
      <c r="AB287" s="94"/>
      <c r="AC287" s="218"/>
      <c r="AD287" s="218"/>
      <c r="AE287" s="218"/>
      <c r="AF287" s="218"/>
      <c r="AG287" s="218"/>
      <c r="AH287" s="218"/>
      <c r="AI287" s="94"/>
      <c r="AJ287" s="218"/>
      <c r="AK287" s="218"/>
      <c r="AL287" s="218"/>
      <c r="AM287" s="218"/>
      <c r="AN287" s="218"/>
      <c r="AO287" s="94"/>
      <c r="AP287" s="218"/>
      <c r="AQ287" s="218"/>
      <c r="AR287" s="218"/>
      <c r="AU287" s="218"/>
      <c r="AW287" s="218"/>
      <c r="AX287" s="218"/>
      <c r="BE287" s="94"/>
      <c r="BF287" s="218"/>
      <c r="BG287" s="94"/>
      <c r="BH287" s="94"/>
      <c r="BI287" s="218"/>
      <c r="BJ287" s="94"/>
      <c r="BK287" s="218"/>
      <c r="BL287" s="218"/>
      <c r="BQ287" s="96"/>
      <c r="BR287" s="96"/>
      <c r="BS287" s="96"/>
      <c r="BT287" s="96"/>
      <c r="BV287" s="96"/>
      <c r="BW287" s="96"/>
    </row>
    <row r="288" spans="1:75" x14ac:dyDescent="0.2">
      <c r="A288" s="104"/>
      <c r="B288" s="101"/>
      <c r="I288" s="101"/>
      <c r="L288" s="101"/>
      <c r="M288" s="105"/>
      <c r="N288" s="257"/>
      <c r="O288" s="257"/>
      <c r="P288" s="257"/>
      <c r="Q288" s="257"/>
      <c r="R288" s="220"/>
      <c r="S288" s="220"/>
      <c r="T288" s="220"/>
      <c r="U288" s="220"/>
      <c r="V288" s="218"/>
      <c r="X288" s="106"/>
      <c r="Y288" s="218"/>
      <c r="Z288" s="218"/>
      <c r="AA288" s="218"/>
      <c r="AB288" s="94"/>
      <c r="AC288" s="218"/>
      <c r="AD288" s="218"/>
      <c r="AE288" s="218"/>
      <c r="AF288" s="218"/>
      <c r="AG288" s="218"/>
      <c r="AH288" s="218"/>
      <c r="AI288" s="94"/>
      <c r="AJ288" s="218"/>
      <c r="AK288" s="218"/>
      <c r="AL288" s="218"/>
      <c r="AM288" s="218"/>
      <c r="AN288" s="218"/>
      <c r="AO288" s="94"/>
      <c r="AP288" s="218"/>
      <c r="AQ288" s="218"/>
      <c r="AR288" s="218"/>
      <c r="AU288" s="218"/>
      <c r="AW288" s="218"/>
      <c r="AX288" s="218"/>
      <c r="BE288" s="94"/>
      <c r="BF288" s="218"/>
      <c r="BG288" s="94"/>
      <c r="BH288" s="94"/>
      <c r="BI288" s="218"/>
      <c r="BJ288" s="94"/>
      <c r="BK288" s="218"/>
      <c r="BL288" s="218"/>
      <c r="BQ288" s="96"/>
      <c r="BR288" s="96"/>
      <c r="BS288" s="96"/>
      <c r="BT288" s="96"/>
      <c r="BV288" s="96"/>
      <c r="BW288" s="96"/>
    </row>
    <row r="289" spans="2:75" x14ac:dyDescent="0.2">
      <c r="B289" s="101"/>
      <c r="I289" s="101"/>
      <c r="L289" s="101"/>
      <c r="M289" s="105"/>
      <c r="N289" s="257"/>
      <c r="O289" s="257"/>
      <c r="P289" s="257"/>
      <c r="Q289" s="257"/>
      <c r="R289" s="220"/>
      <c r="S289" s="220"/>
      <c r="T289" s="220"/>
      <c r="U289" s="220"/>
      <c r="V289" s="218"/>
      <c r="X289" s="106"/>
      <c r="Y289" s="218"/>
      <c r="Z289" s="218"/>
      <c r="AA289" s="218"/>
      <c r="AB289" s="94"/>
      <c r="AC289" s="218"/>
      <c r="AD289" s="218"/>
      <c r="AE289" s="218"/>
      <c r="AF289" s="218"/>
      <c r="AG289" s="218"/>
      <c r="AH289" s="218"/>
      <c r="AI289" s="94"/>
      <c r="AJ289" s="218"/>
      <c r="AK289" s="218"/>
      <c r="AL289" s="218"/>
      <c r="AM289" s="218"/>
      <c r="AN289" s="218"/>
      <c r="AO289" s="94"/>
      <c r="AP289" s="218"/>
      <c r="AQ289" s="218"/>
      <c r="AR289" s="218"/>
      <c r="AU289" s="218"/>
      <c r="AW289" s="218"/>
      <c r="AX289" s="218"/>
      <c r="BE289" s="94"/>
      <c r="BF289" s="218"/>
      <c r="BG289" s="94"/>
      <c r="BH289" s="94"/>
      <c r="BI289" s="218"/>
      <c r="BJ289" s="94"/>
      <c r="BK289" s="218"/>
      <c r="BL289" s="218"/>
      <c r="BQ289" s="96"/>
      <c r="BR289" s="96"/>
      <c r="BS289" s="96"/>
      <c r="BT289" s="96"/>
      <c r="BV289" s="96"/>
      <c r="BW289" s="96"/>
    </row>
    <row r="290" spans="2:75" x14ac:dyDescent="0.2">
      <c r="B290" s="101"/>
      <c r="I290" s="101"/>
      <c r="L290" s="101"/>
      <c r="M290" s="105"/>
      <c r="N290" s="257"/>
      <c r="O290" s="257"/>
      <c r="P290" s="257"/>
      <c r="Q290" s="257"/>
      <c r="R290" s="220"/>
      <c r="S290" s="220"/>
      <c r="T290" s="220"/>
      <c r="U290" s="220"/>
      <c r="V290" s="218"/>
      <c r="X290" s="106"/>
      <c r="Y290" s="218"/>
      <c r="Z290" s="218"/>
      <c r="AA290" s="218"/>
      <c r="AB290" s="94"/>
      <c r="AC290" s="218"/>
      <c r="AD290" s="218"/>
      <c r="AE290" s="218"/>
      <c r="AF290" s="218"/>
      <c r="AG290" s="218"/>
      <c r="AH290" s="218"/>
      <c r="AI290" s="94"/>
      <c r="AJ290" s="218"/>
      <c r="AK290" s="218"/>
      <c r="AL290" s="218"/>
      <c r="AM290" s="218"/>
      <c r="AN290" s="218"/>
      <c r="AO290" s="94"/>
      <c r="AP290" s="218"/>
      <c r="AQ290" s="218"/>
      <c r="AR290" s="218"/>
      <c r="AU290" s="218"/>
      <c r="AW290" s="218"/>
      <c r="AX290" s="218"/>
      <c r="BE290" s="94"/>
      <c r="BF290" s="218"/>
      <c r="BG290" s="94"/>
      <c r="BH290" s="94"/>
      <c r="BI290" s="218"/>
      <c r="BJ290" s="94"/>
      <c r="BK290" s="218"/>
      <c r="BL290" s="218"/>
      <c r="BQ290" s="96"/>
      <c r="BR290" s="96"/>
      <c r="BS290" s="96"/>
      <c r="BT290" s="96"/>
      <c r="BV290" s="96"/>
      <c r="BW290" s="96"/>
    </row>
    <row r="291" spans="2:75" x14ac:dyDescent="0.2">
      <c r="B291" s="101"/>
      <c r="I291" s="101"/>
      <c r="L291" s="101"/>
      <c r="M291" s="105"/>
      <c r="N291" s="257"/>
      <c r="O291" s="257"/>
      <c r="P291" s="257"/>
      <c r="Q291" s="257"/>
      <c r="R291" s="220"/>
      <c r="S291" s="220"/>
      <c r="T291" s="220"/>
      <c r="U291" s="220"/>
      <c r="V291" s="218"/>
      <c r="X291" s="106"/>
      <c r="Y291" s="218"/>
      <c r="Z291" s="218"/>
      <c r="AA291" s="218"/>
      <c r="AB291" s="94"/>
      <c r="AC291" s="218"/>
      <c r="AD291" s="218"/>
      <c r="AE291" s="218"/>
      <c r="AF291" s="218"/>
      <c r="AG291" s="218"/>
      <c r="AH291" s="218"/>
      <c r="AI291" s="94"/>
      <c r="AJ291" s="218"/>
      <c r="AK291" s="218"/>
      <c r="AL291" s="218"/>
      <c r="AM291" s="218"/>
      <c r="AN291" s="218"/>
      <c r="AO291" s="94"/>
      <c r="AP291" s="218"/>
      <c r="AQ291" s="218"/>
      <c r="AR291" s="218"/>
      <c r="AU291" s="218"/>
      <c r="AW291" s="218"/>
      <c r="AX291" s="218"/>
      <c r="BE291" s="94"/>
      <c r="BF291" s="218"/>
      <c r="BG291" s="94"/>
      <c r="BH291" s="94"/>
      <c r="BI291" s="218"/>
      <c r="BJ291" s="94"/>
      <c r="BK291" s="218"/>
      <c r="BL291" s="218"/>
      <c r="BQ291" s="96"/>
      <c r="BR291" s="96"/>
      <c r="BS291" s="96"/>
      <c r="BT291" s="96"/>
      <c r="BV291" s="96"/>
      <c r="BW291" s="96"/>
    </row>
    <row r="292" spans="2:75" x14ac:dyDescent="0.2">
      <c r="B292" s="101"/>
      <c r="I292" s="101"/>
      <c r="L292" s="101"/>
      <c r="M292" s="105"/>
      <c r="N292" s="257"/>
      <c r="O292" s="257"/>
      <c r="P292" s="257"/>
      <c r="Q292" s="257"/>
      <c r="R292" s="220"/>
      <c r="S292" s="220"/>
      <c r="T292" s="220"/>
      <c r="U292" s="220"/>
      <c r="V292" s="218"/>
      <c r="X292" s="106"/>
      <c r="Y292" s="218"/>
      <c r="Z292" s="218"/>
      <c r="AA292" s="218"/>
      <c r="AB292" s="94"/>
      <c r="AC292" s="218"/>
      <c r="AD292" s="218"/>
      <c r="AE292" s="218"/>
      <c r="AF292" s="218"/>
      <c r="AG292" s="218"/>
      <c r="AH292" s="218"/>
      <c r="AI292" s="94"/>
      <c r="AJ292" s="218"/>
      <c r="AK292" s="218"/>
      <c r="AL292" s="218"/>
      <c r="AM292" s="218"/>
      <c r="AN292" s="218"/>
      <c r="AO292" s="94"/>
      <c r="AP292" s="218"/>
      <c r="AQ292" s="218"/>
      <c r="AR292" s="218"/>
      <c r="AU292" s="218"/>
      <c r="AW292" s="218"/>
      <c r="AX292" s="218"/>
      <c r="BE292" s="94"/>
      <c r="BF292" s="218"/>
      <c r="BG292" s="94"/>
      <c r="BH292" s="94"/>
      <c r="BI292" s="218"/>
      <c r="BJ292" s="94"/>
      <c r="BK292" s="218"/>
      <c r="BL292" s="218"/>
      <c r="BQ292" s="96"/>
      <c r="BR292" s="96"/>
      <c r="BS292" s="96"/>
      <c r="BT292" s="96"/>
      <c r="BV292" s="96"/>
      <c r="BW292" s="96"/>
    </row>
    <row r="293" spans="2:75" x14ac:dyDescent="0.2">
      <c r="B293" s="101"/>
      <c r="I293" s="101"/>
      <c r="L293" s="101"/>
      <c r="M293" s="105"/>
      <c r="N293" s="257"/>
      <c r="O293" s="257"/>
      <c r="P293" s="257"/>
      <c r="Q293" s="257"/>
      <c r="R293" s="220"/>
      <c r="S293" s="220"/>
      <c r="T293" s="220"/>
      <c r="U293" s="220"/>
      <c r="V293" s="218"/>
      <c r="X293" s="106"/>
      <c r="Y293" s="218"/>
      <c r="Z293" s="218"/>
      <c r="AA293" s="218"/>
      <c r="AB293" s="94"/>
      <c r="AC293" s="218"/>
      <c r="AD293" s="218"/>
      <c r="AE293" s="218"/>
      <c r="AF293" s="218"/>
      <c r="AG293" s="218"/>
      <c r="AH293" s="218"/>
      <c r="AI293" s="94"/>
      <c r="AJ293" s="218"/>
      <c r="AK293" s="218"/>
      <c r="AL293" s="218"/>
      <c r="AM293" s="218"/>
      <c r="AN293" s="218"/>
      <c r="AO293" s="94"/>
      <c r="AP293" s="218"/>
      <c r="AQ293" s="218"/>
      <c r="AR293" s="218"/>
      <c r="AU293" s="218"/>
      <c r="AW293" s="218"/>
      <c r="AX293" s="218"/>
      <c r="BE293" s="94"/>
      <c r="BF293" s="218"/>
      <c r="BG293" s="94"/>
      <c r="BH293" s="94"/>
      <c r="BI293" s="218"/>
      <c r="BJ293" s="94"/>
      <c r="BK293" s="218"/>
      <c r="BL293" s="218"/>
      <c r="BQ293" s="96"/>
      <c r="BR293" s="96"/>
      <c r="BS293" s="96"/>
      <c r="BT293" s="96"/>
      <c r="BV293" s="96"/>
      <c r="BW293" s="96"/>
    </row>
    <row r="294" spans="2:75" x14ac:dyDescent="0.2">
      <c r="B294" s="101"/>
      <c r="I294" s="101"/>
      <c r="L294" s="101"/>
      <c r="M294" s="105"/>
      <c r="N294" s="257"/>
      <c r="O294" s="257"/>
      <c r="P294" s="257"/>
      <c r="Q294" s="257"/>
      <c r="R294" s="220"/>
      <c r="S294" s="220"/>
      <c r="T294" s="220"/>
      <c r="U294" s="220"/>
      <c r="V294" s="218"/>
      <c r="X294" s="106"/>
      <c r="Y294" s="218"/>
      <c r="Z294" s="218"/>
      <c r="AA294" s="218"/>
      <c r="AB294" s="94"/>
      <c r="AC294" s="218"/>
      <c r="AD294" s="218"/>
      <c r="AE294" s="218"/>
      <c r="AF294" s="218"/>
      <c r="AG294" s="218"/>
      <c r="AH294" s="218"/>
      <c r="AI294" s="94"/>
      <c r="AJ294" s="218"/>
      <c r="AK294" s="218"/>
      <c r="AL294" s="218"/>
      <c r="AM294" s="218"/>
      <c r="AN294" s="218"/>
      <c r="AO294" s="94"/>
      <c r="AP294" s="218"/>
      <c r="AQ294" s="218"/>
      <c r="AR294" s="218"/>
      <c r="AU294" s="218"/>
      <c r="AW294" s="218"/>
      <c r="AX294" s="218"/>
      <c r="BE294" s="94"/>
      <c r="BF294" s="218"/>
      <c r="BG294" s="94"/>
      <c r="BH294" s="94"/>
      <c r="BI294" s="218"/>
      <c r="BJ294" s="94"/>
      <c r="BK294" s="218"/>
      <c r="BL294" s="218"/>
      <c r="BQ294" s="96"/>
      <c r="BR294" s="96"/>
      <c r="BS294" s="96"/>
      <c r="BT294" s="96"/>
      <c r="BV294" s="96"/>
      <c r="BW294" s="96"/>
    </row>
    <row r="295" spans="2:75" x14ac:dyDescent="0.2">
      <c r="B295" s="101"/>
      <c r="I295" s="101"/>
      <c r="L295" s="101"/>
      <c r="M295" s="105"/>
      <c r="N295" s="257"/>
      <c r="O295" s="257"/>
      <c r="P295" s="257"/>
      <c r="Q295" s="257"/>
      <c r="R295" s="220"/>
      <c r="S295" s="220"/>
      <c r="T295" s="220"/>
      <c r="U295" s="220"/>
      <c r="V295" s="218"/>
      <c r="X295" s="106"/>
      <c r="Y295" s="218"/>
      <c r="Z295" s="218"/>
      <c r="AA295" s="218"/>
      <c r="AB295" s="94"/>
      <c r="AC295" s="218"/>
      <c r="AD295" s="218"/>
      <c r="AE295" s="218"/>
      <c r="AF295" s="218"/>
      <c r="AG295" s="218"/>
      <c r="AH295" s="218"/>
      <c r="AI295" s="94"/>
      <c r="AJ295" s="218"/>
      <c r="AK295" s="218"/>
      <c r="AL295" s="218"/>
      <c r="AM295" s="218"/>
      <c r="AN295" s="218"/>
      <c r="AO295" s="94"/>
      <c r="AP295" s="218"/>
      <c r="AQ295" s="218"/>
      <c r="AR295" s="218"/>
      <c r="AU295" s="218"/>
      <c r="AW295" s="218"/>
      <c r="AX295" s="218"/>
      <c r="BE295" s="94"/>
      <c r="BF295" s="218"/>
      <c r="BG295" s="94"/>
      <c r="BH295" s="94"/>
      <c r="BI295" s="218"/>
      <c r="BJ295" s="94"/>
      <c r="BK295" s="218"/>
      <c r="BL295" s="218"/>
      <c r="BQ295" s="96"/>
      <c r="BR295" s="96"/>
      <c r="BS295" s="96"/>
      <c r="BT295" s="96"/>
      <c r="BV295" s="96"/>
      <c r="BW295" s="96"/>
    </row>
    <row r="296" spans="2:75" x14ac:dyDescent="0.2">
      <c r="B296" s="101"/>
      <c r="I296" s="101"/>
      <c r="L296" s="101"/>
      <c r="M296" s="105"/>
      <c r="N296" s="257"/>
      <c r="O296" s="257"/>
      <c r="P296" s="257"/>
      <c r="Q296" s="257"/>
      <c r="R296" s="220"/>
      <c r="S296" s="220"/>
      <c r="T296" s="220"/>
      <c r="U296" s="220"/>
      <c r="V296" s="218"/>
      <c r="X296" s="106"/>
      <c r="Y296" s="218"/>
      <c r="Z296" s="218"/>
      <c r="AA296" s="218"/>
      <c r="AB296" s="94"/>
      <c r="AC296" s="218"/>
      <c r="AD296" s="218"/>
      <c r="AE296" s="218"/>
      <c r="AF296" s="218"/>
      <c r="AG296" s="218"/>
      <c r="AH296" s="218"/>
      <c r="AI296" s="94"/>
      <c r="AJ296" s="218"/>
      <c r="AK296" s="218"/>
      <c r="AL296" s="218"/>
      <c r="AM296" s="218"/>
      <c r="AN296" s="218"/>
      <c r="AO296" s="94"/>
      <c r="AP296" s="218"/>
      <c r="AQ296" s="218"/>
      <c r="AR296" s="218"/>
      <c r="AU296" s="218"/>
      <c r="AW296" s="218"/>
      <c r="AX296" s="218"/>
      <c r="BE296" s="94"/>
      <c r="BF296" s="218"/>
      <c r="BG296" s="94"/>
      <c r="BH296" s="94"/>
      <c r="BI296" s="218"/>
      <c r="BJ296" s="94"/>
      <c r="BK296" s="218"/>
      <c r="BL296" s="218"/>
      <c r="BQ296" s="96"/>
      <c r="BR296" s="96"/>
      <c r="BS296" s="96"/>
      <c r="BT296" s="96"/>
      <c r="BV296" s="96"/>
      <c r="BW296" s="96"/>
    </row>
    <row r="297" spans="2:75" x14ac:dyDescent="0.2">
      <c r="B297" s="101"/>
      <c r="I297" s="101"/>
      <c r="L297" s="101"/>
      <c r="M297" s="105"/>
      <c r="N297" s="257"/>
      <c r="O297" s="257"/>
      <c r="P297" s="257"/>
      <c r="Q297" s="257"/>
      <c r="R297" s="220"/>
      <c r="S297" s="220"/>
      <c r="T297" s="220"/>
      <c r="U297" s="220"/>
      <c r="V297" s="218"/>
      <c r="X297" s="106"/>
      <c r="Y297" s="218"/>
      <c r="Z297" s="218"/>
      <c r="AA297" s="218"/>
      <c r="AB297" s="94"/>
      <c r="AC297" s="218"/>
      <c r="AD297" s="218"/>
      <c r="AE297" s="218"/>
      <c r="AF297" s="218"/>
      <c r="AG297" s="218"/>
      <c r="AH297" s="218"/>
      <c r="AI297" s="94"/>
      <c r="AJ297" s="218"/>
      <c r="AK297" s="218"/>
      <c r="AL297" s="218"/>
      <c r="AM297" s="218"/>
      <c r="AN297" s="218"/>
      <c r="AO297" s="94"/>
      <c r="AP297" s="218"/>
      <c r="AQ297" s="218"/>
      <c r="AR297" s="218"/>
      <c r="AU297" s="218"/>
      <c r="AW297" s="218"/>
      <c r="AX297" s="218"/>
      <c r="BE297" s="94"/>
      <c r="BF297" s="218"/>
      <c r="BG297" s="94"/>
      <c r="BH297" s="94"/>
      <c r="BI297" s="218"/>
      <c r="BJ297" s="94"/>
      <c r="BK297" s="218"/>
      <c r="BL297" s="218"/>
      <c r="BQ297" s="96"/>
      <c r="BR297" s="96"/>
      <c r="BS297" s="96"/>
      <c r="BT297" s="96"/>
      <c r="BV297" s="96"/>
      <c r="BW297" s="96"/>
    </row>
    <row r="298" spans="2:75" x14ac:dyDescent="0.2">
      <c r="B298" s="101"/>
      <c r="I298" s="101"/>
      <c r="L298" s="101"/>
      <c r="M298" s="105"/>
      <c r="N298" s="257"/>
      <c r="O298" s="257"/>
      <c r="P298" s="257"/>
      <c r="Q298" s="257"/>
      <c r="R298" s="220"/>
      <c r="S298" s="220"/>
      <c r="T298" s="220"/>
      <c r="U298" s="220"/>
      <c r="V298" s="218"/>
      <c r="X298" s="106"/>
      <c r="Y298" s="218"/>
      <c r="Z298" s="218"/>
      <c r="AA298" s="218"/>
      <c r="AB298" s="94"/>
      <c r="AC298" s="218"/>
      <c r="AD298" s="218"/>
      <c r="AE298" s="218"/>
      <c r="AF298" s="218"/>
      <c r="AG298" s="218"/>
      <c r="AH298" s="218"/>
      <c r="AI298" s="94"/>
      <c r="AJ298" s="218"/>
      <c r="AK298" s="218"/>
      <c r="AL298" s="218"/>
      <c r="AM298" s="218"/>
      <c r="AN298" s="218"/>
      <c r="AO298" s="94"/>
      <c r="AP298" s="218"/>
      <c r="AQ298" s="218"/>
      <c r="AR298" s="218"/>
      <c r="AU298" s="218"/>
      <c r="AW298" s="218"/>
      <c r="AX298" s="218"/>
      <c r="BE298" s="94"/>
      <c r="BF298" s="218"/>
      <c r="BG298" s="94"/>
      <c r="BH298" s="94"/>
      <c r="BI298" s="218"/>
      <c r="BJ298" s="94"/>
      <c r="BK298" s="218"/>
      <c r="BL298" s="218"/>
      <c r="BQ298" s="96"/>
      <c r="BR298" s="96"/>
      <c r="BS298" s="96"/>
      <c r="BT298" s="96"/>
      <c r="BV298" s="96"/>
      <c r="BW298" s="96"/>
    </row>
    <row r="299" spans="2:75" x14ac:dyDescent="0.2">
      <c r="B299" s="101"/>
      <c r="I299" s="101"/>
      <c r="L299" s="101"/>
      <c r="M299" s="105"/>
      <c r="N299" s="257"/>
      <c r="O299" s="257"/>
      <c r="P299" s="257"/>
      <c r="Q299" s="257"/>
      <c r="R299" s="220"/>
      <c r="S299" s="220"/>
      <c r="T299" s="220"/>
      <c r="U299" s="220"/>
      <c r="V299" s="218"/>
      <c r="X299" s="106"/>
      <c r="Y299" s="218"/>
      <c r="Z299" s="218"/>
      <c r="AA299" s="218"/>
      <c r="AB299" s="94"/>
      <c r="AC299" s="218"/>
      <c r="AD299" s="218"/>
      <c r="AE299" s="218"/>
      <c r="AF299" s="218"/>
      <c r="AG299" s="218"/>
      <c r="AH299" s="218"/>
      <c r="AI299" s="94"/>
      <c r="AJ299" s="218"/>
      <c r="AK299" s="218"/>
      <c r="AL299" s="218"/>
      <c r="AM299" s="218"/>
      <c r="AN299" s="218"/>
      <c r="AO299" s="94"/>
      <c r="AP299" s="218"/>
      <c r="AQ299" s="218"/>
      <c r="AR299" s="218"/>
      <c r="AU299" s="218"/>
      <c r="AW299" s="218"/>
      <c r="AX299" s="218"/>
      <c r="BE299" s="94"/>
      <c r="BF299" s="218"/>
      <c r="BG299" s="94"/>
      <c r="BH299" s="94"/>
      <c r="BI299" s="218"/>
      <c r="BJ299" s="94"/>
      <c r="BK299" s="218"/>
      <c r="BL299" s="218"/>
      <c r="BQ299" s="96"/>
      <c r="BR299" s="96"/>
      <c r="BS299" s="96"/>
      <c r="BT299" s="96"/>
      <c r="BV299" s="96"/>
      <c r="BW299" s="96"/>
    </row>
    <row r="300" spans="2:75" x14ac:dyDescent="0.2">
      <c r="B300" s="101"/>
      <c r="I300" s="101"/>
      <c r="L300" s="101"/>
      <c r="M300" s="105"/>
      <c r="N300" s="257"/>
      <c r="O300" s="257"/>
      <c r="P300" s="257"/>
      <c r="Q300" s="257"/>
      <c r="R300" s="220"/>
      <c r="S300" s="220"/>
      <c r="T300" s="220"/>
      <c r="U300" s="220"/>
      <c r="V300" s="218"/>
      <c r="X300" s="106"/>
      <c r="Y300" s="218"/>
      <c r="Z300" s="218"/>
      <c r="AA300" s="218"/>
      <c r="AB300" s="94"/>
      <c r="AC300" s="218"/>
      <c r="AD300" s="218"/>
      <c r="AE300" s="218"/>
      <c r="AF300" s="218"/>
      <c r="AG300" s="218"/>
      <c r="AH300" s="218"/>
      <c r="AI300" s="94"/>
      <c r="AJ300" s="218"/>
      <c r="AK300" s="218"/>
      <c r="AL300" s="218"/>
      <c r="AM300" s="218"/>
      <c r="AN300" s="218"/>
      <c r="AO300" s="94"/>
      <c r="AP300" s="218"/>
      <c r="AQ300" s="218"/>
      <c r="AR300" s="218"/>
      <c r="AU300" s="218"/>
      <c r="AW300" s="218"/>
      <c r="AX300" s="218"/>
      <c r="BE300" s="94"/>
      <c r="BF300" s="218"/>
      <c r="BG300" s="94"/>
      <c r="BH300" s="94"/>
      <c r="BI300" s="218"/>
      <c r="BJ300" s="94"/>
      <c r="BK300" s="218"/>
      <c r="BL300" s="218"/>
      <c r="BQ300" s="96"/>
      <c r="BR300" s="96"/>
      <c r="BS300" s="96"/>
      <c r="BT300" s="96"/>
      <c r="BV300" s="96"/>
      <c r="BW300" s="96"/>
    </row>
    <row r="301" spans="2:75" x14ac:dyDescent="0.2">
      <c r="B301" s="101"/>
      <c r="I301" s="101"/>
      <c r="L301" s="101"/>
      <c r="M301" s="105"/>
      <c r="N301" s="257"/>
      <c r="O301" s="257"/>
      <c r="P301" s="257"/>
      <c r="Q301" s="257"/>
      <c r="R301" s="220"/>
      <c r="S301" s="220"/>
      <c r="T301" s="220"/>
      <c r="U301" s="220"/>
      <c r="V301" s="218"/>
      <c r="X301" s="106"/>
      <c r="Y301" s="218"/>
      <c r="Z301" s="218"/>
      <c r="AA301" s="218"/>
      <c r="AB301" s="94"/>
      <c r="AC301" s="218"/>
      <c r="AD301" s="218"/>
      <c r="AE301" s="218"/>
      <c r="AF301" s="218"/>
      <c r="AG301" s="218"/>
      <c r="AH301" s="218"/>
      <c r="AI301" s="94"/>
      <c r="AJ301" s="218"/>
      <c r="AK301" s="218"/>
      <c r="AL301" s="218"/>
      <c r="AM301" s="218"/>
      <c r="AN301" s="218"/>
      <c r="AO301" s="94"/>
      <c r="AP301" s="218"/>
      <c r="AQ301" s="218"/>
      <c r="AR301" s="218"/>
      <c r="AU301" s="218"/>
      <c r="AW301" s="218"/>
      <c r="AX301" s="218"/>
      <c r="BE301" s="94"/>
      <c r="BF301" s="218"/>
      <c r="BG301" s="94"/>
      <c r="BH301" s="94"/>
      <c r="BI301" s="218"/>
      <c r="BJ301" s="94"/>
      <c r="BK301" s="218"/>
      <c r="BL301" s="218"/>
      <c r="BQ301" s="96"/>
      <c r="BR301" s="96"/>
      <c r="BS301" s="96"/>
      <c r="BT301" s="96"/>
      <c r="BV301" s="96"/>
      <c r="BW301" s="96"/>
    </row>
    <row r="302" spans="2:75" x14ac:dyDescent="0.2">
      <c r="B302" s="101"/>
      <c r="I302" s="101"/>
      <c r="L302" s="101"/>
      <c r="M302" s="105"/>
      <c r="N302" s="257"/>
      <c r="O302" s="257"/>
      <c r="P302" s="257"/>
      <c r="Q302" s="257"/>
      <c r="R302" s="220"/>
      <c r="S302" s="220"/>
      <c r="T302" s="220"/>
      <c r="U302" s="220"/>
      <c r="V302" s="218"/>
      <c r="X302" s="106"/>
      <c r="Y302" s="218"/>
      <c r="Z302" s="218"/>
      <c r="AA302" s="218"/>
      <c r="AB302" s="94"/>
      <c r="AC302" s="218"/>
      <c r="AD302" s="218"/>
      <c r="AE302" s="218"/>
      <c r="AF302" s="218"/>
      <c r="AG302" s="218"/>
      <c r="AH302" s="218"/>
      <c r="AI302" s="94"/>
      <c r="AJ302" s="218"/>
      <c r="AK302" s="218"/>
      <c r="AL302" s="218"/>
      <c r="AM302" s="218"/>
      <c r="AN302" s="218"/>
      <c r="AO302" s="94"/>
      <c r="AP302" s="218"/>
      <c r="AQ302" s="218"/>
      <c r="AR302" s="218"/>
      <c r="AU302" s="218"/>
      <c r="AW302" s="218"/>
      <c r="AX302" s="218"/>
      <c r="BE302" s="94"/>
      <c r="BF302" s="218"/>
      <c r="BG302" s="94"/>
      <c r="BH302" s="94"/>
      <c r="BI302" s="218"/>
      <c r="BJ302" s="94"/>
      <c r="BK302" s="218"/>
      <c r="BL302" s="218"/>
      <c r="BQ302" s="96"/>
      <c r="BR302" s="96"/>
      <c r="BS302" s="96"/>
      <c r="BT302" s="96"/>
      <c r="BV302" s="96"/>
      <c r="BW302" s="96"/>
    </row>
    <row r="303" spans="2:75" x14ac:dyDescent="0.2">
      <c r="B303" s="101"/>
      <c r="I303" s="101"/>
      <c r="L303" s="101"/>
      <c r="M303" s="105"/>
      <c r="N303" s="257"/>
      <c r="O303" s="257"/>
      <c r="P303" s="257"/>
      <c r="Q303" s="257"/>
      <c r="R303" s="220"/>
      <c r="S303" s="220"/>
      <c r="T303" s="220"/>
      <c r="U303" s="220"/>
      <c r="V303" s="218"/>
      <c r="X303" s="106"/>
      <c r="Y303" s="218"/>
      <c r="Z303" s="218"/>
      <c r="AA303" s="218"/>
      <c r="AB303" s="94"/>
      <c r="AC303" s="218"/>
      <c r="AD303" s="218"/>
      <c r="AE303" s="218"/>
      <c r="AF303" s="218"/>
      <c r="AG303" s="218"/>
      <c r="AH303" s="218"/>
      <c r="AI303" s="94"/>
      <c r="AJ303" s="218"/>
      <c r="AK303" s="218"/>
      <c r="AL303" s="218"/>
      <c r="AM303" s="218"/>
      <c r="AN303" s="218"/>
      <c r="AO303" s="94"/>
      <c r="AP303" s="218"/>
      <c r="AQ303" s="218"/>
      <c r="AR303" s="218"/>
      <c r="AU303" s="218"/>
      <c r="AW303" s="218"/>
      <c r="AX303" s="218"/>
      <c r="BE303" s="94"/>
      <c r="BF303" s="218"/>
      <c r="BG303" s="94"/>
      <c r="BH303" s="94"/>
      <c r="BI303" s="218"/>
      <c r="BJ303" s="94"/>
      <c r="BK303" s="218"/>
      <c r="BL303" s="218"/>
      <c r="BQ303" s="96"/>
      <c r="BR303" s="96"/>
      <c r="BS303" s="96"/>
      <c r="BT303" s="96"/>
      <c r="BV303" s="96"/>
      <c r="BW303" s="96"/>
    </row>
    <row r="304" spans="2:75" x14ac:dyDescent="0.2">
      <c r="B304" s="101"/>
      <c r="I304" s="101"/>
      <c r="L304" s="101"/>
      <c r="M304" s="105"/>
      <c r="N304" s="257"/>
      <c r="O304" s="257"/>
      <c r="P304" s="257"/>
      <c r="Q304" s="257"/>
      <c r="R304" s="220"/>
      <c r="S304" s="220"/>
      <c r="T304" s="220"/>
      <c r="U304" s="220"/>
      <c r="V304" s="218"/>
      <c r="X304" s="106"/>
      <c r="Y304" s="218"/>
      <c r="Z304" s="218"/>
      <c r="AA304" s="218"/>
      <c r="AB304" s="94"/>
      <c r="AC304" s="218"/>
      <c r="AD304" s="218"/>
      <c r="AE304" s="218"/>
      <c r="AF304" s="218"/>
      <c r="AG304" s="218"/>
      <c r="AH304" s="218"/>
      <c r="AI304" s="94"/>
      <c r="AJ304" s="218"/>
      <c r="AK304" s="218"/>
      <c r="AL304" s="218"/>
      <c r="AM304" s="218"/>
      <c r="AN304" s="218"/>
      <c r="AO304" s="94"/>
      <c r="AP304" s="218"/>
      <c r="AQ304" s="218"/>
      <c r="AR304" s="218"/>
      <c r="AU304" s="218"/>
      <c r="AW304" s="218"/>
      <c r="AX304" s="218"/>
      <c r="BE304" s="94"/>
      <c r="BF304" s="218"/>
      <c r="BG304" s="94"/>
      <c r="BH304" s="94"/>
      <c r="BI304" s="218"/>
      <c r="BJ304" s="94"/>
      <c r="BK304" s="218"/>
      <c r="BL304" s="218"/>
      <c r="BQ304" s="96"/>
      <c r="BR304" s="96"/>
      <c r="BS304" s="96"/>
      <c r="BT304" s="96"/>
      <c r="BV304" s="96"/>
      <c r="BW304" s="96"/>
    </row>
    <row r="305" spans="2:75" x14ac:dyDescent="0.2">
      <c r="B305" s="101"/>
      <c r="I305" s="101"/>
      <c r="L305" s="101"/>
      <c r="M305" s="105"/>
      <c r="N305" s="257"/>
      <c r="O305" s="257"/>
      <c r="P305" s="257"/>
      <c r="Q305" s="257"/>
      <c r="R305" s="220"/>
      <c r="S305" s="220"/>
      <c r="T305" s="220"/>
      <c r="U305" s="220"/>
      <c r="V305" s="218"/>
      <c r="X305" s="106"/>
      <c r="Y305" s="218"/>
      <c r="Z305" s="218"/>
      <c r="AA305" s="218"/>
      <c r="AB305" s="94"/>
      <c r="AC305" s="218"/>
      <c r="AD305" s="218"/>
      <c r="AE305" s="218"/>
      <c r="AF305" s="218"/>
      <c r="AG305" s="218"/>
      <c r="AH305" s="218"/>
      <c r="AI305" s="94"/>
      <c r="AJ305" s="218"/>
      <c r="AK305" s="218"/>
      <c r="AL305" s="218"/>
      <c r="AM305" s="218"/>
      <c r="AN305" s="218"/>
      <c r="AO305" s="94"/>
      <c r="AP305" s="218"/>
      <c r="AQ305" s="218"/>
      <c r="AR305" s="218"/>
      <c r="AU305" s="218"/>
      <c r="AW305" s="218"/>
      <c r="AX305" s="218"/>
      <c r="BE305" s="94"/>
      <c r="BF305" s="218"/>
      <c r="BG305" s="94"/>
      <c r="BH305" s="94"/>
      <c r="BI305" s="218"/>
      <c r="BJ305" s="94"/>
      <c r="BK305" s="218"/>
      <c r="BL305" s="218"/>
      <c r="BQ305" s="96"/>
      <c r="BR305" s="96"/>
      <c r="BS305" s="96"/>
      <c r="BT305" s="96"/>
      <c r="BV305" s="96"/>
      <c r="BW305" s="96"/>
    </row>
    <row r="306" spans="2:75" x14ac:dyDescent="0.2">
      <c r="B306" s="101"/>
      <c r="I306" s="101"/>
      <c r="L306" s="101"/>
      <c r="M306" s="105"/>
      <c r="N306" s="257"/>
      <c r="O306" s="257"/>
      <c r="P306" s="257"/>
      <c r="Q306" s="257"/>
      <c r="R306" s="220"/>
      <c r="S306" s="220"/>
      <c r="T306" s="220"/>
      <c r="U306" s="220"/>
      <c r="V306" s="218"/>
      <c r="X306" s="106"/>
      <c r="Y306" s="218"/>
      <c r="Z306" s="218"/>
      <c r="AA306" s="218"/>
      <c r="AB306" s="94"/>
      <c r="AC306" s="218"/>
      <c r="AD306" s="218"/>
      <c r="AE306" s="218"/>
      <c r="AF306" s="218"/>
      <c r="AG306" s="218"/>
      <c r="AH306" s="218"/>
      <c r="AI306" s="94"/>
      <c r="AJ306" s="218"/>
      <c r="AK306" s="218"/>
      <c r="AL306" s="218"/>
      <c r="AM306" s="218"/>
      <c r="AN306" s="218"/>
      <c r="AO306" s="94"/>
      <c r="AP306" s="218"/>
      <c r="AQ306" s="218"/>
      <c r="AR306" s="218"/>
      <c r="AU306" s="218"/>
      <c r="AW306" s="218"/>
      <c r="AX306" s="218"/>
      <c r="BE306" s="94"/>
      <c r="BF306" s="218"/>
      <c r="BG306" s="94"/>
      <c r="BH306" s="94"/>
      <c r="BI306" s="218"/>
      <c r="BJ306" s="94"/>
      <c r="BK306" s="218"/>
      <c r="BL306" s="218"/>
      <c r="BQ306" s="96"/>
      <c r="BR306" s="96"/>
      <c r="BS306" s="96"/>
      <c r="BT306" s="96"/>
      <c r="BV306" s="96"/>
      <c r="BW306" s="96"/>
    </row>
    <row r="307" spans="2:75" x14ac:dyDescent="0.2">
      <c r="B307" s="101"/>
      <c r="I307" s="101"/>
      <c r="L307" s="101"/>
      <c r="M307" s="105"/>
      <c r="N307" s="257"/>
      <c r="O307" s="257"/>
      <c r="P307" s="257"/>
      <c r="Q307" s="257"/>
      <c r="R307" s="220"/>
      <c r="S307" s="220"/>
      <c r="T307" s="220"/>
      <c r="U307" s="220"/>
      <c r="V307" s="218"/>
      <c r="X307" s="106"/>
      <c r="Y307" s="218"/>
      <c r="Z307" s="218"/>
      <c r="AA307" s="218"/>
      <c r="AB307" s="94"/>
      <c r="AC307" s="218"/>
      <c r="AD307" s="218"/>
      <c r="AE307" s="218"/>
      <c r="AF307" s="218"/>
      <c r="AG307" s="218"/>
      <c r="AH307" s="218"/>
      <c r="AI307" s="94"/>
      <c r="AJ307" s="218"/>
      <c r="AK307" s="218"/>
      <c r="AL307" s="218"/>
      <c r="AM307" s="218"/>
      <c r="AN307" s="218"/>
      <c r="AO307" s="94"/>
      <c r="AP307" s="218"/>
      <c r="AQ307" s="218"/>
      <c r="AR307" s="218"/>
      <c r="AU307" s="218"/>
      <c r="AW307" s="218"/>
      <c r="AX307" s="218"/>
      <c r="BE307" s="94"/>
      <c r="BF307" s="218"/>
      <c r="BG307" s="94"/>
      <c r="BH307" s="94"/>
      <c r="BI307" s="218"/>
      <c r="BJ307" s="94"/>
      <c r="BK307" s="218"/>
      <c r="BL307" s="218"/>
      <c r="BQ307" s="96"/>
      <c r="BR307" s="96"/>
      <c r="BS307" s="96"/>
      <c r="BT307" s="96"/>
      <c r="BV307" s="96"/>
      <c r="BW307" s="96"/>
    </row>
    <row r="308" spans="2:75" x14ac:dyDescent="0.2">
      <c r="B308" s="101"/>
      <c r="I308" s="101"/>
      <c r="L308" s="101"/>
      <c r="M308" s="105"/>
      <c r="N308" s="257"/>
      <c r="O308" s="257"/>
      <c r="P308" s="257"/>
      <c r="Q308" s="257"/>
      <c r="R308" s="220"/>
      <c r="S308" s="220"/>
      <c r="T308" s="220"/>
      <c r="U308" s="220"/>
      <c r="V308" s="218"/>
      <c r="X308" s="106"/>
      <c r="Y308" s="218"/>
      <c r="Z308" s="218"/>
      <c r="AA308" s="218"/>
      <c r="AB308" s="94"/>
      <c r="AC308" s="218"/>
      <c r="AD308" s="218"/>
      <c r="AE308" s="218"/>
      <c r="AF308" s="218"/>
      <c r="AG308" s="218"/>
      <c r="AH308" s="218"/>
      <c r="AI308" s="94"/>
      <c r="AJ308" s="218"/>
      <c r="AK308" s="218"/>
      <c r="AL308" s="218"/>
      <c r="AM308" s="218"/>
      <c r="AN308" s="218"/>
      <c r="AO308" s="94"/>
      <c r="AP308" s="218"/>
      <c r="AQ308" s="218"/>
      <c r="AR308" s="218"/>
      <c r="AU308" s="218"/>
      <c r="AW308" s="218"/>
      <c r="AX308" s="218"/>
      <c r="BE308" s="94"/>
      <c r="BF308" s="218"/>
      <c r="BG308" s="94"/>
      <c r="BH308" s="94"/>
      <c r="BI308" s="218"/>
      <c r="BJ308" s="94"/>
      <c r="BK308" s="218"/>
      <c r="BL308" s="218"/>
      <c r="BQ308" s="96"/>
      <c r="BR308" s="96"/>
      <c r="BS308" s="96"/>
      <c r="BT308" s="96"/>
      <c r="BV308" s="96"/>
      <c r="BW308" s="96"/>
    </row>
    <row r="309" spans="2:75" x14ac:dyDescent="0.2">
      <c r="B309" s="101"/>
      <c r="I309" s="101"/>
      <c r="L309" s="101"/>
      <c r="M309" s="105"/>
      <c r="N309" s="257"/>
      <c r="O309" s="257"/>
      <c r="P309" s="257"/>
      <c r="Q309" s="257"/>
      <c r="R309" s="220"/>
      <c r="S309" s="220"/>
      <c r="T309" s="220"/>
      <c r="U309" s="220"/>
      <c r="V309" s="218"/>
      <c r="X309" s="106"/>
      <c r="Y309" s="218"/>
      <c r="Z309" s="218"/>
      <c r="AA309" s="218"/>
      <c r="AB309" s="94"/>
      <c r="AC309" s="218"/>
      <c r="AD309" s="218"/>
      <c r="AE309" s="218"/>
      <c r="AF309" s="218"/>
      <c r="AG309" s="218"/>
      <c r="AH309" s="218"/>
      <c r="AI309" s="94"/>
      <c r="AJ309" s="218"/>
      <c r="AK309" s="218"/>
      <c r="AL309" s="218"/>
      <c r="AM309" s="218"/>
      <c r="AN309" s="218"/>
      <c r="AO309" s="94"/>
      <c r="AP309" s="218"/>
      <c r="AQ309" s="218"/>
      <c r="AR309" s="218"/>
      <c r="AU309" s="218"/>
      <c r="AW309" s="218"/>
      <c r="AX309" s="218"/>
      <c r="BE309" s="94"/>
      <c r="BF309" s="218"/>
      <c r="BG309" s="94"/>
      <c r="BH309" s="94"/>
      <c r="BI309" s="218"/>
      <c r="BJ309" s="94"/>
      <c r="BK309" s="218"/>
      <c r="BL309" s="218"/>
      <c r="BQ309" s="96"/>
      <c r="BR309" s="96"/>
      <c r="BS309" s="96"/>
      <c r="BT309" s="96"/>
      <c r="BV309" s="96"/>
      <c r="BW309" s="96"/>
    </row>
    <row r="310" spans="2:75" x14ac:dyDescent="0.2">
      <c r="B310" s="101"/>
      <c r="I310" s="101"/>
      <c r="L310" s="101"/>
      <c r="M310" s="105"/>
      <c r="N310" s="257"/>
      <c r="O310" s="257"/>
      <c r="P310" s="257"/>
      <c r="Q310" s="257"/>
      <c r="R310" s="220"/>
      <c r="S310" s="220"/>
      <c r="T310" s="220"/>
      <c r="U310" s="220"/>
      <c r="V310" s="218"/>
      <c r="X310" s="106"/>
      <c r="Y310" s="218"/>
      <c r="Z310" s="218"/>
      <c r="AA310" s="218"/>
      <c r="AB310" s="94"/>
      <c r="AC310" s="218"/>
      <c r="AD310" s="218"/>
      <c r="AE310" s="218"/>
      <c r="AF310" s="218"/>
      <c r="AG310" s="218"/>
      <c r="AH310" s="218"/>
      <c r="AI310" s="94"/>
      <c r="AJ310" s="218"/>
      <c r="AK310" s="218"/>
      <c r="AL310" s="218"/>
      <c r="AM310" s="218"/>
      <c r="AN310" s="218"/>
      <c r="AO310" s="94"/>
      <c r="AP310" s="218"/>
      <c r="AQ310" s="218"/>
      <c r="AR310" s="218"/>
      <c r="AU310" s="218"/>
      <c r="AW310" s="218"/>
      <c r="AX310" s="218"/>
      <c r="BE310" s="94"/>
      <c r="BF310" s="218"/>
      <c r="BG310" s="94"/>
      <c r="BH310" s="94"/>
      <c r="BI310" s="218"/>
      <c r="BJ310" s="94"/>
      <c r="BK310" s="218"/>
      <c r="BL310" s="218"/>
      <c r="BQ310" s="96"/>
      <c r="BR310" s="96"/>
      <c r="BS310" s="96"/>
      <c r="BT310" s="96"/>
      <c r="BV310" s="96"/>
      <c r="BW310" s="96"/>
    </row>
    <row r="311" spans="2:75" x14ac:dyDescent="0.2">
      <c r="B311" s="101"/>
      <c r="I311" s="101"/>
      <c r="L311" s="101"/>
      <c r="M311" s="105"/>
      <c r="N311" s="257"/>
      <c r="O311" s="257"/>
      <c r="P311" s="257"/>
      <c r="Q311" s="257"/>
      <c r="R311" s="220"/>
      <c r="S311" s="220"/>
      <c r="T311" s="220"/>
      <c r="U311" s="220"/>
      <c r="V311" s="218"/>
      <c r="X311" s="106"/>
      <c r="Y311" s="218"/>
      <c r="Z311" s="218"/>
      <c r="AA311" s="218"/>
      <c r="AB311" s="94"/>
      <c r="AC311" s="218"/>
      <c r="AD311" s="218"/>
      <c r="AE311" s="218"/>
      <c r="AF311" s="218"/>
      <c r="AG311" s="218"/>
      <c r="AH311" s="218"/>
      <c r="AI311" s="94"/>
      <c r="AJ311" s="218"/>
      <c r="AK311" s="218"/>
      <c r="AL311" s="218"/>
      <c r="AM311" s="218"/>
      <c r="AN311" s="218"/>
      <c r="AO311" s="94"/>
      <c r="AP311" s="218"/>
      <c r="AQ311" s="218"/>
      <c r="AR311" s="218"/>
      <c r="AU311" s="218"/>
      <c r="AW311" s="218"/>
      <c r="AX311" s="218"/>
      <c r="BE311" s="94"/>
      <c r="BF311" s="218"/>
      <c r="BG311" s="94"/>
      <c r="BH311" s="94"/>
      <c r="BI311" s="218"/>
      <c r="BJ311" s="94"/>
      <c r="BK311" s="218"/>
      <c r="BL311" s="218"/>
      <c r="BQ311" s="96"/>
      <c r="BR311" s="96"/>
      <c r="BS311" s="96"/>
      <c r="BT311" s="96"/>
      <c r="BV311" s="96"/>
      <c r="BW311" s="96"/>
    </row>
    <row r="312" spans="2:75" x14ac:dyDescent="0.2">
      <c r="B312" s="101"/>
      <c r="I312" s="101"/>
      <c r="L312" s="101"/>
      <c r="M312" s="105"/>
      <c r="N312" s="257"/>
      <c r="O312" s="257"/>
      <c r="P312" s="257"/>
      <c r="Q312" s="257"/>
      <c r="R312" s="220"/>
      <c r="S312" s="220"/>
      <c r="T312" s="220"/>
      <c r="U312" s="220"/>
      <c r="V312" s="218"/>
      <c r="X312" s="106"/>
      <c r="Y312" s="218"/>
      <c r="Z312" s="218"/>
      <c r="AA312" s="218"/>
      <c r="AB312" s="94"/>
      <c r="AC312" s="218"/>
      <c r="AD312" s="218"/>
      <c r="AE312" s="218"/>
      <c r="AF312" s="218"/>
      <c r="AG312" s="218"/>
      <c r="AH312" s="218"/>
      <c r="AI312" s="94"/>
      <c r="AJ312" s="218"/>
      <c r="AK312" s="218"/>
      <c r="AL312" s="218"/>
      <c r="AM312" s="218"/>
      <c r="AN312" s="218"/>
      <c r="AO312" s="94"/>
      <c r="AP312" s="218"/>
      <c r="AQ312" s="218"/>
      <c r="AR312" s="218"/>
      <c r="AU312" s="218"/>
      <c r="AW312" s="218"/>
      <c r="AX312" s="218"/>
      <c r="BE312" s="94"/>
      <c r="BF312" s="218"/>
      <c r="BG312" s="94"/>
      <c r="BH312" s="94"/>
      <c r="BI312" s="218"/>
      <c r="BJ312" s="94"/>
      <c r="BK312" s="218"/>
      <c r="BL312" s="218"/>
      <c r="BQ312" s="96"/>
      <c r="BR312" s="96"/>
      <c r="BS312" s="96"/>
      <c r="BT312" s="96"/>
      <c r="BV312" s="96"/>
      <c r="BW312" s="96"/>
    </row>
    <row r="313" spans="2:75" x14ac:dyDescent="0.2">
      <c r="B313" s="101"/>
      <c r="I313" s="101"/>
      <c r="L313" s="101"/>
      <c r="M313" s="105"/>
      <c r="N313" s="257"/>
      <c r="O313" s="257"/>
      <c r="P313" s="257"/>
      <c r="Q313" s="257"/>
      <c r="R313" s="220"/>
      <c r="S313" s="220"/>
      <c r="T313" s="220"/>
      <c r="U313" s="220"/>
      <c r="V313" s="218"/>
      <c r="X313" s="106"/>
      <c r="Y313" s="218"/>
      <c r="Z313" s="218"/>
      <c r="AA313" s="218"/>
      <c r="AB313" s="94"/>
      <c r="AC313" s="218"/>
      <c r="AD313" s="218"/>
      <c r="AE313" s="218"/>
      <c r="AF313" s="218"/>
      <c r="AG313" s="218"/>
      <c r="AH313" s="218"/>
      <c r="AI313" s="94"/>
      <c r="AJ313" s="218"/>
      <c r="AK313" s="218"/>
      <c r="AL313" s="218"/>
      <c r="AM313" s="218"/>
      <c r="AN313" s="218"/>
      <c r="AO313" s="94"/>
      <c r="AP313" s="218"/>
      <c r="AQ313" s="218"/>
      <c r="AR313" s="218"/>
      <c r="AU313" s="218"/>
      <c r="AW313" s="218"/>
      <c r="AX313" s="218"/>
      <c r="BE313" s="94"/>
      <c r="BF313" s="218"/>
      <c r="BG313" s="94"/>
      <c r="BH313" s="94"/>
      <c r="BI313" s="218"/>
      <c r="BJ313" s="94"/>
      <c r="BK313" s="218"/>
      <c r="BL313" s="218"/>
      <c r="BQ313" s="96"/>
      <c r="BR313" s="96"/>
      <c r="BS313" s="96"/>
      <c r="BT313" s="96"/>
      <c r="BV313" s="96"/>
      <c r="BW313" s="96"/>
    </row>
    <row r="314" spans="2:75" x14ac:dyDescent="0.2">
      <c r="B314" s="101"/>
      <c r="I314" s="101"/>
      <c r="L314" s="101"/>
      <c r="M314" s="105"/>
      <c r="N314" s="257"/>
      <c r="O314" s="257"/>
      <c r="P314" s="257"/>
      <c r="Q314" s="257"/>
      <c r="R314" s="220"/>
      <c r="S314" s="220"/>
      <c r="T314" s="220"/>
      <c r="U314" s="220"/>
      <c r="V314" s="218"/>
      <c r="X314" s="106"/>
      <c r="Y314" s="218"/>
      <c r="Z314" s="218"/>
      <c r="AA314" s="218"/>
      <c r="AB314" s="94"/>
      <c r="AC314" s="218"/>
      <c r="AD314" s="218"/>
      <c r="AE314" s="218"/>
      <c r="AF314" s="218"/>
      <c r="AG314" s="218"/>
      <c r="AH314" s="218"/>
      <c r="AI314" s="94"/>
      <c r="AJ314" s="218"/>
      <c r="AK314" s="218"/>
      <c r="AL314" s="218"/>
      <c r="AM314" s="218"/>
      <c r="AN314" s="218"/>
      <c r="AO314" s="94"/>
      <c r="AP314" s="218"/>
      <c r="AQ314" s="218"/>
      <c r="AR314" s="218"/>
      <c r="AU314" s="218"/>
      <c r="AW314" s="218"/>
      <c r="AX314" s="218"/>
      <c r="BE314" s="94"/>
      <c r="BF314" s="218"/>
      <c r="BG314" s="94"/>
      <c r="BH314" s="94"/>
      <c r="BI314" s="218"/>
      <c r="BJ314" s="94"/>
      <c r="BK314" s="218"/>
      <c r="BL314" s="218"/>
      <c r="BQ314" s="96"/>
      <c r="BR314" s="96"/>
      <c r="BS314" s="96"/>
      <c r="BT314" s="96"/>
      <c r="BV314" s="96"/>
      <c r="BW314" s="96"/>
    </row>
    <row r="315" spans="2:75" x14ac:dyDescent="0.2">
      <c r="B315" s="101"/>
      <c r="I315" s="101"/>
      <c r="L315" s="101"/>
      <c r="M315" s="105"/>
      <c r="N315" s="257"/>
      <c r="O315" s="257"/>
      <c r="P315" s="257"/>
      <c r="Q315" s="257"/>
      <c r="R315" s="220"/>
      <c r="S315" s="220"/>
      <c r="T315" s="220"/>
      <c r="U315" s="220"/>
      <c r="V315" s="218"/>
      <c r="X315" s="106"/>
      <c r="Y315" s="218"/>
      <c r="Z315" s="218"/>
      <c r="AA315" s="218"/>
      <c r="AB315" s="94"/>
      <c r="AC315" s="218"/>
      <c r="AD315" s="218"/>
      <c r="AE315" s="218"/>
      <c r="AF315" s="218"/>
      <c r="AG315" s="218"/>
      <c r="AH315" s="218"/>
      <c r="AI315" s="94"/>
      <c r="AJ315" s="218"/>
      <c r="AK315" s="218"/>
      <c r="AL315" s="218"/>
      <c r="AM315" s="218"/>
      <c r="AN315" s="218"/>
      <c r="AO315" s="94"/>
      <c r="AP315" s="218"/>
      <c r="AQ315" s="218"/>
      <c r="AR315" s="218"/>
      <c r="AU315" s="218"/>
      <c r="AW315" s="218"/>
      <c r="AX315" s="218"/>
      <c r="BE315" s="94"/>
      <c r="BF315" s="218"/>
      <c r="BG315" s="94"/>
      <c r="BH315" s="94"/>
      <c r="BI315" s="218"/>
      <c r="BJ315" s="94"/>
      <c r="BK315" s="218"/>
      <c r="BL315" s="218"/>
      <c r="BQ315" s="96"/>
      <c r="BR315" s="96"/>
      <c r="BS315" s="96"/>
      <c r="BT315" s="96"/>
      <c r="BV315" s="96"/>
      <c r="BW315" s="96"/>
    </row>
    <row r="316" spans="2:75" x14ac:dyDescent="0.2">
      <c r="B316" s="101"/>
      <c r="I316" s="101"/>
      <c r="L316" s="101"/>
      <c r="M316" s="105"/>
      <c r="N316" s="257"/>
      <c r="O316" s="257"/>
      <c r="P316" s="257"/>
      <c r="Q316" s="257"/>
      <c r="R316" s="220"/>
      <c r="S316" s="220"/>
      <c r="T316" s="220"/>
      <c r="U316" s="220"/>
      <c r="V316" s="218"/>
      <c r="X316" s="106"/>
      <c r="Y316" s="218"/>
      <c r="Z316" s="218"/>
      <c r="AA316" s="218"/>
      <c r="AB316" s="94"/>
      <c r="AC316" s="218"/>
      <c r="AD316" s="218"/>
      <c r="AE316" s="218"/>
      <c r="AF316" s="218"/>
      <c r="AG316" s="218"/>
      <c r="AH316" s="218"/>
      <c r="AI316" s="94"/>
      <c r="AJ316" s="218"/>
      <c r="AK316" s="218"/>
      <c r="AL316" s="218"/>
      <c r="AM316" s="218"/>
      <c r="AN316" s="218"/>
      <c r="AO316" s="94"/>
      <c r="AP316" s="218"/>
      <c r="AQ316" s="218"/>
      <c r="AR316" s="218"/>
      <c r="AU316" s="218"/>
      <c r="AW316" s="218"/>
      <c r="AX316" s="218"/>
      <c r="BE316" s="94"/>
      <c r="BF316" s="218"/>
      <c r="BG316" s="94"/>
      <c r="BH316" s="94"/>
      <c r="BI316" s="218"/>
      <c r="BJ316" s="94"/>
      <c r="BK316" s="218"/>
      <c r="BL316" s="218"/>
      <c r="BQ316" s="96"/>
      <c r="BR316" s="96"/>
      <c r="BS316" s="96"/>
      <c r="BT316" s="96"/>
      <c r="BV316" s="96"/>
      <c r="BW316" s="96"/>
    </row>
    <row r="317" spans="2:75" x14ac:dyDescent="0.2">
      <c r="B317" s="101"/>
      <c r="I317" s="101"/>
      <c r="L317" s="101"/>
      <c r="M317" s="105"/>
      <c r="N317" s="257"/>
      <c r="O317" s="257"/>
      <c r="P317" s="257"/>
      <c r="Q317" s="257"/>
      <c r="R317" s="220"/>
      <c r="S317" s="220"/>
      <c r="T317" s="220"/>
      <c r="U317" s="220"/>
      <c r="V317" s="218"/>
      <c r="X317" s="106"/>
      <c r="Y317" s="218"/>
      <c r="Z317" s="218"/>
      <c r="AA317" s="218"/>
      <c r="AB317" s="94"/>
      <c r="AC317" s="218"/>
      <c r="AD317" s="218"/>
      <c r="AE317" s="218"/>
      <c r="AF317" s="218"/>
      <c r="AG317" s="218"/>
      <c r="AH317" s="218"/>
      <c r="AI317" s="94"/>
      <c r="AJ317" s="218"/>
      <c r="AK317" s="218"/>
      <c r="AL317" s="218"/>
      <c r="AM317" s="218"/>
      <c r="AN317" s="218"/>
      <c r="AO317" s="94"/>
      <c r="AP317" s="218"/>
      <c r="AQ317" s="218"/>
      <c r="AR317" s="218"/>
      <c r="AU317" s="218"/>
      <c r="AW317" s="218"/>
      <c r="AX317" s="218"/>
      <c r="BE317" s="94"/>
      <c r="BF317" s="218"/>
      <c r="BG317" s="94"/>
      <c r="BH317" s="94"/>
      <c r="BI317" s="218"/>
      <c r="BJ317" s="94"/>
      <c r="BK317" s="218"/>
      <c r="BL317" s="218"/>
      <c r="BQ317" s="96"/>
      <c r="BR317" s="96"/>
      <c r="BS317" s="96"/>
      <c r="BT317" s="96"/>
      <c r="BV317" s="96"/>
      <c r="BW317" s="96"/>
    </row>
    <row r="318" spans="2:75" x14ac:dyDescent="0.2">
      <c r="B318" s="101"/>
      <c r="I318" s="101"/>
      <c r="L318" s="101"/>
      <c r="M318" s="105"/>
      <c r="N318" s="257"/>
      <c r="O318" s="257"/>
      <c r="P318" s="257"/>
      <c r="Q318" s="257"/>
      <c r="R318" s="220"/>
      <c r="S318" s="220"/>
      <c r="T318" s="220"/>
      <c r="U318" s="220"/>
      <c r="V318" s="218"/>
      <c r="X318" s="106"/>
      <c r="Y318" s="218"/>
      <c r="Z318" s="218"/>
      <c r="AA318" s="218"/>
      <c r="AB318" s="94"/>
      <c r="AC318" s="218"/>
      <c r="AD318" s="218"/>
      <c r="AE318" s="218"/>
      <c r="AF318" s="218"/>
      <c r="AG318" s="218"/>
      <c r="AH318" s="218"/>
      <c r="AI318" s="94"/>
      <c r="AJ318" s="218"/>
      <c r="AK318" s="218"/>
      <c r="AL318" s="218"/>
      <c r="AM318" s="218"/>
      <c r="AN318" s="218"/>
      <c r="AO318" s="94"/>
      <c r="AP318" s="218"/>
      <c r="AQ318" s="218"/>
      <c r="AR318" s="218"/>
      <c r="AU318" s="218"/>
      <c r="AW318" s="218"/>
      <c r="AX318" s="218"/>
      <c r="BE318" s="94"/>
      <c r="BF318" s="218"/>
      <c r="BG318" s="94"/>
      <c r="BH318" s="94"/>
      <c r="BI318" s="218"/>
      <c r="BJ318" s="94"/>
      <c r="BK318" s="218"/>
      <c r="BL318" s="218"/>
      <c r="BQ318" s="96"/>
      <c r="BR318" s="96"/>
      <c r="BS318" s="96"/>
      <c r="BT318" s="96"/>
      <c r="BV318" s="96"/>
      <c r="BW318" s="96"/>
    </row>
    <row r="319" spans="2:75" x14ac:dyDescent="0.2">
      <c r="B319" s="101"/>
      <c r="I319" s="101"/>
      <c r="L319" s="101"/>
      <c r="M319" s="105"/>
      <c r="N319" s="257"/>
      <c r="O319" s="257"/>
      <c r="P319" s="257"/>
      <c r="Q319" s="257"/>
      <c r="R319" s="220"/>
      <c r="S319" s="220"/>
      <c r="T319" s="220"/>
      <c r="U319" s="220"/>
      <c r="V319" s="218"/>
      <c r="X319" s="106"/>
      <c r="Y319" s="218"/>
      <c r="Z319" s="218"/>
      <c r="AA319" s="218"/>
      <c r="AB319" s="94"/>
      <c r="AC319" s="218"/>
      <c r="AD319" s="218"/>
      <c r="AE319" s="218"/>
      <c r="AF319" s="218"/>
      <c r="AG319" s="218"/>
      <c r="AH319" s="218"/>
      <c r="AI319" s="94"/>
      <c r="AJ319" s="218"/>
      <c r="AK319" s="218"/>
      <c r="AL319" s="218"/>
      <c r="AM319" s="218"/>
      <c r="AN319" s="218"/>
      <c r="AO319" s="94"/>
      <c r="AP319" s="218"/>
      <c r="AQ319" s="218"/>
      <c r="AR319" s="218"/>
      <c r="AU319" s="218"/>
      <c r="AW319" s="218"/>
      <c r="AX319" s="218"/>
      <c r="BE319" s="94"/>
      <c r="BF319" s="218"/>
      <c r="BG319" s="94"/>
      <c r="BH319" s="94"/>
      <c r="BI319" s="218"/>
      <c r="BJ319" s="94"/>
      <c r="BK319" s="218"/>
      <c r="BL319" s="218"/>
      <c r="BQ319" s="96"/>
      <c r="BR319" s="96"/>
      <c r="BS319" s="96"/>
      <c r="BT319" s="96"/>
      <c r="BV319" s="96"/>
      <c r="BW319" s="96"/>
    </row>
    <row r="320" spans="2:75" x14ac:dyDescent="0.2">
      <c r="B320" s="101"/>
      <c r="I320" s="101"/>
      <c r="L320" s="101"/>
      <c r="M320" s="105"/>
      <c r="N320" s="257"/>
      <c r="O320" s="257"/>
      <c r="P320" s="257"/>
      <c r="Q320" s="257"/>
      <c r="R320" s="220"/>
      <c r="S320" s="220"/>
      <c r="T320" s="220"/>
      <c r="U320" s="220"/>
      <c r="V320" s="218"/>
      <c r="X320" s="106"/>
      <c r="Y320" s="218"/>
      <c r="Z320" s="218"/>
      <c r="AA320" s="218"/>
      <c r="AB320" s="94"/>
      <c r="AC320" s="218"/>
      <c r="AD320" s="218"/>
      <c r="AE320" s="218"/>
      <c r="AF320" s="218"/>
      <c r="AG320" s="218"/>
      <c r="AH320" s="218"/>
      <c r="AI320" s="94"/>
      <c r="AJ320" s="218"/>
      <c r="AK320" s="218"/>
      <c r="AL320" s="218"/>
      <c r="AM320" s="218"/>
      <c r="AN320" s="218"/>
      <c r="AO320" s="94"/>
      <c r="AP320" s="218"/>
      <c r="AQ320" s="218"/>
      <c r="AR320" s="218"/>
      <c r="AU320" s="218"/>
      <c r="AW320" s="218"/>
      <c r="AX320" s="218"/>
      <c r="BE320" s="94"/>
      <c r="BF320" s="218"/>
      <c r="BG320" s="94"/>
      <c r="BH320" s="94"/>
      <c r="BI320" s="218"/>
      <c r="BJ320" s="94"/>
      <c r="BK320" s="218"/>
      <c r="BL320" s="218"/>
      <c r="BQ320" s="96"/>
      <c r="BR320" s="96"/>
      <c r="BS320" s="96"/>
      <c r="BT320" s="96"/>
      <c r="BV320" s="96"/>
      <c r="BW320" s="96"/>
    </row>
    <row r="321" spans="2:75" x14ac:dyDescent="0.2">
      <c r="B321" s="101"/>
      <c r="I321" s="101"/>
      <c r="L321" s="101"/>
      <c r="M321" s="105"/>
      <c r="N321" s="257"/>
      <c r="O321" s="257"/>
      <c r="P321" s="257"/>
      <c r="Q321" s="257"/>
      <c r="R321" s="220"/>
      <c r="S321" s="220"/>
      <c r="T321" s="220"/>
      <c r="U321" s="220"/>
      <c r="V321" s="218"/>
      <c r="X321" s="106"/>
      <c r="Y321" s="218"/>
      <c r="Z321" s="218"/>
      <c r="AA321" s="218"/>
      <c r="AB321" s="94"/>
      <c r="AC321" s="218"/>
      <c r="AD321" s="218"/>
      <c r="AE321" s="218"/>
      <c r="AF321" s="218"/>
      <c r="AG321" s="218"/>
      <c r="AH321" s="218"/>
      <c r="AI321" s="94"/>
      <c r="AJ321" s="218"/>
      <c r="AK321" s="218"/>
      <c r="AL321" s="218"/>
      <c r="AM321" s="218"/>
      <c r="AN321" s="218"/>
      <c r="AO321" s="94"/>
      <c r="AP321" s="218"/>
      <c r="AQ321" s="218"/>
      <c r="AR321" s="218"/>
      <c r="AU321" s="218"/>
      <c r="AW321" s="218"/>
      <c r="AX321" s="218"/>
      <c r="BE321" s="94"/>
      <c r="BF321" s="218"/>
      <c r="BG321" s="94"/>
      <c r="BH321" s="94"/>
      <c r="BI321" s="218"/>
      <c r="BJ321" s="94"/>
      <c r="BK321" s="218"/>
      <c r="BL321" s="218"/>
      <c r="BQ321" s="96"/>
      <c r="BR321" s="96"/>
      <c r="BS321" s="96"/>
      <c r="BT321" s="96"/>
      <c r="BV321" s="96"/>
      <c r="BW321" s="96"/>
    </row>
    <row r="322" spans="2:75" x14ac:dyDescent="0.2">
      <c r="B322" s="101"/>
      <c r="I322" s="101"/>
      <c r="L322" s="101"/>
      <c r="M322" s="105"/>
      <c r="N322" s="257"/>
      <c r="O322" s="257"/>
      <c r="P322" s="257"/>
      <c r="Q322" s="257"/>
      <c r="R322" s="220"/>
      <c r="S322" s="220"/>
      <c r="T322" s="220"/>
      <c r="U322" s="220"/>
      <c r="V322" s="218"/>
      <c r="X322" s="106"/>
      <c r="Y322" s="218"/>
      <c r="Z322" s="218"/>
      <c r="AA322" s="218"/>
      <c r="AB322" s="94"/>
      <c r="AC322" s="218"/>
      <c r="AD322" s="218"/>
      <c r="AE322" s="218"/>
      <c r="AF322" s="218"/>
      <c r="AG322" s="218"/>
      <c r="AH322" s="218"/>
      <c r="AI322" s="94"/>
      <c r="AJ322" s="218"/>
      <c r="AK322" s="218"/>
      <c r="AL322" s="218"/>
      <c r="AM322" s="218"/>
      <c r="AN322" s="218"/>
      <c r="AO322" s="94"/>
      <c r="AP322" s="218"/>
      <c r="AQ322" s="218"/>
      <c r="AR322" s="218"/>
      <c r="AU322" s="218"/>
      <c r="AW322" s="218"/>
      <c r="AX322" s="218"/>
      <c r="BE322" s="94"/>
      <c r="BF322" s="218"/>
      <c r="BG322" s="94"/>
      <c r="BH322" s="94"/>
      <c r="BI322" s="218"/>
      <c r="BJ322" s="94"/>
      <c r="BK322" s="218"/>
      <c r="BL322" s="218"/>
      <c r="BQ322" s="96"/>
      <c r="BR322" s="96"/>
      <c r="BS322" s="96"/>
      <c r="BT322" s="96"/>
      <c r="BV322" s="96"/>
      <c r="BW322" s="96"/>
    </row>
    <row r="323" spans="2:75" x14ac:dyDescent="0.2">
      <c r="B323" s="101"/>
      <c r="I323" s="101"/>
      <c r="L323" s="101"/>
      <c r="M323" s="105"/>
      <c r="N323" s="257"/>
      <c r="O323" s="257"/>
      <c r="P323" s="257"/>
      <c r="Q323" s="257"/>
      <c r="R323" s="220"/>
      <c r="S323" s="220"/>
      <c r="T323" s="220"/>
      <c r="U323" s="220"/>
      <c r="V323" s="218"/>
      <c r="X323" s="106"/>
      <c r="Y323" s="218"/>
      <c r="Z323" s="218"/>
      <c r="AA323" s="218"/>
      <c r="AB323" s="94"/>
      <c r="AC323" s="218"/>
      <c r="AD323" s="218"/>
      <c r="AE323" s="218"/>
      <c r="AF323" s="218"/>
      <c r="AG323" s="218"/>
      <c r="AH323" s="218"/>
      <c r="AI323" s="94"/>
      <c r="AJ323" s="218"/>
      <c r="AK323" s="218"/>
      <c r="AL323" s="218"/>
      <c r="AM323" s="218"/>
      <c r="AN323" s="218"/>
      <c r="AO323" s="94"/>
      <c r="AP323" s="218"/>
      <c r="AQ323" s="218"/>
      <c r="AR323" s="218"/>
      <c r="AU323" s="218"/>
      <c r="AW323" s="218"/>
      <c r="AX323" s="218"/>
      <c r="BE323" s="94"/>
      <c r="BF323" s="218"/>
      <c r="BG323" s="94"/>
      <c r="BH323" s="94"/>
      <c r="BI323" s="218"/>
      <c r="BJ323" s="94"/>
      <c r="BK323" s="218"/>
      <c r="BL323" s="218"/>
      <c r="BQ323" s="96"/>
      <c r="BR323" s="96"/>
      <c r="BS323" s="96"/>
      <c r="BT323" s="96"/>
      <c r="BV323" s="96"/>
      <c r="BW323" s="96"/>
    </row>
    <row r="324" spans="2:75" x14ac:dyDescent="0.2">
      <c r="B324" s="101"/>
      <c r="I324" s="101"/>
      <c r="L324" s="101"/>
      <c r="M324" s="105"/>
      <c r="N324" s="257"/>
      <c r="O324" s="257"/>
      <c r="P324" s="257"/>
      <c r="Q324" s="257"/>
      <c r="R324" s="220"/>
      <c r="S324" s="220"/>
      <c r="T324" s="220"/>
      <c r="U324" s="220"/>
      <c r="V324" s="218"/>
      <c r="X324" s="106"/>
      <c r="Y324" s="218"/>
      <c r="Z324" s="218"/>
      <c r="AA324" s="218"/>
      <c r="AB324" s="94"/>
      <c r="AC324" s="218"/>
      <c r="AD324" s="218"/>
      <c r="AE324" s="218"/>
      <c r="AF324" s="218"/>
      <c r="AG324" s="218"/>
      <c r="AH324" s="218"/>
      <c r="AI324" s="94"/>
      <c r="AJ324" s="218"/>
      <c r="AK324" s="218"/>
      <c r="AL324" s="218"/>
      <c r="AM324" s="218"/>
      <c r="AN324" s="218"/>
      <c r="AO324" s="94"/>
      <c r="AP324" s="218"/>
      <c r="AQ324" s="218"/>
      <c r="AR324" s="218"/>
      <c r="AU324" s="218"/>
      <c r="AW324" s="218"/>
      <c r="AX324" s="218"/>
      <c r="BE324" s="94"/>
      <c r="BF324" s="218"/>
      <c r="BG324" s="94"/>
      <c r="BH324" s="94"/>
      <c r="BI324" s="218"/>
      <c r="BJ324" s="94"/>
      <c r="BK324" s="218"/>
      <c r="BL324" s="218"/>
      <c r="BQ324" s="96"/>
      <c r="BR324" s="96"/>
      <c r="BS324" s="96"/>
      <c r="BT324" s="96"/>
      <c r="BV324" s="96"/>
      <c r="BW324" s="96"/>
    </row>
    <row r="325" spans="2:75" x14ac:dyDescent="0.2">
      <c r="B325" s="101"/>
      <c r="I325" s="101"/>
      <c r="L325" s="101"/>
      <c r="M325" s="105"/>
      <c r="N325" s="257"/>
      <c r="O325" s="257"/>
      <c r="P325" s="257"/>
      <c r="Q325" s="257"/>
      <c r="R325" s="220"/>
      <c r="S325" s="220"/>
      <c r="T325" s="220"/>
      <c r="U325" s="220"/>
      <c r="V325" s="218"/>
      <c r="X325" s="106"/>
      <c r="Y325" s="218"/>
      <c r="Z325" s="218"/>
      <c r="AA325" s="218"/>
      <c r="AB325" s="94"/>
      <c r="AC325" s="218"/>
      <c r="AD325" s="218"/>
      <c r="AE325" s="218"/>
      <c r="AF325" s="218"/>
      <c r="AG325" s="218"/>
      <c r="AH325" s="218"/>
      <c r="AI325" s="94"/>
      <c r="AJ325" s="218"/>
      <c r="AK325" s="218"/>
      <c r="AL325" s="218"/>
      <c r="AM325" s="218"/>
      <c r="AN325" s="218"/>
      <c r="AO325" s="94"/>
      <c r="AP325" s="218"/>
      <c r="AQ325" s="218"/>
      <c r="AR325" s="218"/>
      <c r="AU325" s="218"/>
      <c r="AW325" s="218"/>
      <c r="AX325" s="218"/>
      <c r="BE325" s="94"/>
      <c r="BF325" s="218"/>
      <c r="BG325" s="94"/>
      <c r="BH325" s="94"/>
      <c r="BI325" s="218"/>
      <c r="BJ325" s="94"/>
      <c r="BK325" s="218"/>
      <c r="BL325" s="218"/>
      <c r="BQ325" s="96"/>
      <c r="BR325" s="96"/>
      <c r="BS325" s="96"/>
      <c r="BT325" s="96"/>
      <c r="BV325" s="96"/>
      <c r="BW325" s="96"/>
    </row>
    <row r="326" spans="2:75" x14ac:dyDescent="0.2">
      <c r="B326" s="101"/>
      <c r="I326" s="101"/>
      <c r="L326" s="101"/>
      <c r="M326" s="105"/>
      <c r="N326" s="257"/>
      <c r="O326" s="257"/>
      <c r="P326" s="257"/>
      <c r="Q326" s="257"/>
      <c r="R326" s="220"/>
      <c r="S326" s="220"/>
      <c r="T326" s="220"/>
      <c r="U326" s="220"/>
      <c r="V326" s="218"/>
      <c r="X326" s="106"/>
      <c r="Y326" s="218"/>
      <c r="Z326" s="218"/>
      <c r="AA326" s="218"/>
      <c r="AB326" s="94"/>
      <c r="AC326" s="218"/>
      <c r="AD326" s="218"/>
      <c r="AE326" s="218"/>
      <c r="AF326" s="218"/>
      <c r="AG326" s="218"/>
      <c r="AH326" s="218"/>
      <c r="AI326" s="94"/>
      <c r="AJ326" s="218"/>
      <c r="AK326" s="218"/>
      <c r="AL326" s="218"/>
      <c r="AM326" s="218"/>
      <c r="AN326" s="218"/>
      <c r="AO326" s="94"/>
      <c r="AP326" s="218"/>
      <c r="AQ326" s="218"/>
      <c r="AR326" s="218"/>
      <c r="AU326" s="218"/>
      <c r="AW326" s="218"/>
      <c r="AX326" s="218"/>
      <c r="BE326" s="94"/>
      <c r="BF326" s="218"/>
      <c r="BG326" s="94"/>
      <c r="BH326" s="94"/>
      <c r="BI326" s="218"/>
      <c r="BJ326" s="94"/>
      <c r="BK326" s="218"/>
      <c r="BL326" s="218"/>
      <c r="BQ326" s="96"/>
      <c r="BR326" s="96"/>
      <c r="BS326" s="96"/>
      <c r="BT326" s="96"/>
      <c r="BV326" s="96"/>
      <c r="BW326" s="96"/>
    </row>
    <row r="327" spans="2:75" x14ac:dyDescent="0.2">
      <c r="B327" s="101"/>
      <c r="I327" s="101"/>
      <c r="L327" s="101"/>
      <c r="M327" s="105"/>
      <c r="N327" s="257"/>
      <c r="O327" s="257"/>
      <c r="P327" s="257"/>
      <c r="Q327" s="257"/>
      <c r="R327" s="220"/>
      <c r="S327" s="220"/>
      <c r="T327" s="220"/>
      <c r="U327" s="220"/>
      <c r="V327" s="218"/>
      <c r="X327" s="106"/>
      <c r="Y327" s="218"/>
      <c r="Z327" s="218"/>
      <c r="AA327" s="218"/>
      <c r="AB327" s="94"/>
      <c r="AC327" s="218"/>
      <c r="AD327" s="218"/>
      <c r="AE327" s="218"/>
      <c r="AF327" s="218"/>
      <c r="AG327" s="218"/>
      <c r="AH327" s="218"/>
      <c r="AI327" s="94"/>
      <c r="AJ327" s="218"/>
      <c r="AK327" s="218"/>
      <c r="AL327" s="218"/>
      <c r="AM327" s="218"/>
      <c r="AN327" s="218"/>
      <c r="AO327" s="94"/>
      <c r="AP327" s="218"/>
      <c r="AQ327" s="218"/>
      <c r="AR327" s="218"/>
      <c r="AU327" s="218"/>
      <c r="AW327" s="218"/>
      <c r="AX327" s="218"/>
      <c r="BE327" s="94"/>
      <c r="BF327" s="218"/>
      <c r="BG327" s="94"/>
      <c r="BH327" s="94"/>
      <c r="BI327" s="218"/>
      <c r="BJ327" s="94"/>
      <c r="BK327" s="218"/>
      <c r="BL327" s="218"/>
      <c r="BQ327" s="96"/>
      <c r="BR327" s="96"/>
      <c r="BS327" s="96"/>
      <c r="BT327" s="96"/>
      <c r="BV327" s="96"/>
      <c r="BW327" s="96"/>
    </row>
    <row r="328" spans="2:75" x14ac:dyDescent="0.2">
      <c r="B328" s="101"/>
      <c r="I328" s="101"/>
      <c r="L328" s="101"/>
      <c r="M328" s="105"/>
      <c r="N328" s="257"/>
      <c r="O328" s="257"/>
      <c r="P328" s="257"/>
      <c r="Q328" s="257"/>
      <c r="R328" s="220"/>
      <c r="S328" s="220"/>
      <c r="T328" s="220"/>
      <c r="U328" s="220"/>
      <c r="V328" s="218"/>
      <c r="X328" s="106"/>
      <c r="Y328" s="218"/>
      <c r="Z328" s="218"/>
      <c r="AA328" s="218"/>
      <c r="AB328" s="94"/>
      <c r="AC328" s="218"/>
      <c r="AD328" s="218"/>
      <c r="AE328" s="218"/>
      <c r="AF328" s="218"/>
      <c r="AG328" s="218"/>
      <c r="AH328" s="218"/>
      <c r="AI328" s="94"/>
      <c r="AJ328" s="218"/>
      <c r="AK328" s="218"/>
      <c r="AL328" s="218"/>
      <c r="AM328" s="218"/>
      <c r="AN328" s="218"/>
      <c r="AO328" s="94"/>
      <c r="AP328" s="218"/>
      <c r="AQ328" s="218"/>
      <c r="AR328" s="218"/>
      <c r="AU328" s="218"/>
      <c r="AW328" s="218"/>
      <c r="AX328" s="218"/>
      <c r="BE328" s="94"/>
      <c r="BF328" s="218"/>
      <c r="BG328" s="94"/>
      <c r="BH328" s="94"/>
      <c r="BI328" s="218"/>
      <c r="BJ328" s="94"/>
      <c r="BK328" s="218"/>
      <c r="BL328" s="218"/>
      <c r="BQ328" s="96"/>
      <c r="BR328" s="96"/>
      <c r="BS328" s="96"/>
      <c r="BT328" s="96"/>
      <c r="BV328" s="96"/>
      <c r="BW328" s="96"/>
    </row>
    <row r="329" spans="2:75" x14ac:dyDescent="0.2">
      <c r="B329" s="101"/>
      <c r="I329" s="101"/>
      <c r="L329" s="101"/>
      <c r="M329" s="105"/>
      <c r="N329" s="257"/>
      <c r="O329" s="257"/>
      <c r="P329" s="257"/>
      <c r="Q329" s="257"/>
      <c r="R329" s="220"/>
      <c r="S329" s="220"/>
      <c r="T329" s="220"/>
      <c r="U329" s="220"/>
      <c r="V329" s="218"/>
      <c r="X329" s="106"/>
      <c r="Y329" s="218"/>
      <c r="Z329" s="218"/>
      <c r="AA329" s="218"/>
      <c r="AB329" s="94"/>
      <c r="AC329" s="218"/>
      <c r="AD329" s="218"/>
      <c r="AE329" s="218"/>
      <c r="AF329" s="218"/>
      <c r="AG329" s="218"/>
      <c r="AH329" s="218"/>
      <c r="AI329" s="94"/>
      <c r="AJ329" s="218"/>
      <c r="AK329" s="218"/>
      <c r="AL329" s="218"/>
      <c r="AM329" s="218"/>
      <c r="AN329" s="218"/>
      <c r="AO329" s="94"/>
      <c r="AP329" s="218"/>
      <c r="AQ329" s="218"/>
      <c r="AR329" s="218"/>
      <c r="AU329" s="218"/>
      <c r="AW329" s="218"/>
      <c r="AX329" s="218"/>
      <c r="BE329" s="94"/>
      <c r="BF329" s="218"/>
      <c r="BG329" s="94"/>
      <c r="BH329" s="94"/>
      <c r="BI329" s="218"/>
      <c r="BJ329" s="94"/>
      <c r="BK329" s="218"/>
      <c r="BL329" s="218"/>
      <c r="BQ329" s="96"/>
      <c r="BR329" s="96"/>
      <c r="BS329" s="96"/>
      <c r="BT329" s="96"/>
      <c r="BV329" s="96"/>
      <c r="BW329" s="96"/>
    </row>
    <row r="330" spans="2:75" x14ac:dyDescent="0.2">
      <c r="B330" s="101"/>
      <c r="I330" s="101"/>
      <c r="L330" s="101"/>
      <c r="M330" s="105"/>
      <c r="N330" s="257"/>
      <c r="O330" s="257"/>
      <c r="P330" s="257"/>
      <c r="Q330" s="257"/>
      <c r="R330" s="220"/>
      <c r="S330" s="220"/>
      <c r="T330" s="220"/>
      <c r="U330" s="220"/>
      <c r="V330" s="218"/>
      <c r="X330" s="106"/>
      <c r="Y330" s="218"/>
      <c r="Z330" s="218"/>
      <c r="AA330" s="218"/>
      <c r="AB330" s="94"/>
      <c r="AC330" s="218"/>
      <c r="AD330" s="218"/>
      <c r="AE330" s="218"/>
      <c r="AF330" s="218"/>
      <c r="AG330" s="218"/>
      <c r="AH330" s="218"/>
      <c r="AI330" s="94"/>
      <c r="AJ330" s="218"/>
      <c r="AK330" s="218"/>
      <c r="AL330" s="218"/>
      <c r="AM330" s="218"/>
      <c r="AN330" s="218"/>
      <c r="AO330" s="94"/>
      <c r="AP330" s="218"/>
      <c r="AQ330" s="218"/>
      <c r="AR330" s="218"/>
      <c r="AU330" s="218"/>
      <c r="AW330" s="218"/>
      <c r="AX330" s="218"/>
      <c r="BE330" s="94"/>
      <c r="BF330" s="218"/>
      <c r="BG330" s="94"/>
      <c r="BH330" s="94"/>
      <c r="BI330" s="218"/>
      <c r="BJ330" s="94"/>
      <c r="BK330" s="218"/>
      <c r="BL330" s="218"/>
      <c r="BQ330" s="96"/>
      <c r="BR330" s="96"/>
      <c r="BS330" s="96"/>
      <c r="BT330" s="96"/>
      <c r="BV330" s="96"/>
      <c r="BW330" s="96"/>
    </row>
    <row r="331" spans="2:75" x14ac:dyDescent="0.2">
      <c r="B331" s="101"/>
      <c r="I331" s="101"/>
      <c r="L331" s="101"/>
      <c r="M331" s="105"/>
      <c r="N331" s="257"/>
      <c r="O331" s="257"/>
      <c r="P331" s="257"/>
      <c r="Q331" s="257"/>
      <c r="R331" s="220"/>
      <c r="S331" s="220"/>
      <c r="T331" s="220"/>
      <c r="U331" s="220"/>
      <c r="V331" s="218"/>
      <c r="X331" s="106"/>
      <c r="Y331" s="218"/>
      <c r="Z331" s="218"/>
      <c r="AA331" s="218"/>
      <c r="AB331" s="94"/>
      <c r="AC331" s="218"/>
      <c r="AD331" s="218"/>
      <c r="AE331" s="218"/>
      <c r="AF331" s="218"/>
      <c r="AG331" s="218"/>
      <c r="AH331" s="218"/>
      <c r="AI331" s="94"/>
      <c r="AJ331" s="218"/>
      <c r="AK331" s="218"/>
      <c r="AL331" s="218"/>
      <c r="AM331" s="218"/>
      <c r="AN331" s="218"/>
      <c r="AO331" s="94"/>
      <c r="AP331" s="218"/>
      <c r="AQ331" s="218"/>
      <c r="AR331" s="218"/>
      <c r="AU331" s="218"/>
      <c r="AW331" s="218"/>
      <c r="AX331" s="218"/>
      <c r="BE331" s="94"/>
      <c r="BF331" s="218"/>
      <c r="BG331" s="94"/>
      <c r="BH331" s="94"/>
      <c r="BI331" s="218"/>
      <c r="BJ331" s="94"/>
      <c r="BK331" s="218"/>
      <c r="BL331" s="218"/>
      <c r="BQ331" s="96"/>
      <c r="BR331" s="96"/>
      <c r="BS331" s="96"/>
      <c r="BT331" s="96"/>
      <c r="BV331" s="96"/>
      <c r="BW331" s="96"/>
    </row>
    <row r="332" spans="2:75" x14ac:dyDescent="0.2">
      <c r="B332" s="101"/>
      <c r="I332" s="101"/>
      <c r="L332" s="101"/>
      <c r="M332" s="105"/>
      <c r="N332" s="257"/>
      <c r="O332" s="257"/>
      <c r="P332" s="257"/>
      <c r="Q332" s="257"/>
      <c r="R332" s="220"/>
      <c r="S332" s="220"/>
      <c r="T332" s="220"/>
      <c r="U332" s="220"/>
      <c r="V332" s="218"/>
      <c r="X332" s="106"/>
      <c r="Y332" s="218"/>
      <c r="Z332" s="218"/>
      <c r="AA332" s="218"/>
      <c r="AB332" s="94"/>
      <c r="AC332" s="218"/>
      <c r="AD332" s="218"/>
      <c r="AE332" s="218"/>
      <c r="AF332" s="218"/>
      <c r="AG332" s="218"/>
      <c r="AH332" s="218"/>
      <c r="AI332" s="94"/>
      <c r="AJ332" s="218"/>
      <c r="AK332" s="218"/>
      <c r="AL332" s="218"/>
      <c r="AM332" s="218"/>
      <c r="AN332" s="218"/>
      <c r="AO332" s="94"/>
      <c r="AP332" s="218"/>
      <c r="AQ332" s="218"/>
      <c r="AR332" s="218"/>
      <c r="AU332" s="218"/>
      <c r="AW332" s="218"/>
      <c r="AX332" s="218"/>
      <c r="BE332" s="94"/>
      <c r="BF332" s="218"/>
      <c r="BG332" s="94"/>
      <c r="BH332" s="94"/>
      <c r="BI332" s="218"/>
      <c r="BJ332" s="94"/>
      <c r="BK332" s="218"/>
      <c r="BL332" s="218"/>
      <c r="BQ332" s="96"/>
      <c r="BR332" s="96"/>
      <c r="BS332" s="96"/>
      <c r="BT332" s="96"/>
      <c r="BV332" s="96"/>
      <c r="BW332" s="96"/>
    </row>
    <row r="333" spans="2:75" x14ac:dyDescent="0.2">
      <c r="B333" s="101"/>
      <c r="I333" s="101"/>
      <c r="L333" s="101"/>
      <c r="M333" s="105"/>
      <c r="N333" s="257"/>
      <c r="O333" s="257"/>
      <c r="P333" s="257"/>
      <c r="Q333" s="257"/>
      <c r="R333" s="220"/>
      <c r="S333" s="220"/>
      <c r="T333" s="220"/>
      <c r="U333" s="220"/>
      <c r="V333" s="218"/>
      <c r="X333" s="106"/>
      <c r="Y333" s="218"/>
      <c r="Z333" s="218"/>
      <c r="AA333" s="218"/>
      <c r="AB333" s="94"/>
      <c r="AC333" s="218"/>
      <c r="AD333" s="218"/>
      <c r="AE333" s="218"/>
      <c r="AF333" s="218"/>
      <c r="AG333" s="218"/>
      <c r="AH333" s="218"/>
      <c r="AI333" s="94"/>
      <c r="AJ333" s="218"/>
      <c r="AK333" s="218"/>
      <c r="AL333" s="218"/>
      <c r="AM333" s="218"/>
      <c r="AN333" s="218"/>
      <c r="AO333" s="94"/>
      <c r="AP333" s="218"/>
      <c r="AQ333" s="218"/>
      <c r="AR333" s="218"/>
      <c r="AU333" s="218"/>
      <c r="AW333" s="218"/>
      <c r="AX333" s="218"/>
      <c r="BE333" s="94"/>
      <c r="BF333" s="218"/>
      <c r="BG333" s="94"/>
      <c r="BH333" s="94"/>
      <c r="BI333" s="218"/>
      <c r="BJ333" s="94"/>
      <c r="BK333" s="218"/>
      <c r="BL333" s="218"/>
      <c r="BQ333" s="96"/>
      <c r="BR333" s="96"/>
      <c r="BS333" s="96"/>
      <c r="BT333" s="96"/>
      <c r="BV333" s="96"/>
      <c r="BW333" s="96"/>
    </row>
    <row r="334" spans="2:75" x14ac:dyDescent="0.2">
      <c r="B334" s="101"/>
      <c r="I334" s="101"/>
      <c r="L334" s="101"/>
      <c r="M334" s="105"/>
      <c r="N334" s="257"/>
      <c r="O334" s="257"/>
      <c r="P334" s="257"/>
      <c r="Q334" s="257"/>
      <c r="R334" s="220"/>
      <c r="S334" s="220"/>
      <c r="T334" s="220"/>
      <c r="U334" s="220"/>
      <c r="V334" s="218"/>
      <c r="X334" s="106"/>
      <c r="Y334" s="218"/>
      <c r="Z334" s="218"/>
      <c r="AA334" s="218"/>
      <c r="AB334" s="94"/>
      <c r="AC334" s="218"/>
      <c r="AD334" s="218"/>
      <c r="AE334" s="218"/>
      <c r="AF334" s="218"/>
      <c r="AG334" s="218"/>
      <c r="AH334" s="218"/>
      <c r="AI334" s="94"/>
      <c r="AJ334" s="218"/>
      <c r="AK334" s="218"/>
      <c r="AL334" s="218"/>
      <c r="AM334" s="218"/>
      <c r="AN334" s="218"/>
      <c r="AO334" s="94"/>
      <c r="AP334" s="218"/>
      <c r="AQ334" s="218"/>
      <c r="AR334" s="218"/>
      <c r="AU334" s="218"/>
      <c r="AW334" s="218"/>
      <c r="AX334" s="218"/>
      <c r="BE334" s="94"/>
      <c r="BF334" s="218"/>
      <c r="BG334" s="94"/>
      <c r="BH334" s="94"/>
      <c r="BI334" s="218"/>
      <c r="BJ334" s="94"/>
      <c r="BK334" s="218"/>
      <c r="BL334" s="218"/>
      <c r="BQ334" s="96"/>
      <c r="BR334" s="96"/>
      <c r="BS334" s="96"/>
      <c r="BT334" s="96"/>
      <c r="BV334" s="96"/>
      <c r="BW334" s="96"/>
    </row>
    <row r="335" spans="2:75" x14ac:dyDescent="0.2">
      <c r="B335" s="101"/>
      <c r="I335" s="101"/>
      <c r="L335" s="101"/>
      <c r="M335" s="105"/>
      <c r="N335" s="257"/>
      <c r="O335" s="257"/>
      <c r="P335" s="257"/>
      <c r="Q335" s="257"/>
      <c r="R335" s="220"/>
      <c r="S335" s="220"/>
      <c r="T335" s="220"/>
      <c r="U335" s="220"/>
      <c r="V335" s="218"/>
      <c r="X335" s="106"/>
      <c r="Y335" s="218"/>
      <c r="Z335" s="218"/>
      <c r="AA335" s="218"/>
      <c r="AB335" s="94"/>
      <c r="AC335" s="218"/>
      <c r="AD335" s="218"/>
      <c r="AE335" s="218"/>
      <c r="AF335" s="218"/>
      <c r="AG335" s="218"/>
      <c r="AH335" s="218"/>
      <c r="AI335" s="94"/>
      <c r="AJ335" s="218"/>
      <c r="AK335" s="218"/>
      <c r="AL335" s="218"/>
      <c r="AM335" s="218"/>
      <c r="AN335" s="218"/>
      <c r="AO335" s="94"/>
      <c r="AP335" s="218"/>
      <c r="AQ335" s="218"/>
      <c r="AR335" s="218"/>
      <c r="AU335" s="218"/>
      <c r="AW335" s="218"/>
      <c r="AX335" s="218"/>
      <c r="BE335" s="94"/>
      <c r="BF335" s="218"/>
      <c r="BG335" s="94"/>
      <c r="BH335" s="94"/>
      <c r="BI335" s="218"/>
      <c r="BJ335" s="94"/>
      <c r="BK335" s="218"/>
      <c r="BL335" s="218"/>
      <c r="BQ335" s="96"/>
      <c r="BR335" s="96"/>
      <c r="BS335" s="96"/>
      <c r="BT335" s="96"/>
      <c r="BV335" s="96"/>
      <c r="BW335" s="96"/>
    </row>
    <row r="336" spans="2:75" x14ac:dyDescent="0.2">
      <c r="B336" s="101"/>
      <c r="I336" s="101"/>
      <c r="L336" s="101"/>
      <c r="M336" s="105"/>
      <c r="N336" s="257"/>
      <c r="O336" s="257"/>
      <c r="P336" s="257"/>
      <c r="Q336" s="257"/>
      <c r="R336" s="220"/>
      <c r="S336" s="220"/>
      <c r="T336" s="220"/>
      <c r="U336" s="220"/>
      <c r="V336" s="218"/>
      <c r="X336" s="106"/>
      <c r="Y336" s="218"/>
      <c r="Z336" s="218"/>
      <c r="AA336" s="218"/>
      <c r="AB336" s="94"/>
      <c r="AC336" s="218"/>
      <c r="AD336" s="218"/>
      <c r="AE336" s="218"/>
      <c r="AF336" s="218"/>
      <c r="AG336" s="218"/>
      <c r="AH336" s="218"/>
      <c r="AI336" s="94"/>
      <c r="AJ336" s="218"/>
      <c r="AK336" s="218"/>
      <c r="AL336" s="218"/>
      <c r="AM336" s="218"/>
      <c r="AN336" s="218"/>
      <c r="AO336" s="94"/>
      <c r="AP336" s="218"/>
      <c r="AQ336" s="218"/>
      <c r="AR336" s="218"/>
      <c r="AU336" s="218"/>
      <c r="AW336" s="218"/>
      <c r="AX336" s="218"/>
      <c r="BE336" s="94"/>
      <c r="BF336" s="218"/>
      <c r="BG336" s="94"/>
      <c r="BH336" s="94"/>
      <c r="BI336" s="218"/>
      <c r="BJ336" s="94"/>
      <c r="BK336" s="218"/>
      <c r="BL336" s="218"/>
      <c r="BQ336" s="96"/>
      <c r="BR336" s="96"/>
      <c r="BS336" s="96"/>
      <c r="BT336" s="96"/>
      <c r="BV336" s="96"/>
      <c r="BW336" s="96"/>
    </row>
    <row r="337" spans="2:75" x14ac:dyDescent="0.2">
      <c r="B337" s="101"/>
      <c r="I337" s="101"/>
      <c r="L337" s="101"/>
      <c r="M337" s="105"/>
      <c r="N337" s="257"/>
      <c r="O337" s="257"/>
      <c r="P337" s="257"/>
      <c r="Q337" s="257"/>
      <c r="R337" s="220"/>
      <c r="S337" s="220"/>
      <c r="T337" s="220"/>
      <c r="U337" s="220"/>
      <c r="V337" s="218"/>
      <c r="X337" s="106"/>
      <c r="Y337" s="218"/>
      <c r="Z337" s="218"/>
      <c r="AA337" s="218"/>
      <c r="AB337" s="94"/>
      <c r="AC337" s="218"/>
      <c r="AD337" s="218"/>
      <c r="AE337" s="218"/>
      <c r="AF337" s="218"/>
      <c r="AG337" s="218"/>
      <c r="AH337" s="218"/>
      <c r="AI337" s="94"/>
      <c r="AJ337" s="218"/>
      <c r="AK337" s="218"/>
      <c r="AL337" s="218"/>
      <c r="AM337" s="218"/>
      <c r="AN337" s="218"/>
      <c r="AO337" s="94"/>
      <c r="AP337" s="218"/>
      <c r="AQ337" s="218"/>
      <c r="AR337" s="218"/>
      <c r="AU337" s="218"/>
      <c r="AW337" s="218"/>
      <c r="AX337" s="218"/>
      <c r="BE337" s="94"/>
      <c r="BF337" s="218"/>
      <c r="BG337" s="94"/>
      <c r="BH337" s="94"/>
      <c r="BI337" s="218"/>
      <c r="BJ337" s="94"/>
      <c r="BK337" s="218"/>
      <c r="BL337" s="218"/>
      <c r="BQ337" s="96"/>
      <c r="BR337" s="96"/>
      <c r="BS337" s="96"/>
      <c r="BT337" s="96"/>
      <c r="BV337" s="96"/>
      <c r="BW337" s="96"/>
    </row>
    <row r="338" spans="2:75" x14ac:dyDescent="0.2">
      <c r="B338" s="101"/>
      <c r="I338" s="101"/>
      <c r="L338" s="101"/>
      <c r="M338" s="105"/>
      <c r="N338" s="257"/>
      <c r="O338" s="257"/>
      <c r="P338" s="257"/>
      <c r="Q338" s="257"/>
      <c r="R338" s="220"/>
      <c r="S338" s="220"/>
      <c r="T338" s="220"/>
      <c r="U338" s="220"/>
      <c r="V338" s="218"/>
      <c r="X338" s="106"/>
      <c r="Y338" s="218"/>
      <c r="Z338" s="218"/>
      <c r="AA338" s="218"/>
      <c r="AB338" s="94"/>
      <c r="AC338" s="218"/>
      <c r="AD338" s="218"/>
      <c r="AE338" s="218"/>
      <c r="AF338" s="218"/>
      <c r="AG338" s="218"/>
      <c r="AH338" s="218"/>
      <c r="AI338" s="94"/>
      <c r="AJ338" s="218"/>
      <c r="AK338" s="218"/>
      <c r="AL338" s="218"/>
      <c r="AM338" s="218"/>
      <c r="AN338" s="218"/>
      <c r="AO338" s="94"/>
      <c r="AP338" s="218"/>
      <c r="AQ338" s="218"/>
      <c r="AR338" s="218"/>
      <c r="AU338" s="218"/>
      <c r="AW338" s="218"/>
      <c r="AX338" s="218"/>
      <c r="BE338" s="94"/>
      <c r="BF338" s="218"/>
      <c r="BG338" s="94"/>
      <c r="BH338" s="94"/>
      <c r="BI338" s="218"/>
      <c r="BJ338" s="94"/>
      <c r="BK338" s="218"/>
      <c r="BL338" s="218"/>
      <c r="BQ338" s="96"/>
      <c r="BR338" s="96"/>
      <c r="BS338" s="96"/>
      <c r="BT338" s="96"/>
      <c r="BV338" s="96"/>
      <c r="BW338" s="96"/>
    </row>
    <row r="339" spans="2:75" x14ac:dyDescent="0.2">
      <c r="B339" s="101"/>
      <c r="I339" s="101"/>
      <c r="L339" s="101"/>
      <c r="M339" s="105"/>
      <c r="N339" s="257"/>
      <c r="O339" s="257"/>
      <c r="P339" s="257"/>
      <c r="Q339" s="257"/>
      <c r="R339" s="220"/>
      <c r="S339" s="220"/>
      <c r="T339" s="220"/>
      <c r="U339" s="220"/>
      <c r="V339" s="218"/>
      <c r="X339" s="106"/>
      <c r="Y339" s="218"/>
      <c r="Z339" s="218"/>
      <c r="AA339" s="218"/>
      <c r="AB339" s="94"/>
      <c r="AC339" s="218"/>
      <c r="AD339" s="218"/>
      <c r="AE339" s="218"/>
      <c r="AF339" s="218"/>
      <c r="AG339" s="218"/>
      <c r="AH339" s="218"/>
      <c r="AI339" s="94"/>
      <c r="AJ339" s="218"/>
      <c r="AK339" s="218"/>
      <c r="AL339" s="218"/>
      <c r="AM339" s="218"/>
      <c r="AN339" s="218"/>
      <c r="AO339" s="94"/>
      <c r="AP339" s="218"/>
      <c r="AQ339" s="218"/>
      <c r="AR339" s="218"/>
      <c r="AU339" s="218"/>
      <c r="AW339" s="218"/>
      <c r="AX339" s="218"/>
      <c r="BE339" s="94"/>
      <c r="BF339" s="218"/>
      <c r="BG339" s="94"/>
      <c r="BH339" s="94"/>
      <c r="BI339" s="218"/>
      <c r="BJ339" s="94"/>
      <c r="BK339" s="218"/>
      <c r="BL339" s="218"/>
      <c r="BQ339" s="96"/>
      <c r="BR339" s="96"/>
      <c r="BS339" s="96"/>
      <c r="BT339" s="96"/>
      <c r="BV339" s="96"/>
      <c r="BW339" s="96"/>
    </row>
    <row r="340" spans="2:75" x14ac:dyDescent="0.2">
      <c r="B340" s="101"/>
      <c r="I340" s="101"/>
      <c r="L340" s="101"/>
      <c r="M340" s="105"/>
      <c r="N340" s="257"/>
      <c r="O340" s="257"/>
      <c r="P340" s="257"/>
      <c r="Q340" s="257"/>
      <c r="R340" s="220"/>
      <c r="S340" s="220"/>
      <c r="T340" s="220"/>
      <c r="U340" s="220"/>
      <c r="V340" s="218"/>
      <c r="X340" s="106"/>
      <c r="Y340" s="218"/>
      <c r="Z340" s="218"/>
      <c r="AA340" s="218"/>
      <c r="AB340" s="94"/>
      <c r="AC340" s="218"/>
      <c r="AD340" s="218"/>
      <c r="AE340" s="218"/>
      <c r="AF340" s="218"/>
      <c r="AG340" s="218"/>
      <c r="AH340" s="218"/>
      <c r="AI340" s="94"/>
      <c r="AJ340" s="218"/>
      <c r="AK340" s="218"/>
      <c r="AL340" s="218"/>
      <c r="AM340" s="218"/>
      <c r="AN340" s="218"/>
      <c r="AO340" s="94"/>
      <c r="AP340" s="218"/>
      <c r="AQ340" s="218"/>
      <c r="AR340" s="218"/>
      <c r="AU340" s="218"/>
      <c r="AW340" s="218"/>
      <c r="AX340" s="218"/>
      <c r="BE340" s="94"/>
      <c r="BF340" s="218"/>
      <c r="BG340" s="94"/>
      <c r="BH340" s="94"/>
      <c r="BI340" s="218"/>
      <c r="BJ340" s="94"/>
      <c r="BK340" s="218"/>
      <c r="BL340" s="218"/>
      <c r="BQ340" s="96"/>
      <c r="BR340" s="96"/>
      <c r="BS340" s="96"/>
      <c r="BT340" s="96"/>
      <c r="BV340" s="96"/>
      <c r="BW340" s="96"/>
    </row>
    <row r="341" spans="2:75" x14ac:dyDescent="0.2">
      <c r="B341" s="101"/>
      <c r="I341" s="101"/>
      <c r="L341" s="101"/>
      <c r="M341" s="105"/>
      <c r="N341" s="257"/>
      <c r="O341" s="257"/>
      <c r="P341" s="257"/>
      <c r="Q341" s="257"/>
      <c r="R341" s="220"/>
      <c r="S341" s="220"/>
      <c r="T341" s="220"/>
      <c r="U341" s="220"/>
      <c r="V341" s="218"/>
      <c r="X341" s="106"/>
      <c r="Y341" s="218"/>
      <c r="Z341" s="218"/>
      <c r="AA341" s="218"/>
      <c r="AB341" s="94"/>
      <c r="AC341" s="218"/>
      <c r="AD341" s="218"/>
      <c r="AE341" s="218"/>
      <c r="AF341" s="218"/>
      <c r="AG341" s="218"/>
      <c r="AH341" s="218"/>
      <c r="AI341" s="94"/>
      <c r="AJ341" s="218"/>
      <c r="AK341" s="218"/>
      <c r="AL341" s="218"/>
      <c r="AM341" s="218"/>
      <c r="AN341" s="218"/>
      <c r="AO341" s="94"/>
      <c r="AP341" s="218"/>
      <c r="AQ341" s="218"/>
      <c r="AR341" s="218"/>
      <c r="AU341" s="218"/>
      <c r="AW341" s="218"/>
      <c r="AX341" s="218"/>
      <c r="BE341" s="94"/>
      <c r="BF341" s="218"/>
      <c r="BG341" s="94"/>
      <c r="BH341" s="94"/>
      <c r="BI341" s="218"/>
      <c r="BJ341" s="94"/>
      <c r="BK341" s="218"/>
      <c r="BL341" s="218"/>
      <c r="BQ341" s="96"/>
      <c r="BR341" s="96"/>
      <c r="BS341" s="96"/>
      <c r="BT341" s="96"/>
      <c r="BV341" s="96"/>
      <c r="BW341" s="96"/>
    </row>
    <row r="342" spans="2:75" x14ac:dyDescent="0.2">
      <c r="B342" s="101"/>
      <c r="I342" s="101"/>
      <c r="L342" s="101"/>
      <c r="M342" s="105"/>
      <c r="N342" s="257"/>
      <c r="O342" s="257"/>
      <c r="P342" s="257"/>
      <c r="Q342" s="257"/>
      <c r="R342" s="220"/>
      <c r="S342" s="220"/>
      <c r="T342" s="220"/>
      <c r="U342" s="220"/>
      <c r="V342" s="218"/>
      <c r="X342" s="106"/>
      <c r="Y342" s="218"/>
      <c r="Z342" s="218"/>
      <c r="AA342" s="218"/>
      <c r="AB342" s="94"/>
      <c r="AC342" s="218"/>
      <c r="AD342" s="218"/>
      <c r="AE342" s="218"/>
      <c r="AF342" s="218"/>
      <c r="AG342" s="218"/>
      <c r="AH342" s="218"/>
      <c r="AI342" s="94"/>
      <c r="AJ342" s="218"/>
      <c r="AK342" s="218"/>
      <c r="AL342" s="218"/>
      <c r="AM342" s="218"/>
      <c r="AN342" s="218"/>
      <c r="AO342" s="94"/>
      <c r="AP342" s="218"/>
      <c r="AQ342" s="218"/>
      <c r="AR342" s="218"/>
      <c r="AU342" s="218"/>
      <c r="AW342" s="218"/>
      <c r="AX342" s="218"/>
      <c r="BE342" s="94"/>
      <c r="BF342" s="218"/>
      <c r="BG342" s="94"/>
      <c r="BH342" s="94"/>
      <c r="BI342" s="218"/>
      <c r="BJ342" s="94"/>
      <c r="BK342" s="218"/>
      <c r="BL342" s="218"/>
      <c r="BQ342" s="96"/>
      <c r="BR342" s="96"/>
      <c r="BS342" s="96"/>
      <c r="BT342" s="96"/>
      <c r="BV342" s="96"/>
      <c r="BW342" s="96"/>
    </row>
    <row r="343" spans="2:75" x14ac:dyDescent="0.2">
      <c r="B343" s="101"/>
      <c r="I343" s="101"/>
      <c r="L343" s="101"/>
      <c r="M343" s="105"/>
      <c r="N343" s="257"/>
      <c r="O343" s="257"/>
      <c r="P343" s="257"/>
      <c r="Q343" s="257"/>
      <c r="R343" s="220"/>
      <c r="S343" s="220"/>
      <c r="T343" s="220"/>
      <c r="U343" s="220"/>
      <c r="V343" s="218"/>
      <c r="X343" s="106"/>
      <c r="Y343" s="218"/>
      <c r="Z343" s="218"/>
      <c r="AA343" s="218"/>
      <c r="AB343" s="94"/>
      <c r="AC343" s="218"/>
      <c r="AD343" s="218"/>
      <c r="AE343" s="218"/>
      <c r="AF343" s="218"/>
      <c r="AG343" s="218"/>
      <c r="AH343" s="218"/>
      <c r="AI343" s="94"/>
      <c r="AJ343" s="218"/>
      <c r="AK343" s="218"/>
      <c r="AL343" s="218"/>
      <c r="AM343" s="218"/>
      <c r="AN343" s="218"/>
      <c r="AO343" s="94"/>
      <c r="AP343" s="218"/>
      <c r="AQ343" s="218"/>
      <c r="AR343" s="218"/>
      <c r="AU343" s="218"/>
      <c r="AW343" s="218"/>
      <c r="AX343" s="218"/>
      <c r="BE343" s="94"/>
      <c r="BF343" s="218"/>
      <c r="BG343" s="94"/>
      <c r="BH343" s="94"/>
      <c r="BI343" s="218"/>
      <c r="BJ343" s="94"/>
      <c r="BK343" s="218"/>
      <c r="BL343" s="218"/>
      <c r="BQ343" s="96"/>
      <c r="BR343" s="96"/>
      <c r="BS343" s="96"/>
      <c r="BT343" s="96"/>
      <c r="BV343" s="96"/>
      <c r="BW343" s="96"/>
    </row>
    <row r="344" spans="2:75" x14ac:dyDescent="0.2">
      <c r="B344" s="101"/>
      <c r="I344" s="101"/>
      <c r="L344" s="101"/>
      <c r="M344" s="105"/>
      <c r="N344" s="257"/>
      <c r="O344" s="257"/>
      <c r="P344" s="257"/>
      <c r="Q344" s="257"/>
      <c r="R344" s="220"/>
      <c r="S344" s="220"/>
      <c r="T344" s="220"/>
      <c r="U344" s="220"/>
      <c r="V344" s="218"/>
      <c r="X344" s="106"/>
      <c r="Y344" s="218"/>
      <c r="Z344" s="218"/>
      <c r="AA344" s="218"/>
      <c r="AB344" s="94"/>
      <c r="AC344" s="218"/>
      <c r="AD344" s="218"/>
      <c r="AE344" s="218"/>
      <c r="AF344" s="218"/>
      <c r="AG344" s="218"/>
      <c r="AH344" s="218"/>
      <c r="AI344" s="94"/>
      <c r="AJ344" s="218"/>
      <c r="AK344" s="218"/>
      <c r="AL344" s="218"/>
      <c r="AM344" s="218"/>
      <c r="AN344" s="218"/>
      <c r="AO344" s="94"/>
      <c r="AP344" s="218"/>
      <c r="AQ344" s="218"/>
      <c r="AR344" s="218"/>
      <c r="AU344" s="218"/>
      <c r="AW344" s="218"/>
      <c r="AX344" s="218"/>
      <c r="BE344" s="94"/>
      <c r="BF344" s="218"/>
      <c r="BG344" s="94"/>
      <c r="BH344" s="94"/>
      <c r="BI344" s="218"/>
      <c r="BJ344" s="94"/>
      <c r="BK344" s="218"/>
      <c r="BL344" s="218"/>
      <c r="BQ344" s="96"/>
      <c r="BR344" s="96"/>
      <c r="BS344" s="96"/>
      <c r="BT344" s="96"/>
      <c r="BV344" s="96"/>
      <c r="BW344" s="96"/>
    </row>
    <row r="345" spans="2:75" x14ac:dyDescent="0.2">
      <c r="B345" s="101"/>
      <c r="I345" s="101"/>
      <c r="L345" s="101"/>
      <c r="M345" s="105"/>
      <c r="N345" s="257"/>
      <c r="O345" s="257"/>
      <c r="P345" s="257"/>
      <c r="Q345" s="257"/>
      <c r="R345" s="220"/>
      <c r="S345" s="220"/>
      <c r="T345" s="220"/>
      <c r="U345" s="220"/>
      <c r="V345" s="218"/>
      <c r="X345" s="106"/>
      <c r="Y345" s="218"/>
      <c r="Z345" s="218"/>
      <c r="AA345" s="218"/>
      <c r="AB345" s="94"/>
      <c r="AC345" s="218"/>
      <c r="AD345" s="218"/>
      <c r="AE345" s="218"/>
      <c r="AF345" s="218"/>
      <c r="AG345" s="218"/>
      <c r="AH345" s="218"/>
      <c r="AI345" s="94"/>
      <c r="AJ345" s="218"/>
      <c r="AK345" s="218"/>
      <c r="AL345" s="218"/>
      <c r="AM345" s="218"/>
      <c r="AN345" s="218"/>
      <c r="AO345" s="94"/>
      <c r="AP345" s="218"/>
      <c r="AQ345" s="218"/>
      <c r="AR345" s="218"/>
      <c r="AU345" s="218"/>
      <c r="AW345" s="218"/>
      <c r="AX345" s="218"/>
      <c r="BE345" s="94"/>
      <c r="BF345" s="218"/>
      <c r="BG345" s="94"/>
      <c r="BH345" s="94"/>
      <c r="BI345" s="218"/>
      <c r="BJ345" s="94"/>
      <c r="BK345" s="218"/>
      <c r="BL345" s="218"/>
      <c r="BQ345" s="96"/>
      <c r="BR345" s="96"/>
      <c r="BS345" s="96"/>
      <c r="BT345" s="96"/>
      <c r="BV345" s="96"/>
      <c r="BW345" s="96"/>
    </row>
    <row r="346" spans="2:75" x14ac:dyDescent="0.2">
      <c r="B346" s="101"/>
      <c r="I346" s="101"/>
      <c r="L346" s="101"/>
      <c r="M346" s="105"/>
      <c r="N346" s="257"/>
      <c r="O346" s="257"/>
      <c r="P346" s="257"/>
      <c r="Q346" s="257"/>
      <c r="R346" s="220"/>
      <c r="S346" s="220"/>
      <c r="T346" s="220"/>
      <c r="U346" s="220"/>
      <c r="V346" s="218"/>
      <c r="X346" s="106"/>
      <c r="Y346" s="218"/>
      <c r="Z346" s="218"/>
      <c r="AA346" s="218"/>
      <c r="AB346" s="94"/>
      <c r="AC346" s="218"/>
      <c r="AD346" s="218"/>
      <c r="AE346" s="218"/>
      <c r="AF346" s="218"/>
      <c r="AG346" s="218"/>
      <c r="AH346" s="218"/>
      <c r="AI346" s="94"/>
      <c r="AJ346" s="218"/>
      <c r="AK346" s="218"/>
      <c r="AL346" s="218"/>
      <c r="AM346" s="218"/>
      <c r="AN346" s="218"/>
      <c r="AO346" s="94"/>
      <c r="AP346" s="218"/>
      <c r="AQ346" s="218"/>
      <c r="AR346" s="218"/>
      <c r="AU346" s="218"/>
      <c r="AW346" s="218"/>
      <c r="AX346" s="218"/>
      <c r="BE346" s="94"/>
      <c r="BF346" s="218"/>
      <c r="BG346" s="94"/>
      <c r="BH346" s="94"/>
      <c r="BI346" s="218"/>
      <c r="BJ346" s="94"/>
      <c r="BK346" s="218"/>
      <c r="BL346" s="218"/>
      <c r="BQ346" s="96"/>
      <c r="BR346" s="96"/>
      <c r="BS346" s="96"/>
      <c r="BT346" s="96"/>
      <c r="BV346" s="96"/>
      <c r="BW346" s="96"/>
    </row>
    <row r="347" spans="2:75" x14ac:dyDescent="0.2">
      <c r="B347" s="101"/>
      <c r="I347" s="101"/>
      <c r="L347" s="101"/>
      <c r="M347" s="105"/>
      <c r="N347" s="257"/>
      <c r="O347" s="257"/>
      <c r="P347" s="257"/>
      <c r="Q347" s="257"/>
      <c r="R347" s="220"/>
      <c r="S347" s="220"/>
      <c r="T347" s="220"/>
      <c r="U347" s="220"/>
      <c r="V347" s="218"/>
      <c r="X347" s="106"/>
      <c r="Y347" s="218"/>
      <c r="Z347" s="218"/>
      <c r="AA347" s="218"/>
      <c r="AB347" s="94"/>
      <c r="AC347" s="218"/>
      <c r="AD347" s="218"/>
      <c r="AE347" s="218"/>
      <c r="AF347" s="218"/>
      <c r="AG347" s="218"/>
      <c r="AH347" s="218"/>
      <c r="AI347" s="94"/>
      <c r="AJ347" s="218"/>
      <c r="AK347" s="218"/>
      <c r="AL347" s="218"/>
      <c r="AM347" s="218"/>
      <c r="AN347" s="218"/>
      <c r="AO347" s="94"/>
      <c r="AP347" s="218"/>
      <c r="AQ347" s="218"/>
      <c r="AR347" s="218"/>
      <c r="AU347" s="218"/>
      <c r="AW347" s="218"/>
      <c r="AX347" s="218"/>
      <c r="BE347" s="94"/>
      <c r="BF347" s="218"/>
      <c r="BG347" s="94"/>
      <c r="BH347" s="94"/>
      <c r="BI347" s="218"/>
      <c r="BJ347" s="94"/>
      <c r="BK347" s="218"/>
      <c r="BL347" s="218"/>
      <c r="BQ347" s="96"/>
      <c r="BR347" s="96"/>
      <c r="BS347" s="96"/>
      <c r="BT347" s="96"/>
      <c r="BV347" s="96"/>
      <c r="BW347" s="96"/>
    </row>
    <row r="348" spans="2:75" x14ac:dyDescent="0.2">
      <c r="B348" s="101"/>
      <c r="I348" s="101"/>
      <c r="L348" s="101"/>
      <c r="M348" s="105"/>
      <c r="N348" s="257"/>
      <c r="O348" s="257"/>
      <c r="P348" s="257"/>
      <c r="Q348" s="257"/>
      <c r="R348" s="220"/>
      <c r="S348" s="220"/>
      <c r="T348" s="220"/>
      <c r="U348" s="220"/>
      <c r="V348" s="218"/>
      <c r="X348" s="106"/>
      <c r="Y348" s="218"/>
      <c r="Z348" s="218"/>
      <c r="AA348" s="218"/>
      <c r="AB348" s="94"/>
      <c r="AC348" s="218"/>
      <c r="AD348" s="218"/>
      <c r="AE348" s="218"/>
      <c r="AF348" s="218"/>
      <c r="AG348" s="218"/>
      <c r="AH348" s="218"/>
      <c r="AI348" s="94"/>
      <c r="AJ348" s="218"/>
      <c r="AK348" s="218"/>
      <c r="AL348" s="218"/>
      <c r="AM348" s="218"/>
      <c r="AN348" s="218"/>
      <c r="AO348" s="94"/>
      <c r="AP348" s="218"/>
      <c r="AQ348" s="218"/>
      <c r="AR348" s="218"/>
      <c r="AU348" s="218"/>
      <c r="AW348" s="218"/>
      <c r="AX348" s="218"/>
      <c r="BE348" s="94"/>
      <c r="BF348" s="218"/>
      <c r="BG348" s="94"/>
      <c r="BH348" s="94"/>
      <c r="BI348" s="218"/>
      <c r="BJ348" s="94"/>
      <c r="BK348" s="218"/>
      <c r="BL348" s="218"/>
      <c r="BQ348" s="96"/>
      <c r="BR348" s="96"/>
      <c r="BS348" s="96"/>
      <c r="BT348" s="96"/>
      <c r="BV348" s="96"/>
      <c r="BW348" s="96"/>
    </row>
    <row r="349" spans="2:75" x14ac:dyDescent="0.2">
      <c r="B349" s="101"/>
      <c r="I349" s="101"/>
      <c r="L349" s="101"/>
      <c r="M349" s="105"/>
      <c r="N349" s="257"/>
      <c r="O349" s="257"/>
      <c r="P349" s="257"/>
      <c r="Q349" s="257"/>
      <c r="R349" s="220"/>
      <c r="S349" s="220"/>
      <c r="T349" s="220"/>
      <c r="U349" s="220"/>
      <c r="V349" s="218"/>
      <c r="X349" s="106"/>
      <c r="Y349" s="218"/>
      <c r="Z349" s="218"/>
      <c r="AA349" s="218"/>
      <c r="AB349" s="94"/>
      <c r="AC349" s="218"/>
      <c r="AD349" s="218"/>
      <c r="AE349" s="218"/>
      <c r="AF349" s="218"/>
      <c r="AG349" s="218"/>
      <c r="AH349" s="218"/>
      <c r="AI349" s="94"/>
      <c r="AJ349" s="218"/>
      <c r="AK349" s="218"/>
      <c r="AL349" s="218"/>
      <c r="AM349" s="218"/>
      <c r="AN349" s="218"/>
      <c r="AO349" s="94"/>
      <c r="AP349" s="218"/>
      <c r="AQ349" s="218"/>
      <c r="AR349" s="218"/>
      <c r="AU349" s="218"/>
      <c r="AW349" s="218"/>
      <c r="AX349" s="218"/>
      <c r="BE349" s="94"/>
      <c r="BF349" s="218"/>
      <c r="BG349" s="94"/>
      <c r="BH349" s="94"/>
      <c r="BI349" s="218"/>
      <c r="BJ349" s="94"/>
      <c r="BK349" s="218"/>
      <c r="BL349" s="218"/>
      <c r="BQ349" s="96"/>
      <c r="BR349" s="96"/>
      <c r="BS349" s="96"/>
      <c r="BT349" s="96"/>
      <c r="BV349" s="96"/>
      <c r="BW349" s="96"/>
    </row>
    <row r="350" spans="2:75" x14ac:dyDescent="0.2">
      <c r="B350" s="101"/>
      <c r="I350" s="101"/>
      <c r="L350" s="101"/>
      <c r="M350" s="105"/>
      <c r="N350" s="257"/>
      <c r="O350" s="257"/>
      <c r="P350" s="257"/>
      <c r="Q350" s="257"/>
      <c r="R350" s="220"/>
      <c r="S350" s="220"/>
      <c r="T350" s="220"/>
      <c r="U350" s="220"/>
      <c r="V350" s="218"/>
      <c r="X350" s="106"/>
      <c r="Y350" s="218"/>
      <c r="Z350" s="218"/>
      <c r="AA350" s="218"/>
      <c r="AB350" s="94"/>
      <c r="AC350" s="218"/>
      <c r="AD350" s="218"/>
      <c r="AE350" s="218"/>
      <c r="AF350" s="218"/>
      <c r="AG350" s="218"/>
      <c r="AH350" s="218"/>
      <c r="AI350" s="94"/>
      <c r="AJ350" s="218"/>
      <c r="AK350" s="218"/>
      <c r="AL350" s="218"/>
      <c r="AM350" s="218"/>
      <c r="AN350" s="218"/>
      <c r="AO350" s="94"/>
      <c r="AP350" s="218"/>
      <c r="AQ350" s="218"/>
      <c r="AR350" s="218"/>
      <c r="AU350" s="218"/>
      <c r="AW350" s="218"/>
      <c r="AX350" s="218"/>
      <c r="BE350" s="94"/>
      <c r="BF350" s="218"/>
      <c r="BG350" s="94"/>
      <c r="BH350" s="94"/>
      <c r="BI350" s="218"/>
      <c r="BJ350" s="94"/>
      <c r="BK350" s="218"/>
      <c r="BL350" s="218"/>
      <c r="BQ350" s="96"/>
      <c r="BR350" s="96"/>
      <c r="BS350" s="96"/>
      <c r="BT350" s="96"/>
      <c r="BV350" s="96"/>
      <c r="BW350" s="96"/>
    </row>
    <row r="351" spans="2:75" x14ac:dyDescent="0.2">
      <c r="B351" s="101"/>
      <c r="I351" s="101"/>
      <c r="L351" s="101"/>
      <c r="M351" s="105"/>
      <c r="N351" s="257"/>
      <c r="O351" s="257"/>
      <c r="P351" s="257"/>
      <c r="Q351" s="257"/>
      <c r="R351" s="220"/>
      <c r="S351" s="220"/>
      <c r="T351" s="220"/>
      <c r="U351" s="220"/>
      <c r="V351" s="218"/>
      <c r="X351" s="106"/>
      <c r="Y351" s="218"/>
      <c r="Z351" s="218"/>
      <c r="AA351" s="218"/>
      <c r="AB351" s="94"/>
      <c r="AC351" s="218"/>
      <c r="AD351" s="218"/>
      <c r="AE351" s="218"/>
      <c r="AF351" s="218"/>
      <c r="AG351" s="218"/>
      <c r="AH351" s="218"/>
      <c r="AI351" s="94"/>
      <c r="AJ351" s="218"/>
      <c r="AK351" s="218"/>
      <c r="AL351" s="218"/>
      <c r="AM351" s="218"/>
      <c r="AN351" s="218"/>
      <c r="AO351" s="94"/>
      <c r="AP351" s="218"/>
      <c r="AQ351" s="218"/>
      <c r="AR351" s="218"/>
      <c r="AU351" s="218"/>
      <c r="AW351" s="218"/>
      <c r="AX351" s="218"/>
      <c r="BE351" s="94"/>
      <c r="BF351" s="218"/>
      <c r="BG351" s="94"/>
      <c r="BH351" s="94"/>
      <c r="BI351" s="218"/>
      <c r="BJ351" s="94"/>
      <c r="BK351" s="218"/>
      <c r="BL351" s="218"/>
      <c r="BQ351" s="96"/>
      <c r="BR351" s="96"/>
      <c r="BS351" s="96"/>
      <c r="BT351" s="96"/>
      <c r="BV351" s="96"/>
      <c r="BW351" s="96"/>
    </row>
    <row r="352" spans="2:75" x14ac:dyDescent="0.2">
      <c r="B352" s="101"/>
      <c r="I352" s="101"/>
      <c r="L352" s="101"/>
      <c r="M352" s="105"/>
      <c r="N352" s="257"/>
      <c r="O352" s="257"/>
      <c r="P352" s="257"/>
      <c r="Q352" s="257"/>
      <c r="R352" s="220"/>
      <c r="S352" s="220"/>
      <c r="T352" s="220"/>
      <c r="U352" s="220"/>
      <c r="V352" s="218"/>
      <c r="X352" s="106"/>
      <c r="Y352" s="218"/>
      <c r="Z352" s="218"/>
      <c r="AA352" s="218"/>
      <c r="AB352" s="94"/>
      <c r="AC352" s="218"/>
      <c r="AD352" s="218"/>
      <c r="AE352" s="218"/>
      <c r="AF352" s="218"/>
      <c r="AG352" s="218"/>
      <c r="AH352" s="218"/>
      <c r="AI352" s="94"/>
      <c r="AJ352" s="218"/>
      <c r="AK352" s="218"/>
      <c r="AL352" s="218"/>
      <c r="AM352" s="218"/>
      <c r="AN352" s="218"/>
      <c r="AO352" s="94"/>
      <c r="AP352" s="218"/>
      <c r="AQ352" s="218"/>
      <c r="AR352" s="218"/>
      <c r="AU352" s="218"/>
      <c r="AW352" s="218"/>
      <c r="AX352" s="218"/>
      <c r="BE352" s="94"/>
      <c r="BF352" s="218"/>
      <c r="BG352" s="94"/>
      <c r="BH352" s="94"/>
      <c r="BI352" s="218"/>
      <c r="BJ352" s="94"/>
      <c r="BK352" s="218"/>
      <c r="BL352" s="218"/>
      <c r="BQ352" s="96"/>
      <c r="BR352" s="96"/>
      <c r="BS352" s="96"/>
      <c r="BT352" s="96"/>
      <c r="BV352" s="96"/>
      <c r="BW352" s="96"/>
    </row>
    <row r="353" spans="2:75" x14ac:dyDescent="0.2">
      <c r="B353" s="101"/>
      <c r="I353" s="101"/>
      <c r="L353" s="101"/>
      <c r="M353" s="105"/>
      <c r="N353" s="257"/>
      <c r="O353" s="257"/>
      <c r="P353" s="257"/>
      <c r="Q353" s="257"/>
      <c r="R353" s="220"/>
      <c r="S353" s="220"/>
      <c r="T353" s="220"/>
      <c r="U353" s="220"/>
      <c r="V353" s="218"/>
      <c r="X353" s="106"/>
      <c r="Y353" s="218"/>
      <c r="Z353" s="218"/>
      <c r="AA353" s="218"/>
      <c r="AB353" s="94"/>
      <c r="AC353" s="218"/>
      <c r="AD353" s="218"/>
      <c r="AE353" s="218"/>
      <c r="AF353" s="218"/>
      <c r="AG353" s="218"/>
      <c r="AH353" s="218"/>
      <c r="AI353" s="94"/>
      <c r="AJ353" s="218"/>
      <c r="AK353" s="218"/>
      <c r="AL353" s="218"/>
      <c r="AM353" s="218"/>
      <c r="AN353" s="218"/>
      <c r="AO353" s="94"/>
      <c r="AP353" s="218"/>
      <c r="AQ353" s="218"/>
      <c r="AR353" s="218"/>
      <c r="AU353" s="218"/>
      <c r="AW353" s="218"/>
      <c r="AX353" s="218"/>
      <c r="BE353" s="94"/>
      <c r="BF353" s="218"/>
      <c r="BG353" s="94"/>
      <c r="BH353" s="94"/>
      <c r="BI353" s="218"/>
      <c r="BJ353" s="94"/>
      <c r="BK353" s="218"/>
      <c r="BL353" s="218"/>
      <c r="BQ353" s="96"/>
      <c r="BR353" s="96"/>
      <c r="BS353" s="96"/>
      <c r="BT353" s="96"/>
      <c r="BV353" s="96"/>
      <c r="BW353" s="96"/>
    </row>
    <row r="354" spans="2:75" x14ac:dyDescent="0.2">
      <c r="B354" s="101"/>
      <c r="I354" s="101"/>
      <c r="L354" s="101"/>
      <c r="M354" s="105"/>
      <c r="N354" s="257"/>
      <c r="O354" s="257"/>
      <c r="P354" s="257"/>
      <c r="Q354" s="257"/>
      <c r="R354" s="220"/>
      <c r="S354" s="220"/>
      <c r="T354" s="220"/>
      <c r="U354" s="220"/>
      <c r="V354" s="218"/>
      <c r="X354" s="106"/>
      <c r="Y354" s="218"/>
      <c r="Z354" s="218"/>
      <c r="AA354" s="218"/>
      <c r="AB354" s="94"/>
      <c r="AC354" s="218"/>
      <c r="AD354" s="218"/>
      <c r="AE354" s="218"/>
      <c r="AF354" s="218"/>
      <c r="AG354" s="218"/>
      <c r="AH354" s="218"/>
      <c r="AI354" s="94"/>
      <c r="AJ354" s="218"/>
      <c r="AK354" s="218"/>
      <c r="AL354" s="218"/>
      <c r="AM354" s="218"/>
      <c r="AN354" s="218"/>
      <c r="AO354" s="94"/>
      <c r="AP354" s="218"/>
      <c r="AQ354" s="218"/>
      <c r="AR354" s="218"/>
      <c r="AU354" s="218"/>
      <c r="AW354" s="218"/>
      <c r="AX354" s="218"/>
      <c r="BE354" s="94"/>
      <c r="BF354" s="218"/>
      <c r="BG354" s="94"/>
      <c r="BH354" s="94"/>
      <c r="BI354" s="218"/>
      <c r="BJ354" s="94"/>
      <c r="BK354" s="218"/>
      <c r="BL354" s="218"/>
      <c r="BQ354" s="96"/>
      <c r="BR354" s="96"/>
      <c r="BS354" s="96"/>
      <c r="BT354" s="96"/>
      <c r="BV354" s="96"/>
      <c r="BW354" s="96"/>
    </row>
    <row r="355" spans="2:75" x14ac:dyDescent="0.2">
      <c r="B355" s="101"/>
      <c r="I355" s="101"/>
      <c r="L355" s="101"/>
      <c r="M355" s="105"/>
      <c r="N355" s="257"/>
      <c r="O355" s="257"/>
      <c r="P355" s="257"/>
      <c r="Q355" s="257"/>
      <c r="R355" s="220"/>
      <c r="S355" s="220"/>
      <c r="T355" s="220"/>
      <c r="U355" s="220"/>
      <c r="V355" s="218"/>
      <c r="X355" s="106"/>
      <c r="Y355" s="218"/>
      <c r="Z355" s="218"/>
      <c r="AA355" s="218"/>
      <c r="AB355" s="94"/>
      <c r="AC355" s="218"/>
      <c r="AD355" s="218"/>
      <c r="AE355" s="218"/>
      <c r="AF355" s="218"/>
      <c r="AG355" s="218"/>
      <c r="AH355" s="218"/>
      <c r="AI355" s="94"/>
      <c r="AJ355" s="218"/>
      <c r="AK355" s="218"/>
      <c r="AL355" s="218"/>
      <c r="AM355" s="218"/>
      <c r="AN355" s="218"/>
      <c r="AO355" s="94"/>
      <c r="AP355" s="218"/>
      <c r="AQ355" s="218"/>
      <c r="AR355" s="218"/>
      <c r="AU355" s="218"/>
      <c r="AW355" s="218"/>
      <c r="AX355" s="218"/>
      <c r="BE355" s="94"/>
      <c r="BF355" s="218"/>
      <c r="BG355" s="94"/>
      <c r="BH355" s="94"/>
      <c r="BI355" s="218"/>
      <c r="BJ355" s="94"/>
      <c r="BK355" s="218"/>
      <c r="BL355" s="218"/>
      <c r="BQ355" s="96"/>
      <c r="BR355" s="96"/>
      <c r="BS355" s="96"/>
      <c r="BT355" s="96"/>
      <c r="BV355" s="96"/>
      <c r="BW355" s="96"/>
    </row>
    <row r="356" spans="2:75" x14ac:dyDescent="0.2">
      <c r="B356" s="101"/>
      <c r="I356" s="101"/>
      <c r="L356" s="101"/>
      <c r="M356" s="105"/>
      <c r="N356" s="257"/>
      <c r="O356" s="257"/>
      <c r="P356" s="257"/>
      <c r="Q356" s="257"/>
      <c r="R356" s="220"/>
      <c r="S356" s="220"/>
      <c r="T356" s="220"/>
      <c r="U356" s="220"/>
      <c r="V356" s="218"/>
      <c r="X356" s="106"/>
      <c r="Y356" s="218"/>
      <c r="Z356" s="218"/>
      <c r="AA356" s="218"/>
      <c r="AB356" s="94"/>
      <c r="AC356" s="218"/>
      <c r="AD356" s="218"/>
      <c r="AE356" s="218"/>
      <c r="AF356" s="218"/>
      <c r="AG356" s="218"/>
      <c r="AH356" s="218"/>
      <c r="AI356" s="94"/>
      <c r="AJ356" s="218"/>
      <c r="AK356" s="218"/>
      <c r="AL356" s="218"/>
      <c r="AM356" s="218"/>
      <c r="AN356" s="218"/>
      <c r="AO356" s="94"/>
      <c r="AP356" s="218"/>
      <c r="AQ356" s="218"/>
      <c r="AR356" s="218"/>
      <c r="AU356" s="218"/>
      <c r="AW356" s="218"/>
      <c r="AX356" s="218"/>
      <c r="BE356" s="94"/>
      <c r="BF356" s="218"/>
      <c r="BG356" s="94"/>
      <c r="BH356" s="94"/>
      <c r="BI356" s="218"/>
      <c r="BJ356" s="94"/>
      <c r="BK356" s="218"/>
      <c r="BL356" s="218"/>
      <c r="BQ356" s="96"/>
      <c r="BR356" s="96"/>
      <c r="BS356" s="96"/>
      <c r="BT356" s="96"/>
      <c r="BV356" s="96"/>
      <c r="BW356" s="96"/>
    </row>
    <row r="357" spans="2:75" x14ac:dyDescent="0.2">
      <c r="B357" s="101"/>
      <c r="I357" s="101"/>
      <c r="L357" s="101"/>
      <c r="M357" s="105"/>
      <c r="N357" s="257"/>
      <c r="O357" s="257"/>
      <c r="P357" s="257"/>
      <c r="Q357" s="257"/>
      <c r="R357" s="220"/>
      <c r="S357" s="220"/>
      <c r="T357" s="220"/>
      <c r="U357" s="220"/>
      <c r="V357" s="218"/>
      <c r="X357" s="106"/>
      <c r="Y357" s="218"/>
      <c r="Z357" s="218"/>
      <c r="AA357" s="218"/>
      <c r="AB357" s="94"/>
      <c r="AC357" s="218"/>
      <c r="AD357" s="218"/>
      <c r="AE357" s="218"/>
      <c r="AF357" s="218"/>
      <c r="AG357" s="218"/>
      <c r="AH357" s="218"/>
      <c r="AI357" s="94"/>
      <c r="AJ357" s="218"/>
      <c r="AK357" s="218"/>
      <c r="AL357" s="218"/>
      <c r="AM357" s="218"/>
      <c r="AN357" s="218"/>
      <c r="AO357" s="94"/>
      <c r="AP357" s="218"/>
      <c r="AQ357" s="218"/>
      <c r="AR357" s="218"/>
      <c r="AU357" s="218"/>
      <c r="AW357" s="218"/>
      <c r="AX357" s="218"/>
      <c r="BE357" s="94"/>
      <c r="BF357" s="218"/>
      <c r="BG357" s="94"/>
      <c r="BH357" s="94"/>
      <c r="BI357" s="218"/>
      <c r="BJ357" s="94"/>
      <c r="BK357" s="218"/>
      <c r="BL357" s="218"/>
      <c r="BQ357" s="96"/>
      <c r="BR357" s="96"/>
      <c r="BS357" s="96"/>
      <c r="BT357" s="96"/>
      <c r="BV357" s="96"/>
      <c r="BW357" s="96"/>
    </row>
    <row r="358" spans="2:75" x14ac:dyDescent="0.2">
      <c r="B358" s="101"/>
      <c r="I358" s="101"/>
      <c r="L358" s="101"/>
      <c r="M358" s="105"/>
      <c r="N358" s="257"/>
      <c r="O358" s="257"/>
      <c r="P358" s="257"/>
      <c r="Q358" s="257"/>
      <c r="R358" s="220"/>
      <c r="S358" s="220"/>
      <c r="T358" s="220"/>
      <c r="U358" s="220"/>
      <c r="V358" s="218"/>
      <c r="X358" s="106"/>
      <c r="Y358" s="218"/>
      <c r="Z358" s="218"/>
      <c r="AA358" s="218"/>
      <c r="AB358" s="94"/>
      <c r="AC358" s="218"/>
      <c r="AD358" s="218"/>
      <c r="AE358" s="218"/>
      <c r="AF358" s="218"/>
      <c r="AG358" s="218"/>
      <c r="AH358" s="218"/>
      <c r="AI358" s="94"/>
      <c r="AJ358" s="218"/>
      <c r="AK358" s="218"/>
      <c r="AL358" s="218"/>
      <c r="AM358" s="218"/>
      <c r="AN358" s="218"/>
      <c r="AO358" s="94"/>
      <c r="AP358" s="218"/>
      <c r="AQ358" s="218"/>
      <c r="AR358" s="218"/>
      <c r="AU358" s="218"/>
      <c r="AW358" s="218"/>
      <c r="AX358" s="218"/>
      <c r="BE358" s="94"/>
      <c r="BF358" s="218"/>
      <c r="BG358" s="94"/>
      <c r="BH358" s="94"/>
      <c r="BI358" s="218"/>
      <c r="BJ358" s="94"/>
      <c r="BK358" s="218"/>
      <c r="BL358" s="218"/>
      <c r="BQ358" s="96"/>
      <c r="BR358" s="96"/>
      <c r="BS358" s="96"/>
      <c r="BT358" s="96"/>
      <c r="BV358" s="96"/>
      <c r="BW358" s="96"/>
    </row>
    <row r="359" spans="2:75" x14ac:dyDescent="0.2">
      <c r="B359" s="101"/>
      <c r="I359" s="101"/>
      <c r="L359" s="101"/>
      <c r="M359" s="105"/>
      <c r="N359" s="257"/>
      <c r="O359" s="257"/>
      <c r="P359" s="257"/>
      <c r="Q359" s="257"/>
      <c r="R359" s="220"/>
      <c r="S359" s="220"/>
      <c r="T359" s="220"/>
      <c r="U359" s="220"/>
      <c r="V359" s="218"/>
      <c r="X359" s="106"/>
      <c r="Y359" s="218"/>
      <c r="Z359" s="218"/>
      <c r="AA359" s="218"/>
      <c r="AB359" s="94"/>
      <c r="AC359" s="218"/>
      <c r="AD359" s="218"/>
      <c r="AE359" s="218"/>
      <c r="AF359" s="218"/>
      <c r="AG359" s="218"/>
      <c r="AH359" s="218"/>
      <c r="AI359" s="94"/>
      <c r="AJ359" s="218"/>
      <c r="AK359" s="218"/>
      <c r="AL359" s="218"/>
      <c r="AM359" s="218"/>
      <c r="AN359" s="218"/>
      <c r="AO359" s="94"/>
      <c r="AP359" s="218"/>
      <c r="AQ359" s="218"/>
      <c r="AR359" s="218"/>
      <c r="AU359" s="218"/>
      <c r="AW359" s="218"/>
      <c r="AX359" s="218"/>
      <c r="BE359" s="94"/>
      <c r="BF359" s="218"/>
      <c r="BG359" s="94"/>
      <c r="BH359" s="94"/>
      <c r="BI359" s="218"/>
      <c r="BJ359" s="94"/>
      <c r="BK359" s="218"/>
      <c r="BL359" s="218"/>
      <c r="BQ359" s="96"/>
      <c r="BR359" s="96"/>
      <c r="BS359" s="96"/>
      <c r="BT359" s="96"/>
      <c r="BV359" s="96"/>
      <c r="BW359" s="96"/>
    </row>
    <row r="360" spans="2:75" x14ac:dyDescent="0.2">
      <c r="B360" s="101"/>
      <c r="I360" s="101"/>
      <c r="L360" s="101"/>
      <c r="M360" s="105"/>
      <c r="N360" s="257"/>
      <c r="O360" s="257"/>
      <c r="P360" s="257"/>
      <c r="Q360" s="257"/>
      <c r="R360" s="220"/>
      <c r="S360" s="220"/>
      <c r="T360" s="220"/>
      <c r="U360" s="220"/>
      <c r="V360" s="218"/>
      <c r="X360" s="106"/>
      <c r="Y360" s="218"/>
      <c r="Z360" s="218"/>
      <c r="AA360" s="218"/>
      <c r="AB360" s="94"/>
      <c r="AC360" s="218"/>
      <c r="AD360" s="218"/>
      <c r="AE360" s="218"/>
      <c r="AF360" s="218"/>
      <c r="AG360" s="218"/>
      <c r="AH360" s="218"/>
      <c r="AI360" s="94"/>
      <c r="AJ360" s="218"/>
      <c r="AK360" s="218"/>
      <c r="AL360" s="218"/>
      <c r="AM360" s="218"/>
      <c r="AN360" s="218"/>
      <c r="AO360" s="94"/>
      <c r="AP360" s="218"/>
      <c r="AQ360" s="218"/>
      <c r="AR360" s="218"/>
      <c r="AU360" s="218"/>
      <c r="AW360" s="218"/>
      <c r="AX360" s="218"/>
      <c r="BE360" s="94"/>
      <c r="BF360" s="218"/>
      <c r="BG360" s="94"/>
      <c r="BH360" s="94"/>
      <c r="BI360" s="218"/>
      <c r="BJ360" s="94"/>
      <c r="BK360" s="218"/>
      <c r="BL360" s="218"/>
      <c r="BQ360" s="96"/>
      <c r="BR360" s="96"/>
      <c r="BS360" s="96"/>
      <c r="BT360" s="96"/>
      <c r="BV360" s="96"/>
      <c r="BW360" s="96"/>
    </row>
    <row r="361" spans="2:75" x14ac:dyDescent="0.2">
      <c r="B361" s="101"/>
      <c r="I361" s="101"/>
      <c r="L361" s="101"/>
      <c r="M361" s="105"/>
      <c r="N361" s="257"/>
      <c r="O361" s="257"/>
      <c r="P361" s="257"/>
      <c r="Q361" s="257"/>
      <c r="R361" s="220"/>
      <c r="S361" s="220"/>
      <c r="T361" s="220"/>
      <c r="U361" s="220"/>
      <c r="V361" s="218"/>
      <c r="X361" s="106"/>
      <c r="Y361" s="218"/>
      <c r="Z361" s="218"/>
      <c r="AA361" s="218"/>
      <c r="AB361" s="94"/>
      <c r="AC361" s="218"/>
      <c r="AD361" s="218"/>
      <c r="AE361" s="218"/>
      <c r="AF361" s="218"/>
      <c r="AG361" s="218"/>
      <c r="AH361" s="218"/>
      <c r="AI361" s="94"/>
      <c r="AJ361" s="218"/>
      <c r="AK361" s="218"/>
      <c r="AL361" s="218"/>
      <c r="AM361" s="218"/>
      <c r="AN361" s="218"/>
      <c r="AO361" s="94"/>
      <c r="AP361" s="218"/>
      <c r="AQ361" s="218"/>
      <c r="AR361" s="218"/>
      <c r="AU361" s="218"/>
      <c r="AW361" s="218"/>
      <c r="AX361" s="218"/>
      <c r="BE361" s="94"/>
      <c r="BF361" s="218"/>
      <c r="BG361" s="94"/>
      <c r="BH361" s="94"/>
      <c r="BI361" s="218"/>
      <c r="BJ361" s="94"/>
      <c r="BK361" s="218"/>
      <c r="BL361" s="218"/>
      <c r="BQ361" s="96"/>
      <c r="BR361" s="96"/>
      <c r="BS361" s="96"/>
      <c r="BT361" s="96"/>
      <c r="BV361" s="96"/>
      <c r="BW361" s="96"/>
    </row>
    <row r="362" spans="2:75" x14ac:dyDescent="0.2">
      <c r="B362" s="101"/>
      <c r="I362" s="101"/>
      <c r="L362" s="101"/>
      <c r="M362" s="105"/>
      <c r="N362" s="257"/>
      <c r="O362" s="257"/>
      <c r="P362" s="257"/>
      <c r="Q362" s="257"/>
      <c r="R362" s="220"/>
      <c r="S362" s="220"/>
      <c r="T362" s="220"/>
      <c r="U362" s="220"/>
      <c r="V362" s="218"/>
      <c r="X362" s="106"/>
      <c r="Y362" s="218"/>
      <c r="Z362" s="218"/>
      <c r="AA362" s="218"/>
      <c r="AB362" s="94"/>
      <c r="AC362" s="218"/>
      <c r="AD362" s="218"/>
      <c r="AE362" s="218"/>
      <c r="AF362" s="218"/>
      <c r="AG362" s="218"/>
      <c r="AH362" s="218"/>
      <c r="AI362" s="94"/>
      <c r="AJ362" s="218"/>
      <c r="AK362" s="218"/>
      <c r="AL362" s="218"/>
      <c r="AM362" s="218"/>
      <c r="AN362" s="218"/>
      <c r="AO362" s="94"/>
      <c r="AP362" s="218"/>
      <c r="AQ362" s="218"/>
      <c r="AR362" s="218"/>
      <c r="AU362" s="218"/>
      <c r="AW362" s="218"/>
      <c r="AX362" s="218"/>
      <c r="BE362" s="94"/>
      <c r="BF362" s="218"/>
      <c r="BG362" s="94"/>
      <c r="BH362" s="94"/>
      <c r="BI362" s="218"/>
      <c r="BJ362" s="94"/>
      <c r="BK362" s="218"/>
      <c r="BL362" s="218"/>
      <c r="BQ362" s="96"/>
      <c r="BR362" s="96"/>
      <c r="BS362" s="96"/>
      <c r="BT362" s="96"/>
      <c r="BV362" s="96"/>
      <c r="BW362" s="96"/>
    </row>
    <row r="363" spans="2:75" x14ac:dyDescent="0.2">
      <c r="B363" s="101"/>
      <c r="I363" s="101"/>
      <c r="L363" s="101"/>
      <c r="M363" s="105"/>
      <c r="N363" s="257"/>
      <c r="O363" s="257"/>
      <c r="P363" s="257"/>
      <c r="Q363" s="257"/>
      <c r="R363" s="220"/>
      <c r="S363" s="220"/>
      <c r="T363" s="220"/>
      <c r="U363" s="220"/>
      <c r="V363" s="218"/>
      <c r="X363" s="106"/>
      <c r="Y363" s="218"/>
      <c r="Z363" s="218"/>
      <c r="AA363" s="218"/>
      <c r="AB363" s="94"/>
      <c r="AC363" s="218"/>
      <c r="AD363" s="218"/>
      <c r="AE363" s="218"/>
      <c r="AF363" s="218"/>
      <c r="AG363" s="218"/>
      <c r="AH363" s="218"/>
      <c r="AI363" s="94"/>
      <c r="AJ363" s="218"/>
      <c r="AK363" s="218"/>
      <c r="AL363" s="218"/>
      <c r="AM363" s="218"/>
      <c r="AN363" s="218"/>
      <c r="AO363" s="94"/>
      <c r="AP363" s="218"/>
      <c r="AQ363" s="218"/>
      <c r="AR363" s="218"/>
      <c r="AU363" s="218"/>
      <c r="AW363" s="218"/>
      <c r="AX363" s="218"/>
      <c r="BE363" s="94"/>
      <c r="BF363" s="218"/>
      <c r="BG363" s="94"/>
      <c r="BH363" s="94"/>
      <c r="BI363" s="218"/>
      <c r="BJ363" s="94"/>
      <c r="BK363" s="218"/>
      <c r="BL363" s="218"/>
      <c r="BQ363" s="96"/>
      <c r="BR363" s="96"/>
      <c r="BS363" s="96"/>
      <c r="BT363" s="96"/>
      <c r="BV363" s="96"/>
      <c r="BW363" s="96"/>
    </row>
    <row r="364" spans="2:75" x14ac:dyDescent="0.2">
      <c r="B364" s="101"/>
      <c r="I364" s="101"/>
      <c r="L364" s="101"/>
      <c r="M364" s="105"/>
      <c r="N364" s="257"/>
      <c r="O364" s="257"/>
      <c r="P364" s="257"/>
      <c r="Q364" s="257"/>
      <c r="R364" s="220"/>
      <c r="S364" s="220"/>
      <c r="T364" s="220"/>
      <c r="U364" s="220"/>
      <c r="V364" s="218"/>
      <c r="X364" s="106"/>
      <c r="Y364" s="218"/>
      <c r="Z364" s="218"/>
      <c r="AA364" s="218"/>
      <c r="AB364" s="94"/>
      <c r="AC364" s="218"/>
      <c r="AD364" s="218"/>
      <c r="AE364" s="218"/>
      <c r="AF364" s="218"/>
      <c r="AG364" s="218"/>
      <c r="AH364" s="218"/>
      <c r="AI364" s="94"/>
      <c r="AJ364" s="218"/>
      <c r="AK364" s="218"/>
      <c r="AL364" s="218"/>
      <c r="AM364" s="218"/>
      <c r="AN364" s="218"/>
      <c r="AO364" s="94"/>
      <c r="AP364" s="218"/>
      <c r="AQ364" s="218"/>
      <c r="AR364" s="218"/>
      <c r="AU364" s="218"/>
      <c r="AW364" s="218"/>
      <c r="AX364" s="218"/>
      <c r="BE364" s="94"/>
      <c r="BF364" s="218"/>
      <c r="BG364" s="94"/>
      <c r="BH364" s="94"/>
      <c r="BI364" s="218"/>
      <c r="BJ364" s="94"/>
      <c r="BK364" s="218"/>
      <c r="BL364" s="218"/>
      <c r="BQ364" s="96"/>
      <c r="BR364" s="96"/>
      <c r="BS364" s="96"/>
      <c r="BT364" s="96"/>
      <c r="BV364" s="96"/>
      <c r="BW364" s="96"/>
    </row>
    <row r="365" spans="2:75" x14ac:dyDescent="0.2">
      <c r="B365" s="101"/>
      <c r="I365" s="101"/>
      <c r="L365" s="101"/>
      <c r="M365" s="105"/>
      <c r="N365" s="257"/>
      <c r="O365" s="257"/>
      <c r="P365" s="257"/>
      <c r="Q365" s="257"/>
      <c r="R365" s="220"/>
      <c r="S365" s="220"/>
      <c r="T365" s="220"/>
      <c r="U365" s="220"/>
      <c r="V365" s="218"/>
      <c r="X365" s="106"/>
      <c r="Y365" s="218"/>
      <c r="Z365" s="218"/>
      <c r="AA365" s="218"/>
      <c r="AB365" s="94"/>
      <c r="AC365" s="218"/>
      <c r="AD365" s="218"/>
      <c r="AE365" s="218"/>
      <c r="AF365" s="218"/>
      <c r="AG365" s="218"/>
      <c r="AH365" s="218"/>
      <c r="AI365" s="94"/>
      <c r="AJ365" s="218"/>
      <c r="AK365" s="218"/>
      <c r="AL365" s="218"/>
      <c r="AM365" s="218"/>
      <c r="AN365" s="218"/>
      <c r="AO365" s="94"/>
      <c r="AP365" s="218"/>
      <c r="AQ365" s="218"/>
      <c r="AR365" s="218"/>
      <c r="AU365" s="218"/>
      <c r="AW365" s="218"/>
      <c r="AX365" s="218"/>
      <c r="BE365" s="94"/>
      <c r="BF365" s="218"/>
      <c r="BG365" s="94"/>
      <c r="BH365" s="94"/>
      <c r="BI365" s="218"/>
      <c r="BJ365" s="94"/>
      <c r="BK365" s="218"/>
      <c r="BL365" s="218"/>
      <c r="BQ365" s="96"/>
      <c r="BR365" s="96"/>
      <c r="BS365" s="96"/>
      <c r="BT365" s="96"/>
      <c r="BV365" s="96"/>
      <c r="BW365" s="96"/>
    </row>
    <row r="366" spans="2:75" x14ac:dyDescent="0.2">
      <c r="B366" s="101"/>
      <c r="I366" s="101"/>
      <c r="L366" s="101"/>
      <c r="M366" s="105"/>
      <c r="N366" s="257"/>
      <c r="O366" s="257"/>
      <c r="P366" s="257"/>
      <c r="Q366" s="257"/>
      <c r="R366" s="220"/>
      <c r="S366" s="220"/>
      <c r="T366" s="220"/>
      <c r="U366" s="220"/>
      <c r="V366" s="218"/>
      <c r="X366" s="106"/>
      <c r="Y366" s="218"/>
      <c r="Z366" s="218"/>
      <c r="AA366" s="218"/>
      <c r="AB366" s="94"/>
      <c r="AC366" s="218"/>
      <c r="AD366" s="218"/>
      <c r="AE366" s="218"/>
      <c r="AF366" s="218"/>
      <c r="AG366" s="218"/>
      <c r="AH366" s="218"/>
      <c r="AI366" s="94"/>
      <c r="AJ366" s="218"/>
      <c r="AK366" s="218"/>
      <c r="AL366" s="218"/>
      <c r="AM366" s="218"/>
      <c r="AN366" s="218"/>
      <c r="AO366" s="94"/>
      <c r="AP366" s="218"/>
      <c r="AQ366" s="218"/>
      <c r="AR366" s="218"/>
      <c r="AU366" s="218"/>
      <c r="AW366" s="218"/>
      <c r="AX366" s="218"/>
      <c r="BE366" s="94"/>
      <c r="BF366" s="218"/>
      <c r="BG366" s="94"/>
      <c r="BH366" s="94"/>
      <c r="BI366" s="218"/>
      <c r="BJ366" s="94"/>
      <c r="BK366" s="218"/>
      <c r="BL366" s="218"/>
      <c r="BQ366" s="96"/>
      <c r="BR366" s="96"/>
      <c r="BS366" s="96"/>
      <c r="BT366" s="96"/>
      <c r="BV366" s="96"/>
      <c r="BW366" s="96"/>
    </row>
    <row r="367" spans="2:75" x14ac:dyDescent="0.2">
      <c r="B367" s="101"/>
      <c r="I367" s="101"/>
      <c r="L367" s="101"/>
      <c r="M367" s="105"/>
      <c r="N367" s="257"/>
      <c r="O367" s="257"/>
      <c r="P367" s="257"/>
      <c r="Q367" s="257"/>
      <c r="R367" s="220"/>
      <c r="S367" s="220"/>
      <c r="T367" s="220"/>
      <c r="U367" s="220"/>
      <c r="V367" s="218"/>
      <c r="X367" s="106"/>
      <c r="Y367" s="218"/>
      <c r="Z367" s="218"/>
      <c r="AA367" s="218"/>
      <c r="AB367" s="94"/>
      <c r="AC367" s="218"/>
      <c r="AD367" s="218"/>
      <c r="AE367" s="218"/>
      <c r="AF367" s="218"/>
      <c r="AG367" s="218"/>
      <c r="AH367" s="218"/>
      <c r="AI367" s="94"/>
      <c r="AJ367" s="218"/>
      <c r="AK367" s="218"/>
      <c r="AL367" s="218"/>
      <c r="AM367" s="218"/>
      <c r="AN367" s="218"/>
      <c r="AO367" s="94"/>
      <c r="AP367" s="218"/>
      <c r="AQ367" s="218"/>
      <c r="AR367" s="218"/>
      <c r="AU367" s="218"/>
      <c r="AW367" s="218"/>
      <c r="AX367" s="218"/>
      <c r="BE367" s="94"/>
      <c r="BF367" s="218"/>
      <c r="BG367" s="94"/>
      <c r="BH367" s="94"/>
      <c r="BI367" s="218"/>
      <c r="BJ367" s="94"/>
      <c r="BK367" s="218"/>
      <c r="BL367" s="218"/>
      <c r="BQ367" s="96"/>
      <c r="BR367" s="96"/>
      <c r="BS367" s="96"/>
      <c r="BT367" s="96"/>
      <c r="BV367" s="96"/>
      <c r="BW367" s="96"/>
    </row>
    <row r="368" spans="2:75" x14ac:dyDescent="0.2">
      <c r="B368" s="101"/>
      <c r="I368" s="101"/>
      <c r="L368" s="101"/>
      <c r="M368" s="105"/>
      <c r="N368" s="257"/>
      <c r="O368" s="257"/>
      <c r="P368" s="257"/>
      <c r="Q368" s="257"/>
      <c r="R368" s="220"/>
      <c r="S368" s="220"/>
      <c r="T368" s="220"/>
      <c r="U368" s="220"/>
      <c r="V368" s="218"/>
      <c r="X368" s="106"/>
      <c r="Y368" s="218"/>
      <c r="Z368" s="218"/>
      <c r="AA368" s="218"/>
      <c r="AB368" s="94"/>
      <c r="AC368" s="218"/>
      <c r="AD368" s="218"/>
      <c r="AE368" s="218"/>
      <c r="AF368" s="218"/>
      <c r="AG368" s="218"/>
      <c r="AH368" s="218"/>
      <c r="AI368" s="94"/>
      <c r="AJ368" s="218"/>
      <c r="AK368" s="218"/>
      <c r="AL368" s="218"/>
      <c r="AM368" s="218"/>
      <c r="AN368" s="218"/>
      <c r="AO368" s="94"/>
      <c r="AP368" s="218"/>
      <c r="AQ368" s="218"/>
      <c r="AR368" s="218"/>
      <c r="AU368" s="218"/>
      <c r="AW368" s="218"/>
      <c r="AX368" s="218"/>
      <c r="BE368" s="94"/>
      <c r="BF368" s="218"/>
      <c r="BG368" s="94"/>
      <c r="BH368" s="94"/>
      <c r="BI368" s="218"/>
      <c r="BJ368" s="94"/>
      <c r="BK368" s="218"/>
      <c r="BL368" s="218"/>
      <c r="BQ368" s="96"/>
      <c r="BR368" s="96"/>
      <c r="BS368" s="96"/>
      <c r="BT368" s="96"/>
      <c r="BV368" s="96"/>
      <c r="BW368" s="96"/>
    </row>
    <row r="369" spans="2:75" x14ac:dyDescent="0.2">
      <c r="B369" s="101"/>
      <c r="I369" s="101"/>
      <c r="L369" s="101"/>
      <c r="M369" s="105"/>
      <c r="N369" s="257"/>
      <c r="O369" s="257"/>
      <c r="P369" s="257"/>
      <c r="Q369" s="257"/>
      <c r="R369" s="220"/>
      <c r="S369" s="220"/>
      <c r="T369" s="220"/>
      <c r="U369" s="220"/>
      <c r="V369" s="218"/>
      <c r="X369" s="106"/>
      <c r="Y369" s="218"/>
      <c r="Z369" s="218"/>
      <c r="AA369" s="218"/>
      <c r="AB369" s="94"/>
      <c r="AC369" s="218"/>
      <c r="AD369" s="218"/>
      <c r="AE369" s="218"/>
      <c r="AF369" s="218"/>
      <c r="AG369" s="218"/>
      <c r="AH369" s="218"/>
      <c r="AI369" s="94"/>
      <c r="AJ369" s="218"/>
      <c r="AK369" s="218"/>
      <c r="AL369" s="218"/>
      <c r="AM369" s="218"/>
      <c r="AN369" s="218"/>
      <c r="AO369" s="94"/>
      <c r="AP369" s="218"/>
      <c r="AQ369" s="218"/>
      <c r="AR369" s="218"/>
      <c r="AU369" s="218"/>
      <c r="AW369" s="218"/>
      <c r="AX369" s="218"/>
      <c r="BE369" s="94"/>
      <c r="BF369" s="218"/>
      <c r="BG369" s="94"/>
      <c r="BH369" s="94"/>
      <c r="BI369" s="218"/>
      <c r="BJ369" s="94"/>
      <c r="BK369" s="218"/>
      <c r="BL369" s="218"/>
      <c r="BQ369" s="96"/>
      <c r="BR369" s="96"/>
      <c r="BS369" s="96"/>
      <c r="BT369" s="96"/>
      <c r="BV369" s="96"/>
      <c r="BW369" s="96"/>
    </row>
    <row r="370" spans="2:75" x14ac:dyDescent="0.2">
      <c r="B370" s="101"/>
      <c r="I370" s="101"/>
      <c r="L370" s="101"/>
      <c r="M370" s="105"/>
      <c r="N370" s="257"/>
      <c r="O370" s="257"/>
      <c r="P370" s="257"/>
      <c r="Q370" s="257"/>
      <c r="R370" s="220"/>
      <c r="S370" s="220"/>
      <c r="T370" s="220"/>
      <c r="U370" s="220"/>
      <c r="V370" s="218"/>
      <c r="X370" s="106"/>
      <c r="Y370" s="218"/>
      <c r="Z370" s="218"/>
      <c r="AA370" s="218"/>
      <c r="AB370" s="94"/>
      <c r="AC370" s="218"/>
      <c r="AD370" s="218"/>
      <c r="AE370" s="218"/>
      <c r="AF370" s="218"/>
      <c r="AG370" s="218"/>
      <c r="AH370" s="218"/>
      <c r="AI370" s="94"/>
      <c r="AJ370" s="218"/>
      <c r="AK370" s="218"/>
      <c r="AL370" s="218"/>
      <c r="AM370" s="218"/>
      <c r="AN370" s="218"/>
      <c r="AO370" s="94"/>
      <c r="AP370" s="218"/>
      <c r="AQ370" s="218"/>
      <c r="AR370" s="218"/>
      <c r="AU370" s="218"/>
      <c r="AW370" s="218"/>
      <c r="AX370" s="218"/>
      <c r="BE370" s="94"/>
      <c r="BF370" s="218"/>
      <c r="BG370" s="94"/>
      <c r="BH370" s="94"/>
      <c r="BI370" s="218"/>
      <c r="BJ370" s="94"/>
      <c r="BK370" s="218"/>
      <c r="BL370" s="218"/>
      <c r="BQ370" s="96"/>
      <c r="BR370" s="96"/>
      <c r="BS370" s="96"/>
      <c r="BT370" s="96"/>
      <c r="BV370" s="96"/>
      <c r="BW370" s="96"/>
    </row>
    <row r="371" spans="2:75" x14ac:dyDescent="0.2">
      <c r="B371" s="101"/>
      <c r="I371" s="101"/>
      <c r="L371" s="101"/>
      <c r="M371" s="105"/>
      <c r="N371" s="257"/>
      <c r="O371" s="257"/>
      <c r="P371" s="257"/>
      <c r="Q371" s="257"/>
      <c r="R371" s="220"/>
      <c r="S371" s="220"/>
      <c r="T371" s="220"/>
      <c r="U371" s="220"/>
      <c r="V371" s="218"/>
      <c r="X371" s="106"/>
      <c r="Y371" s="218"/>
      <c r="Z371" s="218"/>
      <c r="AA371" s="218"/>
      <c r="AB371" s="94"/>
      <c r="AC371" s="218"/>
      <c r="AD371" s="218"/>
      <c r="AE371" s="218"/>
      <c r="AF371" s="218"/>
      <c r="AG371" s="218"/>
      <c r="AH371" s="218"/>
      <c r="AI371" s="94"/>
      <c r="AJ371" s="218"/>
      <c r="AK371" s="218"/>
      <c r="AL371" s="218"/>
      <c r="AM371" s="218"/>
      <c r="AN371" s="218"/>
      <c r="AO371" s="94"/>
      <c r="AP371" s="218"/>
      <c r="AQ371" s="218"/>
      <c r="AR371" s="218"/>
      <c r="AU371" s="218"/>
      <c r="AW371" s="218"/>
      <c r="AX371" s="218"/>
      <c r="BE371" s="94"/>
      <c r="BF371" s="218"/>
      <c r="BG371" s="94"/>
      <c r="BH371" s="94"/>
      <c r="BI371" s="218"/>
      <c r="BJ371" s="94"/>
      <c r="BK371" s="218"/>
      <c r="BL371" s="218"/>
      <c r="BQ371" s="96"/>
      <c r="BR371" s="96"/>
      <c r="BS371" s="96"/>
      <c r="BT371" s="96"/>
      <c r="BV371" s="96"/>
      <c r="BW371" s="96"/>
    </row>
    <row r="372" spans="2:75" x14ac:dyDescent="0.2">
      <c r="B372" s="101"/>
      <c r="I372" s="101"/>
      <c r="L372" s="101"/>
      <c r="M372" s="105"/>
      <c r="N372" s="257"/>
      <c r="O372" s="257"/>
      <c r="P372" s="257"/>
      <c r="Q372" s="257"/>
      <c r="R372" s="220"/>
      <c r="S372" s="220"/>
      <c r="T372" s="220"/>
      <c r="U372" s="220"/>
      <c r="V372" s="218"/>
      <c r="X372" s="106"/>
      <c r="Y372" s="218"/>
      <c r="Z372" s="218"/>
      <c r="AA372" s="218"/>
      <c r="AB372" s="94"/>
      <c r="AC372" s="218"/>
      <c r="AD372" s="218"/>
      <c r="AE372" s="218"/>
      <c r="AF372" s="218"/>
      <c r="AG372" s="218"/>
      <c r="AH372" s="218"/>
      <c r="AI372" s="94"/>
      <c r="AJ372" s="218"/>
      <c r="AK372" s="218"/>
      <c r="AL372" s="218"/>
      <c r="AM372" s="218"/>
      <c r="AN372" s="218"/>
      <c r="AO372" s="94"/>
      <c r="AP372" s="218"/>
      <c r="AQ372" s="218"/>
      <c r="AR372" s="218"/>
      <c r="AU372" s="218"/>
      <c r="AW372" s="218"/>
      <c r="AX372" s="218"/>
      <c r="BE372" s="94"/>
      <c r="BF372" s="218"/>
      <c r="BG372" s="94"/>
      <c r="BH372" s="94"/>
      <c r="BI372" s="218"/>
      <c r="BJ372" s="94"/>
      <c r="BK372" s="218"/>
      <c r="BL372" s="218"/>
      <c r="BQ372" s="96"/>
      <c r="BR372" s="96"/>
      <c r="BS372" s="96"/>
      <c r="BT372" s="96"/>
      <c r="BV372" s="96"/>
      <c r="BW372" s="96"/>
    </row>
    <row r="373" spans="2:75" x14ac:dyDescent="0.2">
      <c r="B373" s="101"/>
      <c r="I373" s="101"/>
      <c r="L373" s="101"/>
      <c r="M373" s="105"/>
      <c r="N373" s="257"/>
      <c r="O373" s="257"/>
      <c r="P373" s="257"/>
      <c r="Q373" s="257"/>
      <c r="R373" s="220"/>
      <c r="S373" s="220"/>
      <c r="T373" s="220"/>
      <c r="U373" s="220"/>
      <c r="V373" s="218"/>
      <c r="X373" s="106"/>
      <c r="Y373" s="218"/>
      <c r="Z373" s="218"/>
      <c r="AA373" s="218"/>
      <c r="AB373" s="94"/>
      <c r="AC373" s="218"/>
      <c r="AD373" s="218"/>
      <c r="AE373" s="218"/>
      <c r="AF373" s="218"/>
      <c r="AG373" s="218"/>
      <c r="AH373" s="218"/>
      <c r="AI373" s="94"/>
      <c r="AJ373" s="218"/>
      <c r="AK373" s="218"/>
      <c r="AL373" s="218"/>
      <c r="AM373" s="218"/>
      <c r="AN373" s="218"/>
      <c r="AO373" s="94"/>
      <c r="AP373" s="218"/>
      <c r="AQ373" s="218"/>
      <c r="AR373" s="218"/>
      <c r="AU373" s="218"/>
      <c r="AW373" s="218"/>
      <c r="AX373" s="218"/>
      <c r="BE373" s="94"/>
      <c r="BF373" s="218"/>
      <c r="BG373" s="94"/>
      <c r="BH373" s="94"/>
      <c r="BI373" s="218"/>
      <c r="BJ373" s="94"/>
      <c r="BK373" s="218"/>
      <c r="BL373" s="218"/>
      <c r="BQ373" s="96"/>
      <c r="BR373" s="96"/>
      <c r="BS373" s="96"/>
      <c r="BT373" s="96"/>
      <c r="BV373" s="96"/>
      <c r="BW373" s="96"/>
    </row>
    <row r="374" spans="2:75" x14ac:dyDescent="0.2">
      <c r="B374" s="101"/>
      <c r="I374" s="101"/>
      <c r="L374" s="101"/>
      <c r="M374" s="105"/>
      <c r="N374" s="257"/>
      <c r="O374" s="257"/>
      <c r="P374" s="257"/>
      <c r="Q374" s="257"/>
      <c r="R374" s="220"/>
      <c r="S374" s="220"/>
      <c r="T374" s="220"/>
      <c r="U374" s="220"/>
      <c r="V374" s="218"/>
      <c r="X374" s="106"/>
      <c r="Y374" s="218"/>
      <c r="Z374" s="218"/>
      <c r="AA374" s="218"/>
      <c r="AB374" s="94"/>
      <c r="AC374" s="218"/>
      <c r="AD374" s="218"/>
      <c r="AE374" s="218"/>
      <c r="AF374" s="218"/>
      <c r="AG374" s="218"/>
      <c r="AH374" s="218"/>
      <c r="AI374" s="94"/>
      <c r="AJ374" s="218"/>
      <c r="AK374" s="218"/>
      <c r="AL374" s="218"/>
      <c r="AM374" s="218"/>
      <c r="AN374" s="218"/>
      <c r="AO374" s="94"/>
      <c r="AP374" s="218"/>
      <c r="AQ374" s="218"/>
      <c r="AR374" s="218"/>
      <c r="AU374" s="218"/>
      <c r="AW374" s="218"/>
      <c r="AX374" s="218"/>
      <c r="BE374" s="94"/>
      <c r="BF374" s="218"/>
      <c r="BG374" s="94"/>
      <c r="BH374" s="94"/>
      <c r="BI374" s="218"/>
      <c r="BJ374" s="94"/>
      <c r="BK374" s="218"/>
      <c r="BL374" s="218"/>
      <c r="BQ374" s="96"/>
      <c r="BR374" s="96"/>
      <c r="BS374" s="96"/>
      <c r="BT374" s="96"/>
      <c r="BV374" s="96"/>
      <c r="BW374" s="96"/>
    </row>
    <row r="375" spans="2:75" x14ac:dyDescent="0.2">
      <c r="B375" s="101"/>
      <c r="I375" s="101"/>
      <c r="L375" s="101"/>
      <c r="M375" s="105"/>
      <c r="N375" s="257"/>
      <c r="O375" s="257"/>
      <c r="P375" s="257"/>
      <c r="Q375" s="257"/>
      <c r="R375" s="220"/>
      <c r="S375" s="220"/>
      <c r="T375" s="220"/>
      <c r="U375" s="220"/>
      <c r="V375" s="218"/>
      <c r="X375" s="106"/>
      <c r="Y375" s="218"/>
      <c r="Z375" s="218"/>
      <c r="AA375" s="218"/>
      <c r="AB375" s="94"/>
      <c r="AC375" s="218"/>
      <c r="AD375" s="218"/>
      <c r="AE375" s="218"/>
      <c r="AF375" s="218"/>
      <c r="AG375" s="218"/>
      <c r="AH375" s="218"/>
      <c r="AI375" s="94"/>
      <c r="AJ375" s="218"/>
      <c r="AK375" s="218"/>
      <c r="AL375" s="218"/>
      <c r="AM375" s="218"/>
      <c r="AN375" s="218"/>
      <c r="AO375" s="94"/>
      <c r="AP375" s="218"/>
      <c r="AQ375" s="218"/>
      <c r="AR375" s="218"/>
      <c r="AU375" s="218"/>
      <c r="AW375" s="218"/>
      <c r="AX375" s="218"/>
      <c r="BE375" s="94"/>
      <c r="BF375" s="218"/>
      <c r="BG375" s="94"/>
      <c r="BH375" s="94"/>
      <c r="BI375" s="218"/>
      <c r="BJ375" s="94"/>
      <c r="BK375" s="218"/>
      <c r="BL375" s="218"/>
      <c r="BQ375" s="96"/>
      <c r="BR375" s="96"/>
      <c r="BS375" s="96"/>
      <c r="BT375" s="96"/>
      <c r="BV375" s="96"/>
      <c r="BW375" s="96"/>
    </row>
    <row r="376" spans="2:75" x14ac:dyDescent="0.2">
      <c r="B376" s="101"/>
      <c r="I376" s="101"/>
      <c r="L376" s="101"/>
      <c r="M376" s="105"/>
      <c r="N376" s="257"/>
      <c r="O376" s="257"/>
      <c r="P376" s="257"/>
      <c r="Q376" s="257"/>
      <c r="R376" s="220"/>
      <c r="S376" s="220"/>
      <c r="T376" s="220"/>
      <c r="U376" s="220"/>
      <c r="V376" s="218"/>
      <c r="X376" s="106"/>
      <c r="Y376" s="218"/>
      <c r="Z376" s="218"/>
      <c r="AA376" s="218"/>
      <c r="AB376" s="94"/>
      <c r="AC376" s="218"/>
      <c r="AD376" s="218"/>
      <c r="AE376" s="218"/>
      <c r="AF376" s="218"/>
      <c r="AG376" s="218"/>
      <c r="AH376" s="218"/>
      <c r="AI376" s="94"/>
      <c r="AJ376" s="218"/>
      <c r="AK376" s="218"/>
      <c r="AL376" s="218"/>
      <c r="AM376" s="218"/>
      <c r="AN376" s="218"/>
      <c r="AO376" s="94"/>
      <c r="AP376" s="218"/>
      <c r="AQ376" s="218"/>
      <c r="AR376" s="218"/>
      <c r="AU376" s="218"/>
      <c r="AW376" s="218"/>
      <c r="AX376" s="218"/>
      <c r="BE376" s="94"/>
      <c r="BF376" s="218"/>
      <c r="BG376" s="94"/>
      <c r="BH376" s="94"/>
      <c r="BI376" s="218"/>
      <c r="BJ376" s="94"/>
      <c r="BK376" s="218"/>
      <c r="BL376" s="218"/>
      <c r="BQ376" s="96"/>
      <c r="BR376" s="96"/>
      <c r="BS376" s="96"/>
      <c r="BT376" s="96"/>
      <c r="BV376" s="96"/>
      <c r="BW376" s="96"/>
    </row>
    <row r="377" spans="2:75" x14ac:dyDescent="0.2">
      <c r="B377" s="101"/>
      <c r="I377" s="101"/>
      <c r="L377" s="101"/>
      <c r="M377" s="105"/>
      <c r="N377" s="257"/>
      <c r="O377" s="257"/>
      <c r="P377" s="257"/>
      <c r="Q377" s="257"/>
      <c r="R377" s="220"/>
      <c r="S377" s="220"/>
      <c r="T377" s="220"/>
      <c r="U377" s="220"/>
      <c r="V377" s="218"/>
      <c r="X377" s="106"/>
      <c r="Y377" s="218"/>
      <c r="Z377" s="218"/>
      <c r="AA377" s="218"/>
      <c r="AB377" s="94"/>
      <c r="AC377" s="218"/>
      <c r="AD377" s="218"/>
      <c r="AE377" s="218"/>
      <c r="AF377" s="218"/>
      <c r="AG377" s="218"/>
      <c r="AH377" s="218"/>
      <c r="AI377" s="94"/>
      <c r="AJ377" s="218"/>
      <c r="AK377" s="218"/>
      <c r="AL377" s="218"/>
      <c r="AM377" s="218"/>
      <c r="AN377" s="218"/>
      <c r="AO377" s="94"/>
      <c r="AP377" s="218"/>
      <c r="AQ377" s="218"/>
      <c r="AR377" s="218"/>
      <c r="AU377" s="218"/>
      <c r="AW377" s="218"/>
      <c r="AX377" s="218"/>
      <c r="BE377" s="94"/>
      <c r="BF377" s="218"/>
      <c r="BG377" s="94"/>
      <c r="BH377" s="94"/>
      <c r="BI377" s="218"/>
      <c r="BJ377" s="94"/>
      <c r="BK377" s="218"/>
      <c r="BL377" s="218"/>
      <c r="BQ377" s="96"/>
      <c r="BR377" s="96"/>
      <c r="BS377" s="96"/>
      <c r="BT377" s="96"/>
      <c r="BV377" s="96"/>
      <c r="BW377" s="96"/>
    </row>
    <row r="378" spans="2:75" x14ac:dyDescent="0.2">
      <c r="B378" s="101"/>
      <c r="I378" s="101"/>
      <c r="L378" s="101"/>
      <c r="M378" s="105"/>
      <c r="N378" s="257"/>
      <c r="O378" s="257"/>
      <c r="P378" s="257"/>
      <c r="Q378" s="257"/>
      <c r="R378" s="220"/>
      <c r="S378" s="220"/>
      <c r="T378" s="220"/>
      <c r="U378" s="220"/>
      <c r="V378" s="218"/>
      <c r="X378" s="106"/>
      <c r="Y378" s="218"/>
      <c r="Z378" s="218"/>
      <c r="AA378" s="218"/>
      <c r="AB378" s="94"/>
      <c r="AC378" s="218"/>
      <c r="AD378" s="218"/>
      <c r="AE378" s="218"/>
      <c r="AF378" s="218"/>
      <c r="AG378" s="218"/>
      <c r="AH378" s="218"/>
      <c r="AI378" s="94"/>
      <c r="AJ378" s="218"/>
      <c r="AK378" s="218"/>
      <c r="AL378" s="218"/>
      <c r="AM378" s="218"/>
      <c r="AN378" s="218"/>
      <c r="AO378" s="94"/>
      <c r="AP378" s="218"/>
      <c r="AQ378" s="218"/>
      <c r="AR378" s="218"/>
      <c r="AU378" s="218"/>
      <c r="AW378" s="218"/>
      <c r="AX378" s="218"/>
      <c r="BE378" s="94"/>
      <c r="BF378" s="218"/>
      <c r="BG378" s="94"/>
      <c r="BH378" s="94"/>
      <c r="BI378" s="218"/>
      <c r="BJ378" s="94"/>
      <c r="BK378" s="218"/>
      <c r="BL378" s="218"/>
      <c r="BQ378" s="96"/>
      <c r="BR378" s="96"/>
      <c r="BS378" s="96"/>
      <c r="BT378" s="96"/>
      <c r="BV378" s="96"/>
      <c r="BW378" s="96"/>
    </row>
    <row r="379" spans="2:75" x14ac:dyDescent="0.2">
      <c r="B379" s="101"/>
      <c r="I379" s="101"/>
      <c r="L379" s="101"/>
      <c r="M379" s="105"/>
      <c r="N379" s="257"/>
      <c r="O379" s="257"/>
      <c r="P379" s="257"/>
      <c r="Q379" s="257"/>
      <c r="R379" s="220"/>
      <c r="S379" s="220"/>
      <c r="T379" s="220"/>
      <c r="U379" s="220"/>
      <c r="V379" s="218"/>
      <c r="X379" s="106"/>
      <c r="Y379" s="218"/>
      <c r="Z379" s="218"/>
      <c r="AA379" s="218"/>
      <c r="AB379" s="94"/>
      <c r="AC379" s="218"/>
      <c r="AD379" s="218"/>
      <c r="AE379" s="218"/>
      <c r="AF379" s="218"/>
      <c r="AG379" s="218"/>
      <c r="AH379" s="218"/>
      <c r="AI379" s="94"/>
      <c r="AJ379" s="218"/>
      <c r="AK379" s="218"/>
      <c r="AL379" s="218"/>
      <c r="AM379" s="218"/>
      <c r="AN379" s="218"/>
      <c r="AO379" s="94"/>
      <c r="AP379" s="218"/>
      <c r="AQ379" s="218"/>
      <c r="AR379" s="218"/>
      <c r="AU379" s="218"/>
      <c r="AW379" s="218"/>
      <c r="AX379" s="218"/>
      <c r="BE379" s="94"/>
      <c r="BF379" s="218"/>
      <c r="BG379" s="94"/>
      <c r="BH379" s="94"/>
      <c r="BI379" s="218"/>
      <c r="BJ379" s="94"/>
      <c r="BK379" s="218"/>
      <c r="BL379" s="218"/>
      <c r="BQ379" s="96"/>
      <c r="BR379" s="96"/>
      <c r="BS379" s="96"/>
      <c r="BT379" s="96"/>
      <c r="BV379" s="96"/>
      <c r="BW379" s="96"/>
    </row>
    <row r="380" spans="2:75" x14ac:dyDescent="0.2">
      <c r="B380" s="101"/>
      <c r="I380" s="101"/>
      <c r="L380" s="101"/>
      <c r="M380" s="105"/>
      <c r="N380" s="257"/>
      <c r="O380" s="257"/>
      <c r="P380" s="257"/>
      <c r="Q380" s="257"/>
      <c r="R380" s="220"/>
      <c r="S380" s="220"/>
      <c r="T380" s="220"/>
      <c r="U380" s="220"/>
      <c r="V380" s="218"/>
      <c r="X380" s="106"/>
      <c r="Y380" s="218"/>
      <c r="Z380" s="218"/>
      <c r="AA380" s="218"/>
      <c r="AB380" s="94"/>
      <c r="AC380" s="218"/>
      <c r="AD380" s="218"/>
      <c r="AE380" s="218"/>
      <c r="AF380" s="218"/>
      <c r="AG380" s="218"/>
      <c r="AH380" s="218"/>
      <c r="AI380" s="94"/>
      <c r="AJ380" s="218"/>
      <c r="AK380" s="218"/>
      <c r="AL380" s="218"/>
      <c r="AM380" s="218"/>
      <c r="AN380" s="218"/>
      <c r="AO380" s="94"/>
      <c r="AP380" s="218"/>
      <c r="AQ380" s="218"/>
      <c r="AR380" s="218"/>
      <c r="AU380" s="218"/>
      <c r="AW380" s="218"/>
      <c r="AX380" s="218"/>
      <c r="BE380" s="94"/>
      <c r="BF380" s="218"/>
      <c r="BG380" s="94"/>
      <c r="BH380" s="94"/>
      <c r="BI380" s="218"/>
      <c r="BJ380" s="94"/>
      <c r="BK380" s="218"/>
      <c r="BL380" s="218"/>
      <c r="BQ380" s="96"/>
      <c r="BR380" s="96"/>
      <c r="BS380" s="96"/>
      <c r="BT380" s="96"/>
      <c r="BV380" s="96"/>
      <c r="BW380" s="96"/>
    </row>
    <row r="381" spans="2:75" x14ac:dyDescent="0.2">
      <c r="B381" s="101"/>
      <c r="I381" s="101"/>
      <c r="L381" s="101"/>
      <c r="M381" s="105"/>
      <c r="N381" s="257"/>
      <c r="O381" s="257"/>
      <c r="P381" s="257"/>
      <c r="Q381" s="257"/>
      <c r="R381" s="220"/>
      <c r="S381" s="220"/>
      <c r="T381" s="220"/>
      <c r="U381" s="220"/>
      <c r="V381" s="218"/>
      <c r="X381" s="106"/>
      <c r="Y381" s="218"/>
      <c r="Z381" s="218"/>
      <c r="AA381" s="218"/>
      <c r="AB381" s="94"/>
      <c r="AC381" s="218"/>
      <c r="AD381" s="218"/>
      <c r="AE381" s="218"/>
      <c r="AF381" s="218"/>
      <c r="AG381" s="218"/>
      <c r="AH381" s="218"/>
      <c r="AI381" s="94"/>
      <c r="AJ381" s="218"/>
      <c r="AK381" s="218"/>
      <c r="AL381" s="218"/>
      <c r="AM381" s="218"/>
      <c r="AN381" s="218"/>
      <c r="AO381" s="94"/>
      <c r="AP381" s="218"/>
      <c r="AQ381" s="218"/>
      <c r="AR381" s="218"/>
      <c r="AU381" s="218"/>
      <c r="AW381" s="218"/>
      <c r="AX381" s="218"/>
      <c r="BE381" s="94"/>
      <c r="BF381" s="218"/>
      <c r="BG381" s="94"/>
      <c r="BH381" s="94"/>
      <c r="BI381" s="218"/>
      <c r="BJ381" s="94"/>
      <c r="BK381" s="218"/>
      <c r="BL381" s="218"/>
      <c r="BQ381" s="96"/>
      <c r="BR381" s="96"/>
      <c r="BS381" s="96"/>
      <c r="BT381" s="96"/>
      <c r="BV381" s="96"/>
      <c r="BW381" s="96"/>
    </row>
    <row r="382" spans="2:75" x14ac:dyDescent="0.2">
      <c r="B382" s="101"/>
      <c r="I382" s="101"/>
      <c r="L382" s="101"/>
      <c r="M382" s="105"/>
      <c r="N382" s="257"/>
      <c r="O382" s="257"/>
      <c r="P382" s="257"/>
      <c r="Q382" s="257"/>
      <c r="R382" s="220"/>
      <c r="S382" s="220"/>
      <c r="T382" s="220"/>
      <c r="U382" s="220"/>
      <c r="V382" s="218"/>
      <c r="X382" s="106"/>
      <c r="Y382" s="218"/>
      <c r="Z382" s="218"/>
      <c r="AA382" s="218"/>
      <c r="AB382" s="94"/>
      <c r="AC382" s="218"/>
      <c r="AD382" s="218"/>
      <c r="AE382" s="218"/>
      <c r="AF382" s="218"/>
      <c r="AG382" s="218"/>
      <c r="AH382" s="218"/>
      <c r="AI382" s="94"/>
      <c r="AJ382" s="218"/>
      <c r="AK382" s="218"/>
      <c r="AL382" s="218"/>
      <c r="AM382" s="218"/>
      <c r="AN382" s="218"/>
      <c r="AO382" s="94"/>
      <c r="AP382" s="218"/>
      <c r="AQ382" s="218"/>
      <c r="AR382" s="218"/>
      <c r="AU382" s="218"/>
      <c r="AW382" s="218"/>
      <c r="AX382" s="218"/>
      <c r="BE382" s="94"/>
      <c r="BF382" s="218"/>
      <c r="BG382" s="94"/>
      <c r="BH382" s="94"/>
      <c r="BI382" s="218"/>
      <c r="BJ382" s="94"/>
      <c r="BK382" s="218"/>
      <c r="BL382" s="218"/>
      <c r="BQ382" s="96"/>
      <c r="BR382" s="96"/>
      <c r="BS382" s="96"/>
      <c r="BT382" s="96"/>
      <c r="BV382" s="96"/>
      <c r="BW382" s="96"/>
    </row>
    <row r="383" spans="2:75" x14ac:dyDescent="0.2">
      <c r="B383" s="101"/>
      <c r="I383" s="101"/>
      <c r="L383" s="101"/>
      <c r="M383" s="105"/>
      <c r="N383" s="257"/>
      <c r="O383" s="257"/>
      <c r="P383" s="257"/>
      <c r="Q383" s="257"/>
      <c r="R383" s="220"/>
      <c r="S383" s="220"/>
      <c r="T383" s="220"/>
      <c r="U383" s="220"/>
      <c r="V383" s="218"/>
      <c r="X383" s="106"/>
      <c r="Y383" s="218"/>
      <c r="Z383" s="218"/>
      <c r="AA383" s="218"/>
      <c r="AB383" s="94"/>
      <c r="AC383" s="218"/>
      <c r="AD383" s="218"/>
      <c r="AE383" s="218"/>
      <c r="AF383" s="218"/>
      <c r="AG383" s="218"/>
      <c r="AH383" s="218"/>
      <c r="AI383" s="94"/>
      <c r="AJ383" s="218"/>
      <c r="AK383" s="218"/>
      <c r="AL383" s="218"/>
      <c r="AM383" s="218"/>
      <c r="AN383" s="218"/>
      <c r="AO383" s="94"/>
      <c r="AP383" s="218"/>
      <c r="AQ383" s="218"/>
      <c r="AR383" s="218"/>
      <c r="AU383" s="218"/>
      <c r="AW383" s="218"/>
      <c r="AX383" s="218"/>
      <c r="BE383" s="94"/>
      <c r="BF383" s="218"/>
      <c r="BG383" s="94"/>
      <c r="BH383" s="94"/>
      <c r="BI383" s="218"/>
      <c r="BJ383" s="94"/>
      <c r="BK383" s="218"/>
      <c r="BL383" s="218"/>
      <c r="BQ383" s="96"/>
      <c r="BR383" s="96"/>
      <c r="BS383" s="96"/>
      <c r="BT383" s="96"/>
      <c r="BV383" s="96"/>
      <c r="BW383" s="96"/>
    </row>
    <row r="384" spans="2:75" x14ac:dyDescent="0.2">
      <c r="B384" s="101"/>
      <c r="I384" s="101"/>
      <c r="L384" s="101"/>
      <c r="M384" s="105"/>
      <c r="N384" s="257"/>
      <c r="O384" s="257"/>
      <c r="P384" s="257"/>
      <c r="Q384" s="257"/>
      <c r="R384" s="220"/>
      <c r="S384" s="220"/>
      <c r="T384" s="220"/>
      <c r="U384" s="220"/>
      <c r="V384" s="218"/>
      <c r="X384" s="106"/>
      <c r="Y384" s="218"/>
      <c r="Z384" s="218"/>
      <c r="AA384" s="218"/>
      <c r="AB384" s="94"/>
      <c r="AC384" s="218"/>
      <c r="AD384" s="218"/>
      <c r="AE384" s="218"/>
      <c r="AF384" s="218"/>
      <c r="AG384" s="218"/>
      <c r="AH384" s="218"/>
      <c r="AI384" s="94"/>
      <c r="AJ384" s="218"/>
      <c r="AK384" s="218"/>
      <c r="AL384" s="218"/>
      <c r="AM384" s="218"/>
      <c r="AN384" s="218"/>
      <c r="AO384" s="94"/>
      <c r="AP384" s="218"/>
      <c r="AQ384" s="218"/>
      <c r="AR384" s="218"/>
      <c r="AU384" s="218"/>
      <c r="AW384" s="218"/>
      <c r="AX384" s="218"/>
      <c r="BE384" s="94"/>
      <c r="BF384" s="218"/>
      <c r="BG384" s="94"/>
      <c r="BH384" s="94"/>
      <c r="BI384" s="218"/>
      <c r="BJ384" s="94"/>
      <c r="BK384" s="218"/>
      <c r="BL384" s="218"/>
      <c r="BQ384" s="96"/>
      <c r="BR384" s="96"/>
      <c r="BS384" s="96"/>
      <c r="BT384" s="96"/>
      <c r="BV384" s="96"/>
      <c r="BW384" s="96"/>
    </row>
    <row r="385" spans="2:75" x14ac:dyDescent="0.2">
      <c r="B385" s="101"/>
      <c r="I385" s="101"/>
      <c r="L385" s="101"/>
      <c r="M385" s="105"/>
      <c r="N385" s="257"/>
      <c r="O385" s="257"/>
      <c r="P385" s="257"/>
      <c r="Q385" s="257"/>
      <c r="R385" s="220"/>
      <c r="S385" s="220"/>
      <c r="T385" s="220"/>
      <c r="U385" s="220"/>
      <c r="V385" s="218"/>
      <c r="X385" s="106"/>
      <c r="Y385" s="218"/>
      <c r="Z385" s="218"/>
      <c r="AA385" s="218"/>
      <c r="AB385" s="94"/>
      <c r="AC385" s="218"/>
      <c r="AD385" s="218"/>
      <c r="AE385" s="218"/>
      <c r="AF385" s="218"/>
      <c r="AG385" s="218"/>
      <c r="AH385" s="218"/>
      <c r="AI385" s="94"/>
      <c r="AJ385" s="218"/>
      <c r="AK385" s="218"/>
      <c r="AL385" s="218"/>
      <c r="AM385" s="218"/>
      <c r="AN385" s="218"/>
      <c r="AO385" s="94"/>
      <c r="AP385" s="218"/>
      <c r="AQ385" s="218"/>
      <c r="AR385" s="218"/>
      <c r="AU385" s="218"/>
      <c r="AW385" s="218"/>
      <c r="AX385" s="218"/>
      <c r="BE385" s="94"/>
      <c r="BF385" s="218"/>
      <c r="BG385" s="94"/>
      <c r="BH385" s="94"/>
      <c r="BI385" s="218"/>
      <c r="BJ385" s="94"/>
      <c r="BK385" s="218"/>
      <c r="BL385" s="218"/>
      <c r="BQ385" s="96"/>
      <c r="BR385" s="96"/>
      <c r="BS385" s="96"/>
      <c r="BT385" s="96"/>
      <c r="BV385" s="96"/>
      <c r="BW385" s="96"/>
    </row>
    <row r="386" spans="2:75" x14ac:dyDescent="0.2">
      <c r="B386" s="101"/>
      <c r="I386" s="101"/>
      <c r="L386" s="101"/>
      <c r="M386" s="105"/>
      <c r="N386" s="257"/>
      <c r="O386" s="257"/>
      <c r="P386" s="257"/>
      <c r="Q386" s="257"/>
      <c r="R386" s="220"/>
      <c r="S386" s="220"/>
      <c r="T386" s="220"/>
      <c r="U386" s="220"/>
      <c r="V386" s="218"/>
      <c r="X386" s="106"/>
      <c r="Y386" s="218"/>
      <c r="Z386" s="218"/>
      <c r="AA386" s="218"/>
      <c r="AB386" s="94"/>
      <c r="AC386" s="218"/>
      <c r="AD386" s="218"/>
      <c r="AE386" s="218"/>
      <c r="AF386" s="218"/>
      <c r="AG386" s="218"/>
      <c r="AH386" s="218"/>
      <c r="AI386" s="94"/>
      <c r="AJ386" s="218"/>
      <c r="AK386" s="218"/>
      <c r="AL386" s="218"/>
      <c r="AM386" s="218"/>
      <c r="AN386" s="218"/>
      <c r="AO386" s="94"/>
      <c r="AP386" s="218"/>
      <c r="AQ386" s="218"/>
      <c r="AR386" s="218"/>
      <c r="AU386" s="218"/>
      <c r="AW386" s="218"/>
      <c r="AX386" s="218"/>
      <c r="BE386" s="94"/>
      <c r="BF386" s="218"/>
      <c r="BG386" s="94"/>
      <c r="BH386" s="94"/>
      <c r="BI386" s="218"/>
      <c r="BJ386" s="94"/>
      <c r="BK386" s="218"/>
      <c r="BL386" s="218"/>
      <c r="BQ386" s="96"/>
      <c r="BR386" s="96"/>
      <c r="BS386" s="96"/>
      <c r="BT386" s="96"/>
      <c r="BV386" s="96"/>
      <c r="BW386" s="96"/>
    </row>
    <row r="387" spans="2:75" x14ac:dyDescent="0.2">
      <c r="B387" s="101"/>
      <c r="I387" s="101"/>
      <c r="L387" s="101"/>
      <c r="M387" s="105"/>
      <c r="N387" s="257"/>
      <c r="O387" s="257"/>
      <c r="P387" s="257"/>
      <c r="Q387" s="257"/>
      <c r="R387" s="220"/>
      <c r="S387" s="220"/>
      <c r="T387" s="220"/>
      <c r="U387" s="220"/>
      <c r="V387" s="218"/>
      <c r="X387" s="106"/>
      <c r="Y387" s="218"/>
      <c r="Z387" s="218"/>
      <c r="AA387" s="218"/>
      <c r="AB387" s="94"/>
      <c r="AC387" s="218"/>
      <c r="AD387" s="218"/>
      <c r="AE387" s="218"/>
      <c r="AF387" s="218"/>
      <c r="AG387" s="218"/>
      <c r="AH387" s="218"/>
      <c r="AI387" s="94"/>
      <c r="AJ387" s="218"/>
      <c r="AK387" s="218"/>
      <c r="AL387" s="218"/>
      <c r="AM387" s="218"/>
      <c r="AN387" s="218"/>
      <c r="AO387" s="94"/>
      <c r="AP387" s="218"/>
      <c r="AQ387" s="218"/>
      <c r="AR387" s="218"/>
      <c r="AU387" s="218"/>
      <c r="AW387" s="218"/>
      <c r="AX387" s="218"/>
      <c r="BE387" s="94"/>
      <c r="BF387" s="218"/>
      <c r="BG387" s="94"/>
      <c r="BH387" s="94"/>
      <c r="BI387" s="218"/>
      <c r="BJ387" s="94"/>
      <c r="BK387" s="218"/>
      <c r="BL387" s="218"/>
      <c r="BQ387" s="96"/>
      <c r="BR387" s="96"/>
      <c r="BS387" s="96"/>
      <c r="BT387" s="96"/>
      <c r="BV387" s="96"/>
      <c r="BW387" s="96"/>
    </row>
    <row r="388" spans="2:75" x14ac:dyDescent="0.2">
      <c r="B388" s="101"/>
      <c r="I388" s="101"/>
      <c r="L388" s="101"/>
      <c r="M388" s="105"/>
      <c r="N388" s="257"/>
      <c r="O388" s="257"/>
      <c r="P388" s="257"/>
      <c r="Q388" s="257"/>
      <c r="R388" s="220"/>
      <c r="S388" s="220"/>
      <c r="T388" s="220"/>
      <c r="U388" s="220"/>
      <c r="V388" s="218"/>
      <c r="X388" s="106"/>
      <c r="Y388" s="218"/>
      <c r="Z388" s="218"/>
      <c r="AA388" s="218"/>
      <c r="AB388" s="94"/>
      <c r="AC388" s="218"/>
      <c r="AD388" s="218"/>
      <c r="AE388" s="218"/>
      <c r="AF388" s="218"/>
      <c r="AG388" s="218"/>
      <c r="AH388" s="218"/>
      <c r="AI388" s="94"/>
      <c r="AJ388" s="218"/>
      <c r="AK388" s="218"/>
      <c r="AL388" s="218"/>
      <c r="AM388" s="218"/>
      <c r="AN388" s="218"/>
      <c r="AO388" s="94"/>
      <c r="AP388" s="218"/>
      <c r="AQ388" s="218"/>
      <c r="AR388" s="218"/>
      <c r="AU388" s="218"/>
      <c r="AW388" s="218"/>
      <c r="AX388" s="218"/>
      <c r="BE388" s="94"/>
      <c r="BF388" s="218"/>
      <c r="BG388" s="94"/>
      <c r="BH388" s="94"/>
      <c r="BI388" s="218"/>
      <c r="BJ388" s="94"/>
      <c r="BK388" s="218"/>
      <c r="BL388" s="218"/>
      <c r="BQ388" s="96"/>
      <c r="BR388" s="96"/>
      <c r="BS388" s="96"/>
      <c r="BT388" s="96"/>
      <c r="BV388" s="96"/>
      <c r="BW388" s="96"/>
    </row>
    <row r="389" spans="2:75" x14ac:dyDescent="0.2">
      <c r="B389" s="101"/>
      <c r="I389" s="101"/>
      <c r="L389" s="101"/>
      <c r="M389" s="105"/>
      <c r="N389" s="257"/>
      <c r="O389" s="257"/>
      <c r="P389" s="257"/>
      <c r="Q389" s="257"/>
      <c r="R389" s="220"/>
      <c r="S389" s="220"/>
      <c r="T389" s="220"/>
      <c r="U389" s="220"/>
      <c r="V389" s="218"/>
      <c r="X389" s="106"/>
      <c r="Y389" s="218"/>
      <c r="Z389" s="218"/>
      <c r="AA389" s="218"/>
      <c r="AB389" s="94"/>
      <c r="AC389" s="218"/>
      <c r="AD389" s="218"/>
      <c r="AE389" s="218"/>
      <c r="AF389" s="218"/>
      <c r="AG389" s="218"/>
      <c r="AH389" s="218"/>
      <c r="AI389" s="94"/>
      <c r="AJ389" s="218"/>
      <c r="AK389" s="218"/>
      <c r="AL389" s="218"/>
      <c r="AM389" s="218"/>
      <c r="AN389" s="218"/>
      <c r="AO389" s="94"/>
      <c r="AP389" s="218"/>
      <c r="AQ389" s="218"/>
      <c r="AR389" s="218"/>
      <c r="AU389" s="218"/>
      <c r="AW389" s="218"/>
      <c r="AX389" s="218"/>
      <c r="BE389" s="94"/>
      <c r="BF389" s="218"/>
      <c r="BG389" s="94"/>
      <c r="BH389" s="94"/>
      <c r="BI389" s="218"/>
      <c r="BJ389" s="94"/>
      <c r="BK389" s="218"/>
      <c r="BL389" s="218"/>
      <c r="BQ389" s="96"/>
      <c r="BR389" s="96"/>
      <c r="BS389" s="96"/>
      <c r="BT389" s="96"/>
      <c r="BV389" s="96"/>
      <c r="BW389" s="96"/>
    </row>
    <row r="390" spans="2:75" x14ac:dyDescent="0.2">
      <c r="B390" s="101"/>
      <c r="I390" s="101"/>
      <c r="L390" s="101"/>
      <c r="M390" s="105"/>
      <c r="N390" s="257"/>
      <c r="O390" s="257"/>
      <c r="P390" s="257"/>
      <c r="Q390" s="257"/>
      <c r="R390" s="220"/>
      <c r="S390" s="220"/>
      <c r="T390" s="220"/>
      <c r="U390" s="220"/>
      <c r="V390" s="218"/>
      <c r="X390" s="106"/>
      <c r="Y390" s="218"/>
      <c r="Z390" s="218"/>
      <c r="AA390" s="218"/>
      <c r="AB390" s="94"/>
      <c r="AC390" s="218"/>
      <c r="AD390" s="218"/>
      <c r="AE390" s="218"/>
      <c r="AF390" s="218"/>
      <c r="AG390" s="218"/>
      <c r="AH390" s="218"/>
      <c r="AI390" s="94"/>
      <c r="AJ390" s="218"/>
      <c r="AK390" s="218"/>
      <c r="AL390" s="218"/>
      <c r="AM390" s="218"/>
      <c r="AN390" s="218"/>
      <c r="AO390" s="94"/>
      <c r="AP390" s="218"/>
      <c r="AQ390" s="218"/>
      <c r="AR390" s="218"/>
      <c r="AU390" s="218"/>
      <c r="AW390" s="218"/>
      <c r="AX390" s="218"/>
      <c r="BE390" s="94"/>
      <c r="BF390" s="218"/>
      <c r="BG390" s="94"/>
      <c r="BH390" s="94"/>
      <c r="BI390" s="218"/>
      <c r="BJ390" s="94"/>
      <c r="BK390" s="218"/>
      <c r="BL390" s="218"/>
      <c r="BQ390" s="96"/>
      <c r="BR390" s="96"/>
      <c r="BS390" s="96"/>
      <c r="BT390" s="96"/>
      <c r="BV390" s="96"/>
      <c r="BW390" s="96"/>
    </row>
    <row r="391" spans="2:75" x14ac:dyDescent="0.2">
      <c r="B391" s="101"/>
      <c r="I391" s="101"/>
      <c r="L391" s="101"/>
      <c r="M391" s="105"/>
      <c r="N391" s="257"/>
      <c r="O391" s="257"/>
      <c r="P391" s="257"/>
      <c r="Q391" s="257"/>
      <c r="R391" s="220"/>
      <c r="S391" s="220"/>
      <c r="T391" s="220"/>
      <c r="U391" s="220"/>
      <c r="V391" s="218"/>
      <c r="X391" s="106"/>
      <c r="Y391" s="218"/>
      <c r="Z391" s="218"/>
      <c r="AA391" s="218"/>
      <c r="AB391" s="94"/>
      <c r="AC391" s="218"/>
      <c r="AD391" s="218"/>
      <c r="AE391" s="218"/>
      <c r="AF391" s="218"/>
      <c r="AG391" s="218"/>
      <c r="AH391" s="218"/>
      <c r="AI391" s="94"/>
      <c r="AJ391" s="218"/>
      <c r="AK391" s="218"/>
      <c r="AL391" s="218"/>
      <c r="AM391" s="218"/>
      <c r="AN391" s="218"/>
      <c r="AO391" s="94"/>
      <c r="AP391" s="218"/>
      <c r="AQ391" s="218"/>
      <c r="AR391" s="218"/>
      <c r="AU391" s="218"/>
      <c r="AW391" s="218"/>
      <c r="AX391" s="218"/>
      <c r="BE391" s="94"/>
      <c r="BF391" s="218"/>
      <c r="BG391" s="94"/>
      <c r="BH391" s="94"/>
      <c r="BI391" s="218"/>
      <c r="BJ391" s="94"/>
      <c r="BK391" s="218"/>
      <c r="BL391" s="218"/>
      <c r="BQ391" s="96"/>
      <c r="BR391" s="96"/>
      <c r="BS391" s="96"/>
      <c r="BT391" s="96"/>
      <c r="BV391" s="96"/>
      <c r="BW391" s="96"/>
    </row>
    <row r="392" spans="2:75" x14ac:dyDescent="0.2">
      <c r="B392" s="101"/>
      <c r="I392" s="101"/>
      <c r="L392" s="101"/>
      <c r="M392" s="105"/>
      <c r="N392" s="257"/>
      <c r="O392" s="257"/>
      <c r="P392" s="257"/>
      <c r="Q392" s="257"/>
      <c r="R392" s="220"/>
      <c r="S392" s="220"/>
      <c r="T392" s="220"/>
      <c r="U392" s="220"/>
      <c r="V392" s="218"/>
      <c r="X392" s="106"/>
      <c r="Y392" s="218"/>
      <c r="Z392" s="218"/>
      <c r="AA392" s="218"/>
      <c r="AB392" s="94"/>
      <c r="AC392" s="218"/>
      <c r="AD392" s="218"/>
      <c r="AE392" s="218"/>
      <c r="AF392" s="218"/>
      <c r="AG392" s="218"/>
      <c r="AH392" s="218"/>
      <c r="AI392" s="94"/>
      <c r="AJ392" s="218"/>
      <c r="AK392" s="218"/>
      <c r="AL392" s="218"/>
      <c r="AM392" s="218"/>
      <c r="AN392" s="218"/>
      <c r="AO392" s="94"/>
      <c r="AP392" s="218"/>
      <c r="AQ392" s="218"/>
      <c r="AR392" s="218"/>
      <c r="AU392" s="218"/>
      <c r="AW392" s="218"/>
      <c r="AX392" s="218"/>
      <c r="BE392" s="94"/>
      <c r="BF392" s="218"/>
      <c r="BG392" s="94"/>
      <c r="BH392" s="94"/>
      <c r="BI392" s="218"/>
      <c r="BJ392" s="94"/>
      <c r="BK392" s="218"/>
      <c r="BL392" s="218"/>
      <c r="BQ392" s="96"/>
      <c r="BR392" s="96"/>
      <c r="BS392" s="96"/>
      <c r="BT392" s="96"/>
      <c r="BV392" s="96"/>
      <c r="BW392" s="96"/>
    </row>
    <row r="393" spans="2:75" x14ac:dyDescent="0.2">
      <c r="B393" s="101"/>
      <c r="I393" s="101"/>
      <c r="L393" s="101"/>
      <c r="M393" s="105"/>
      <c r="N393" s="257"/>
      <c r="O393" s="257"/>
      <c r="P393" s="257"/>
      <c r="Q393" s="257"/>
      <c r="R393" s="220"/>
      <c r="S393" s="220"/>
      <c r="T393" s="220"/>
      <c r="U393" s="220"/>
      <c r="V393" s="218"/>
      <c r="X393" s="106"/>
      <c r="Y393" s="218"/>
      <c r="Z393" s="218"/>
      <c r="AA393" s="218"/>
      <c r="AB393" s="94"/>
      <c r="AC393" s="218"/>
      <c r="AD393" s="218"/>
      <c r="AE393" s="218"/>
      <c r="AF393" s="218"/>
      <c r="AG393" s="218"/>
      <c r="AH393" s="218"/>
      <c r="AI393" s="94"/>
      <c r="AJ393" s="218"/>
      <c r="AK393" s="218"/>
      <c r="AL393" s="218"/>
      <c r="AM393" s="218"/>
      <c r="AN393" s="218"/>
      <c r="AO393" s="94"/>
      <c r="AP393" s="218"/>
      <c r="AQ393" s="218"/>
      <c r="AR393" s="218"/>
      <c r="AU393" s="218"/>
      <c r="AW393" s="218"/>
      <c r="AX393" s="218"/>
      <c r="BE393" s="94"/>
      <c r="BF393" s="218"/>
      <c r="BG393" s="94"/>
      <c r="BH393" s="94"/>
      <c r="BI393" s="218"/>
      <c r="BJ393" s="94"/>
      <c r="BK393" s="218"/>
      <c r="BL393" s="218"/>
      <c r="BQ393" s="96"/>
      <c r="BR393" s="96"/>
      <c r="BS393" s="96"/>
      <c r="BT393" s="96"/>
      <c r="BV393" s="96"/>
      <c r="BW393" s="96"/>
    </row>
    <row r="394" spans="2:75" x14ac:dyDescent="0.2">
      <c r="B394" s="101"/>
      <c r="I394" s="101"/>
      <c r="L394" s="101"/>
      <c r="M394" s="105"/>
      <c r="N394" s="257"/>
      <c r="O394" s="257"/>
      <c r="P394" s="257"/>
      <c r="Q394" s="257"/>
      <c r="R394" s="220"/>
      <c r="S394" s="220"/>
      <c r="T394" s="220"/>
      <c r="U394" s="220"/>
      <c r="V394" s="218"/>
      <c r="X394" s="106"/>
      <c r="Y394" s="218"/>
      <c r="Z394" s="218"/>
      <c r="AA394" s="218"/>
      <c r="AB394" s="94"/>
      <c r="AC394" s="218"/>
      <c r="AD394" s="218"/>
      <c r="AE394" s="218"/>
      <c r="AF394" s="218"/>
      <c r="AG394" s="218"/>
      <c r="AH394" s="218"/>
      <c r="AI394" s="94"/>
      <c r="AJ394" s="218"/>
      <c r="AK394" s="218"/>
      <c r="AL394" s="218"/>
      <c r="AM394" s="218"/>
      <c r="AN394" s="218"/>
      <c r="AO394" s="94"/>
      <c r="AP394" s="218"/>
      <c r="AQ394" s="218"/>
      <c r="AR394" s="218"/>
      <c r="AU394" s="218"/>
      <c r="AW394" s="218"/>
      <c r="AX394" s="218"/>
      <c r="BE394" s="94"/>
      <c r="BF394" s="218"/>
      <c r="BG394" s="94"/>
      <c r="BH394" s="94"/>
      <c r="BI394" s="218"/>
      <c r="BJ394" s="94"/>
      <c r="BK394" s="218"/>
      <c r="BL394" s="218"/>
      <c r="BQ394" s="96"/>
      <c r="BR394" s="96"/>
      <c r="BS394" s="96"/>
      <c r="BT394" s="96"/>
      <c r="BV394" s="96"/>
      <c r="BW394" s="96"/>
    </row>
    <row r="395" spans="2:75" x14ac:dyDescent="0.2">
      <c r="B395" s="101"/>
      <c r="I395" s="101"/>
      <c r="L395" s="101"/>
      <c r="M395" s="105"/>
      <c r="N395" s="257"/>
      <c r="O395" s="257"/>
      <c r="P395" s="257"/>
      <c r="Q395" s="257"/>
      <c r="R395" s="220"/>
      <c r="S395" s="220"/>
      <c r="T395" s="220"/>
      <c r="U395" s="220"/>
      <c r="V395" s="218"/>
      <c r="X395" s="106"/>
      <c r="Y395" s="218"/>
      <c r="Z395" s="218"/>
      <c r="AA395" s="218"/>
      <c r="AB395" s="94"/>
      <c r="AC395" s="218"/>
      <c r="AD395" s="218"/>
      <c r="AE395" s="218"/>
      <c r="AF395" s="218"/>
      <c r="AG395" s="218"/>
      <c r="AH395" s="218"/>
      <c r="AI395" s="94"/>
      <c r="AJ395" s="218"/>
      <c r="AK395" s="218"/>
      <c r="AL395" s="218"/>
      <c r="AM395" s="218"/>
      <c r="AN395" s="218"/>
      <c r="AO395" s="94"/>
      <c r="AP395" s="218"/>
      <c r="AQ395" s="218"/>
      <c r="AR395" s="218"/>
      <c r="AU395" s="218"/>
      <c r="AW395" s="218"/>
      <c r="AX395" s="218"/>
      <c r="BE395" s="94"/>
      <c r="BF395" s="218"/>
      <c r="BG395" s="94"/>
      <c r="BH395" s="94"/>
      <c r="BI395" s="218"/>
      <c r="BJ395" s="94"/>
      <c r="BK395" s="218"/>
      <c r="BL395" s="218"/>
      <c r="BQ395" s="96"/>
      <c r="BR395" s="96"/>
      <c r="BS395" s="96"/>
      <c r="BT395" s="96"/>
      <c r="BV395" s="96"/>
      <c r="BW395" s="96"/>
    </row>
    <row r="396" spans="2:75" x14ac:dyDescent="0.2">
      <c r="B396" s="101"/>
      <c r="I396" s="101"/>
      <c r="L396" s="101"/>
      <c r="M396" s="105"/>
      <c r="N396" s="257"/>
      <c r="O396" s="257"/>
      <c r="P396" s="257"/>
      <c r="Q396" s="257"/>
      <c r="R396" s="220"/>
      <c r="S396" s="220"/>
      <c r="T396" s="220"/>
      <c r="U396" s="220"/>
      <c r="V396" s="218"/>
      <c r="X396" s="106"/>
      <c r="Y396" s="218"/>
      <c r="Z396" s="218"/>
      <c r="AA396" s="218"/>
      <c r="AB396" s="94"/>
      <c r="AC396" s="218"/>
      <c r="AD396" s="218"/>
      <c r="AE396" s="218"/>
      <c r="AF396" s="218"/>
      <c r="AG396" s="218"/>
      <c r="AH396" s="218"/>
      <c r="AI396" s="94"/>
      <c r="AJ396" s="218"/>
      <c r="AK396" s="218"/>
      <c r="AL396" s="218"/>
      <c r="AM396" s="218"/>
      <c r="AN396" s="218"/>
      <c r="AO396" s="94"/>
      <c r="AP396" s="218"/>
      <c r="AQ396" s="218"/>
      <c r="AR396" s="218"/>
      <c r="AU396" s="218"/>
      <c r="AW396" s="218"/>
      <c r="AX396" s="218"/>
      <c r="BE396" s="94"/>
      <c r="BF396" s="218"/>
      <c r="BG396" s="94"/>
      <c r="BH396" s="94"/>
      <c r="BI396" s="218"/>
      <c r="BJ396" s="94"/>
      <c r="BK396" s="218"/>
      <c r="BL396" s="218"/>
      <c r="BQ396" s="96"/>
      <c r="BR396" s="96"/>
      <c r="BS396" s="96"/>
      <c r="BT396" s="96"/>
      <c r="BV396" s="96"/>
      <c r="BW396" s="96"/>
    </row>
    <row r="397" spans="2:75" x14ac:dyDescent="0.2">
      <c r="B397" s="101"/>
      <c r="I397" s="101"/>
      <c r="L397" s="101"/>
      <c r="M397" s="105"/>
      <c r="N397" s="257"/>
      <c r="O397" s="257"/>
      <c r="P397" s="257"/>
      <c r="Q397" s="257"/>
      <c r="R397" s="220"/>
      <c r="S397" s="220"/>
      <c r="T397" s="220"/>
      <c r="U397" s="220"/>
      <c r="V397" s="218"/>
      <c r="X397" s="106"/>
      <c r="Y397" s="218"/>
      <c r="Z397" s="218"/>
      <c r="AA397" s="218"/>
      <c r="AB397" s="94"/>
      <c r="AC397" s="218"/>
      <c r="AD397" s="218"/>
      <c r="AE397" s="218"/>
      <c r="AF397" s="218"/>
      <c r="AG397" s="218"/>
      <c r="AH397" s="218"/>
      <c r="AI397" s="94"/>
      <c r="AJ397" s="218"/>
      <c r="AK397" s="218"/>
      <c r="AL397" s="218"/>
      <c r="AM397" s="218"/>
      <c r="AN397" s="218"/>
      <c r="AO397" s="94"/>
      <c r="AP397" s="218"/>
      <c r="AQ397" s="218"/>
      <c r="AR397" s="218"/>
      <c r="AU397" s="218"/>
      <c r="AW397" s="218"/>
      <c r="AX397" s="218"/>
      <c r="BE397" s="94"/>
      <c r="BF397" s="218"/>
      <c r="BG397" s="94"/>
      <c r="BH397" s="94"/>
      <c r="BI397" s="218"/>
      <c r="BJ397" s="94"/>
      <c r="BK397" s="218"/>
      <c r="BL397" s="218"/>
      <c r="BQ397" s="96"/>
      <c r="BR397" s="96"/>
      <c r="BS397" s="96"/>
      <c r="BT397" s="96"/>
      <c r="BV397" s="96"/>
      <c r="BW397" s="96"/>
    </row>
    <row r="398" spans="2:75" x14ac:dyDescent="0.2">
      <c r="B398" s="101"/>
      <c r="I398" s="101"/>
      <c r="L398" s="101"/>
      <c r="M398" s="105"/>
      <c r="N398" s="257"/>
      <c r="O398" s="257"/>
      <c r="P398" s="257"/>
      <c r="Q398" s="257"/>
      <c r="R398" s="220"/>
      <c r="S398" s="220"/>
      <c r="T398" s="220"/>
      <c r="U398" s="220"/>
      <c r="V398" s="218"/>
      <c r="X398" s="106"/>
      <c r="Y398" s="218"/>
      <c r="Z398" s="218"/>
      <c r="AA398" s="218"/>
      <c r="AB398" s="94"/>
      <c r="AC398" s="218"/>
      <c r="AD398" s="218"/>
      <c r="AE398" s="218"/>
      <c r="AF398" s="218"/>
      <c r="AG398" s="218"/>
      <c r="AH398" s="218"/>
      <c r="AI398" s="94"/>
      <c r="AJ398" s="218"/>
      <c r="AK398" s="218"/>
      <c r="AL398" s="218"/>
      <c r="AM398" s="218"/>
      <c r="AN398" s="218"/>
      <c r="AO398" s="94"/>
      <c r="AP398" s="218"/>
      <c r="AQ398" s="218"/>
      <c r="AR398" s="218"/>
      <c r="AU398" s="218"/>
      <c r="AW398" s="218"/>
      <c r="AX398" s="218"/>
      <c r="BE398" s="94"/>
      <c r="BF398" s="218"/>
      <c r="BG398" s="94"/>
      <c r="BH398" s="94"/>
      <c r="BI398" s="218"/>
      <c r="BJ398" s="94"/>
      <c r="BK398" s="218"/>
      <c r="BL398" s="218"/>
      <c r="BQ398" s="96"/>
      <c r="BR398" s="96"/>
      <c r="BS398" s="96"/>
      <c r="BT398" s="96"/>
      <c r="BV398" s="96"/>
      <c r="BW398" s="96"/>
    </row>
    <row r="399" spans="2:75" x14ac:dyDescent="0.2">
      <c r="B399" s="101"/>
      <c r="I399" s="101"/>
      <c r="L399" s="101"/>
      <c r="M399" s="105"/>
      <c r="N399" s="257"/>
      <c r="O399" s="257"/>
      <c r="P399" s="257"/>
      <c r="Q399" s="257"/>
      <c r="R399" s="220"/>
      <c r="S399" s="220"/>
      <c r="T399" s="220"/>
      <c r="U399" s="220"/>
      <c r="V399" s="218"/>
      <c r="X399" s="106"/>
      <c r="Y399" s="218"/>
      <c r="Z399" s="218"/>
      <c r="AA399" s="218"/>
      <c r="AB399" s="94"/>
      <c r="AC399" s="218"/>
      <c r="AD399" s="218"/>
      <c r="AE399" s="218"/>
      <c r="AF399" s="218"/>
      <c r="AG399" s="218"/>
      <c r="AH399" s="218"/>
      <c r="AI399" s="94"/>
      <c r="AJ399" s="218"/>
      <c r="AK399" s="218"/>
      <c r="AL399" s="218"/>
      <c r="AM399" s="218"/>
      <c r="AN399" s="218"/>
      <c r="AO399" s="94"/>
      <c r="AP399" s="218"/>
      <c r="AQ399" s="218"/>
      <c r="AR399" s="218"/>
      <c r="AU399" s="218"/>
      <c r="AW399" s="218"/>
      <c r="AX399" s="218"/>
      <c r="BE399" s="94"/>
      <c r="BF399" s="218"/>
      <c r="BG399" s="94"/>
      <c r="BH399" s="94"/>
      <c r="BI399" s="218"/>
      <c r="BJ399" s="94"/>
      <c r="BK399" s="218"/>
      <c r="BL399" s="218"/>
      <c r="BQ399" s="96"/>
      <c r="BR399" s="96"/>
      <c r="BS399" s="96"/>
      <c r="BT399" s="96"/>
      <c r="BV399" s="96"/>
      <c r="BW399" s="96"/>
    </row>
    <row r="400" spans="2:75" x14ac:dyDescent="0.2">
      <c r="B400" s="101"/>
      <c r="I400" s="101"/>
      <c r="L400" s="101"/>
      <c r="M400" s="105"/>
      <c r="N400" s="257"/>
      <c r="O400" s="257"/>
      <c r="P400" s="257"/>
      <c r="Q400" s="257"/>
      <c r="R400" s="220"/>
      <c r="S400" s="220"/>
      <c r="T400" s="220"/>
      <c r="U400" s="220"/>
      <c r="V400" s="218"/>
      <c r="X400" s="106"/>
      <c r="Y400" s="218"/>
      <c r="Z400" s="218"/>
      <c r="AA400" s="218"/>
      <c r="AB400" s="94"/>
      <c r="AC400" s="218"/>
      <c r="AD400" s="218"/>
      <c r="AE400" s="218"/>
      <c r="AF400" s="218"/>
      <c r="AG400" s="218"/>
      <c r="AH400" s="218"/>
      <c r="AI400" s="94"/>
      <c r="AJ400" s="218"/>
      <c r="AK400" s="218"/>
      <c r="AL400" s="218"/>
      <c r="AM400" s="218"/>
      <c r="AN400" s="218"/>
      <c r="AO400" s="94"/>
      <c r="AP400" s="218"/>
      <c r="AQ400" s="218"/>
      <c r="AR400" s="218"/>
      <c r="AU400" s="218"/>
      <c r="AW400" s="218"/>
      <c r="AX400" s="218"/>
      <c r="BE400" s="94"/>
      <c r="BF400" s="218"/>
      <c r="BG400" s="94"/>
      <c r="BH400" s="94"/>
      <c r="BI400" s="218"/>
      <c r="BJ400" s="94"/>
      <c r="BK400" s="218"/>
      <c r="BL400" s="218"/>
      <c r="BQ400" s="96"/>
      <c r="BR400" s="96"/>
      <c r="BS400" s="96"/>
      <c r="BT400" s="96"/>
      <c r="BV400" s="96"/>
      <c r="BW400" s="96"/>
    </row>
    <row r="401" spans="2:75" x14ac:dyDescent="0.2">
      <c r="B401" s="101"/>
      <c r="I401" s="101"/>
      <c r="L401" s="101"/>
      <c r="M401" s="105"/>
      <c r="N401" s="257"/>
      <c r="O401" s="257"/>
      <c r="P401" s="257"/>
      <c r="Q401" s="257"/>
      <c r="R401" s="220"/>
      <c r="S401" s="220"/>
      <c r="T401" s="220"/>
      <c r="U401" s="220"/>
      <c r="V401" s="218"/>
      <c r="X401" s="106"/>
      <c r="Y401" s="218"/>
      <c r="Z401" s="218"/>
      <c r="AA401" s="218"/>
      <c r="AB401" s="94"/>
      <c r="AC401" s="218"/>
      <c r="AD401" s="218"/>
      <c r="AE401" s="218"/>
      <c r="AF401" s="218"/>
      <c r="AG401" s="218"/>
      <c r="AH401" s="218"/>
      <c r="AI401" s="94"/>
      <c r="AJ401" s="218"/>
      <c r="AK401" s="218"/>
      <c r="AL401" s="218"/>
      <c r="AM401" s="218"/>
      <c r="AN401" s="218"/>
      <c r="AO401" s="94"/>
      <c r="AP401" s="218"/>
      <c r="AQ401" s="218"/>
      <c r="AR401" s="218"/>
      <c r="AU401" s="218"/>
      <c r="AW401" s="218"/>
      <c r="AX401" s="218"/>
      <c r="BE401" s="94"/>
      <c r="BF401" s="218"/>
      <c r="BG401" s="94"/>
      <c r="BH401" s="94"/>
      <c r="BI401" s="218"/>
      <c r="BJ401" s="94"/>
      <c r="BK401" s="218"/>
      <c r="BL401" s="218"/>
      <c r="BQ401" s="96"/>
      <c r="BR401" s="96"/>
      <c r="BS401" s="96"/>
      <c r="BT401" s="96"/>
      <c r="BV401" s="96"/>
      <c r="BW401" s="96"/>
    </row>
    <row r="402" spans="2:75" x14ac:dyDescent="0.2">
      <c r="B402" s="101"/>
      <c r="I402" s="101"/>
      <c r="L402" s="101"/>
      <c r="M402" s="105"/>
      <c r="N402" s="257"/>
      <c r="O402" s="257"/>
      <c r="P402" s="257"/>
      <c r="Q402" s="257"/>
      <c r="R402" s="220"/>
      <c r="S402" s="220"/>
      <c r="T402" s="220"/>
      <c r="U402" s="220"/>
      <c r="V402" s="218"/>
      <c r="X402" s="106"/>
      <c r="Y402" s="218"/>
      <c r="Z402" s="218"/>
      <c r="AA402" s="218"/>
      <c r="AB402" s="94"/>
      <c r="AC402" s="218"/>
      <c r="AD402" s="218"/>
      <c r="AE402" s="218"/>
      <c r="AF402" s="218"/>
      <c r="AG402" s="218"/>
      <c r="AH402" s="218"/>
      <c r="AI402" s="94"/>
      <c r="AJ402" s="218"/>
      <c r="AK402" s="218"/>
      <c r="AL402" s="218"/>
      <c r="AM402" s="218"/>
      <c r="AN402" s="218"/>
      <c r="AO402" s="94"/>
      <c r="AP402" s="218"/>
      <c r="AQ402" s="218"/>
      <c r="AR402" s="218"/>
      <c r="AU402" s="218"/>
      <c r="AW402" s="218"/>
      <c r="AX402" s="218"/>
      <c r="BE402" s="94"/>
      <c r="BF402" s="218"/>
      <c r="BG402" s="94"/>
      <c r="BH402" s="94"/>
      <c r="BI402" s="218"/>
      <c r="BJ402" s="94"/>
      <c r="BK402" s="218"/>
      <c r="BL402" s="218"/>
      <c r="BQ402" s="96"/>
      <c r="BR402" s="96"/>
      <c r="BS402" s="96"/>
      <c r="BT402" s="96"/>
      <c r="BV402" s="96"/>
      <c r="BW402" s="96"/>
    </row>
    <row r="403" spans="2:75" x14ac:dyDescent="0.2">
      <c r="B403" s="101"/>
      <c r="I403" s="101"/>
      <c r="L403" s="101"/>
      <c r="M403" s="105"/>
      <c r="N403" s="257"/>
      <c r="O403" s="257"/>
      <c r="P403" s="257"/>
      <c r="Q403" s="257"/>
      <c r="R403" s="220"/>
      <c r="S403" s="220"/>
      <c r="T403" s="220"/>
      <c r="U403" s="220"/>
      <c r="V403" s="218"/>
      <c r="X403" s="106"/>
      <c r="Y403" s="218"/>
      <c r="Z403" s="218"/>
      <c r="AA403" s="218"/>
      <c r="AB403" s="94"/>
      <c r="AC403" s="218"/>
      <c r="AD403" s="218"/>
      <c r="AE403" s="218"/>
      <c r="AF403" s="218"/>
      <c r="AG403" s="218"/>
      <c r="AH403" s="218"/>
      <c r="AI403" s="94"/>
      <c r="AJ403" s="218"/>
      <c r="AK403" s="218"/>
      <c r="AL403" s="218"/>
      <c r="AM403" s="218"/>
      <c r="AN403" s="218"/>
      <c r="AO403" s="94"/>
      <c r="AP403" s="218"/>
      <c r="AQ403" s="218"/>
      <c r="AR403" s="218"/>
      <c r="AU403" s="218"/>
      <c r="AW403" s="218"/>
      <c r="AX403" s="218"/>
      <c r="BE403" s="94"/>
      <c r="BF403" s="218"/>
      <c r="BG403" s="94"/>
      <c r="BH403" s="94"/>
      <c r="BI403" s="218"/>
      <c r="BJ403" s="94"/>
      <c r="BK403" s="218"/>
      <c r="BL403" s="218"/>
      <c r="BQ403" s="96"/>
      <c r="BR403" s="96"/>
      <c r="BS403" s="96"/>
      <c r="BT403" s="96"/>
      <c r="BV403" s="96"/>
      <c r="BW403" s="96"/>
    </row>
    <row r="404" spans="2:75" x14ac:dyDescent="0.2">
      <c r="B404" s="101"/>
      <c r="I404" s="101"/>
      <c r="L404" s="101"/>
      <c r="M404" s="105"/>
      <c r="N404" s="257"/>
      <c r="O404" s="257"/>
      <c r="P404" s="257"/>
      <c r="Q404" s="257"/>
      <c r="R404" s="220"/>
      <c r="S404" s="220"/>
      <c r="T404" s="220"/>
      <c r="U404" s="220"/>
      <c r="V404" s="218"/>
      <c r="X404" s="106"/>
      <c r="Y404" s="218"/>
      <c r="Z404" s="218"/>
      <c r="AA404" s="218"/>
      <c r="AB404" s="94"/>
      <c r="AC404" s="218"/>
      <c r="AD404" s="218"/>
      <c r="AE404" s="218"/>
      <c r="AF404" s="218"/>
      <c r="AG404" s="218"/>
      <c r="AH404" s="218"/>
      <c r="AI404" s="94"/>
      <c r="AJ404" s="218"/>
      <c r="AK404" s="218"/>
      <c r="AL404" s="218"/>
      <c r="AM404" s="218"/>
      <c r="AN404" s="218"/>
      <c r="AO404" s="94"/>
      <c r="AP404" s="218"/>
      <c r="AQ404" s="218"/>
      <c r="AR404" s="218"/>
      <c r="AU404" s="218"/>
      <c r="AW404" s="218"/>
      <c r="AX404" s="218"/>
      <c r="BE404" s="94"/>
      <c r="BF404" s="218"/>
      <c r="BG404" s="94"/>
      <c r="BH404" s="94"/>
      <c r="BI404" s="218"/>
      <c r="BJ404" s="94"/>
      <c r="BK404" s="218"/>
      <c r="BL404" s="218"/>
      <c r="BQ404" s="96"/>
      <c r="BR404" s="96"/>
      <c r="BS404" s="96"/>
      <c r="BT404" s="96"/>
      <c r="BV404" s="96"/>
      <c r="BW404" s="96"/>
    </row>
    <row r="405" spans="2:75" x14ac:dyDescent="0.2">
      <c r="B405" s="101"/>
      <c r="I405" s="101"/>
      <c r="L405" s="101"/>
      <c r="M405" s="105"/>
      <c r="N405" s="257"/>
      <c r="O405" s="257"/>
      <c r="P405" s="257"/>
      <c r="Q405" s="257"/>
      <c r="R405" s="220"/>
      <c r="S405" s="220"/>
      <c r="T405" s="220"/>
      <c r="U405" s="220"/>
      <c r="V405" s="218"/>
      <c r="X405" s="106"/>
      <c r="Y405" s="218"/>
      <c r="Z405" s="218"/>
      <c r="AA405" s="218"/>
      <c r="AB405" s="94"/>
      <c r="AC405" s="218"/>
      <c r="AD405" s="218"/>
      <c r="AE405" s="218"/>
      <c r="AF405" s="218"/>
      <c r="AG405" s="218"/>
      <c r="AH405" s="218"/>
      <c r="AI405" s="94"/>
      <c r="AJ405" s="218"/>
      <c r="AK405" s="218"/>
      <c r="AL405" s="218"/>
      <c r="AM405" s="218"/>
      <c r="AN405" s="218"/>
      <c r="AO405" s="94"/>
      <c r="AP405" s="218"/>
      <c r="AQ405" s="218"/>
      <c r="AR405" s="218"/>
      <c r="AU405" s="218"/>
      <c r="AW405" s="218"/>
      <c r="AX405" s="218"/>
      <c r="BE405" s="94"/>
      <c r="BF405" s="218"/>
      <c r="BG405" s="94"/>
      <c r="BH405" s="94"/>
      <c r="BI405" s="218"/>
      <c r="BJ405" s="94"/>
      <c r="BK405" s="218"/>
      <c r="BL405" s="218"/>
      <c r="BQ405" s="96"/>
      <c r="BR405" s="96"/>
      <c r="BS405" s="96"/>
      <c r="BT405" s="96"/>
      <c r="BV405" s="96"/>
      <c r="BW405" s="96"/>
    </row>
    <row r="406" spans="2:75" x14ac:dyDescent="0.2">
      <c r="B406" s="101"/>
      <c r="I406" s="101"/>
      <c r="L406" s="101"/>
      <c r="M406" s="105"/>
      <c r="N406" s="257"/>
      <c r="O406" s="257"/>
      <c r="P406" s="257"/>
      <c r="Q406" s="257"/>
      <c r="R406" s="220"/>
      <c r="S406" s="220"/>
      <c r="T406" s="220"/>
      <c r="U406" s="220"/>
      <c r="V406" s="218"/>
      <c r="X406" s="106"/>
      <c r="Y406" s="218"/>
      <c r="Z406" s="218"/>
      <c r="AA406" s="218"/>
      <c r="AB406" s="94"/>
      <c r="AC406" s="218"/>
      <c r="AD406" s="218"/>
      <c r="AE406" s="218"/>
      <c r="AF406" s="218"/>
      <c r="AG406" s="218"/>
      <c r="AH406" s="218"/>
      <c r="AI406" s="94"/>
      <c r="AJ406" s="218"/>
      <c r="AK406" s="218"/>
      <c r="AL406" s="218"/>
      <c r="AM406" s="218"/>
      <c r="AN406" s="218"/>
      <c r="AO406" s="94"/>
      <c r="AP406" s="218"/>
      <c r="AQ406" s="218"/>
      <c r="AR406" s="218"/>
      <c r="AU406" s="218"/>
      <c r="AW406" s="218"/>
      <c r="AX406" s="218"/>
      <c r="BE406" s="94"/>
      <c r="BF406" s="218"/>
      <c r="BG406" s="94"/>
      <c r="BH406" s="94"/>
      <c r="BI406" s="218"/>
      <c r="BJ406" s="94"/>
      <c r="BK406" s="218"/>
      <c r="BL406" s="218"/>
      <c r="BQ406" s="96"/>
      <c r="BR406" s="96"/>
      <c r="BS406" s="96"/>
      <c r="BT406" s="96"/>
      <c r="BV406" s="96"/>
      <c r="BW406" s="96"/>
    </row>
    <row r="407" spans="2:75" x14ac:dyDescent="0.2">
      <c r="B407" s="101"/>
      <c r="I407" s="101"/>
      <c r="L407" s="101"/>
      <c r="M407" s="105"/>
      <c r="N407" s="257"/>
      <c r="O407" s="257"/>
      <c r="P407" s="257"/>
      <c r="Q407" s="257"/>
      <c r="R407" s="220"/>
      <c r="S407" s="220"/>
      <c r="T407" s="220"/>
      <c r="U407" s="220"/>
      <c r="V407" s="218"/>
      <c r="X407" s="106"/>
      <c r="Y407" s="218"/>
      <c r="Z407" s="218"/>
      <c r="AA407" s="218"/>
      <c r="AB407" s="94"/>
      <c r="AC407" s="218"/>
      <c r="AD407" s="218"/>
      <c r="AE407" s="218"/>
      <c r="AF407" s="218"/>
      <c r="AG407" s="218"/>
      <c r="AH407" s="218"/>
      <c r="AI407" s="94"/>
      <c r="AJ407" s="218"/>
      <c r="AK407" s="218"/>
      <c r="AL407" s="218"/>
      <c r="AM407" s="218"/>
      <c r="AN407" s="218"/>
      <c r="AO407" s="94"/>
      <c r="AP407" s="218"/>
      <c r="AQ407" s="218"/>
      <c r="AR407" s="218"/>
      <c r="AU407" s="218"/>
      <c r="AW407" s="218"/>
      <c r="AX407" s="218"/>
      <c r="BE407" s="94"/>
      <c r="BF407" s="218"/>
      <c r="BG407" s="94"/>
      <c r="BH407" s="94"/>
      <c r="BI407" s="218"/>
      <c r="BJ407" s="94"/>
      <c r="BK407" s="218"/>
      <c r="BL407" s="218"/>
      <c r="BQ407" s="96"/>
      <c r="BR407" s="96"/>
      <c r="BS407" s="96"/>
      <c r="BT407" s="96"/>
      <c r="BV407" s="96"/>
      <c r="BW407" s="96"/>
    </row>
    <row r="408" spans="2:75" x14ac:dyDescent="0.2">
      <c r="B408" s="101"/>
      <c r="I408" s="101"/>
      <c r="L408" s="101"/>
      <c r="M408" s="105"/>
      <c r="N408" s="257"/>
      <c r="O408" s="257"/>
      <c r="P408" s="257"/>
      <c r="Q408" s="257"/>
      <c r="R408" s="220"/>
      <c r="S408" s="220"/>
      <c r="T408" s="220"/>
      <c r="U408" s="220"/>
      <c r="V408" s="218"/>
      <c r="X408" s="106"/>
      <c r="Y408" s="218"/>
      <c r="Z408" s="218"/>
      <c r="AA408" s="218"/>
      <c r="AB408" s="94"/>
      <c r="AC408" s="218"/>
      <c r="AD408" s="218"/>
      <c r="AE408" s="218"/>
      <c r="AF408" s="218"/>
      <c r="AG408" s="218"/>
      <c r="AH408" s="218"/>
      <c r="AI408" s="94"/>
      <c r="AJ408" s="218"/>
      <c r="AK408" s="218"/>
      <c r="AL408" s="218"/>
      <c r="AM408" s="218"/>
      <c r="AN408" s="218"/>
      <c r="AO408" s="94"/>
      <c r="AP408" s="218"/>
      <c r="AQ408" s="218"/>
      <c r="AR408" s="218"/>
      <c r="AU408" s="218"/>
      <c r="AW408" s="218"/>
      <c r="AX408" s="218"/>
      <c r="BE408" s="94"/>
      <c r="BF408" s="218"/>
      <c r="BG408" s="94"/>
      <c r="BH408" s="94"/>
      <c r="BI408" s="218"/>
      <c r="BJ408" s="94"/>
      <c r="BK408" s="218"/>
      <c r="BL408" s="218"/>
      <c r="BQ408" s="96"/>
      <c r="BR408" s="96"/>
      <c r="BS408" s="96"/>
      <c r="BT408" s="96"/>
      <c r="BV408" s="96"/>
      <c r="BW408" s="96"/>
    </row>
    <row r="409" spans="2:75" x14ac:dyDescent="0.2">
      <c r="B409" s="101"/>
      <c r="I409" s="101"/>
      <c r="L409" s="101"/>
      <c r="M409" s="105"/>
      <c r="N409" s="257"/>
      <c r="O409" s="257"/>
      <c r="P409" s="257"/>
      <c r="Q409" s="257"/>
      <c r="R409" s="220"/>
      <c r="S409" s="220"/>
      <c r="T409" s="220"/>
      <c r="U409" s="220"/>
      <c r="V409" s="218"/>
      <c r="X409" s="106"/>
      <c r="Y409" s="218"/>
      <c r="Z409" s="218"/>
      <c r="AA409" s="218"/>
      <c r="AB409" s="94"/>
      <c r="AC409" s="218"/>
      <c r="AD409" s="218"/>
      <c r="AE409" s="218"/>
      <c r="AF409" s="218"/>
      <c r="AG409" s="218"/>
      <c r="AH409" s="218"/>
      <c r="AI409" s="94"/>
      <c r="AJ409" s="218"/>
      <c r="AK409" s="218"/>
      <c r="AL409" s="218"/>
      <c r="AM409" s="218"/>
      <c r="AN409" s="218"/>
      <c r="AO409" s="94"/>
      <c r="AP409" s="218"/>
      <c r="AQ409" s="218"/>
      <c r="AR409" s="218"/>
      <c r="AU409" s="218"/>
      <c r="AW409" s="218"/>
      <c r="AX409" s="218"/>
      <c r="BE409" s="94"/>
      <c r="BF409" s="218"/>
      <c r="BG409" s="94"/>
      <c r="BH409" s="94"/>
      <c r="BI409" s="218"/>
      <c r="BJ409" s="94"/>
      <c r="BK409" s="218"/>
      <c r="BL409" s="218"/>
      <c r="BQ409" s="96"/>
      <c r="BR409" s="96"/>
      <c r="BS409" s="96"/>
      <c r="BT409" s="96"/>
      <c r="BV409" s="96"/>
      <c r="BW409" s="96"/>
    </row>
    <row r="410" spans="2:75" x14ac:dyDescent="0.2">
      <c r="B410" s="101"/>
      <c r="I410" s="101"/>
      <c r="L410" s="101"/>
      <c r="M410" s="105"/>
      <c r="N410" s="257"/>
      <c r="O410" s="257"/>
      <c r="P410" s="257"/>
      <c r="Q410" s="257"/>
      <c r="R410" s="220"/>
      <c r="S410" s="220"/>
      <c r="T410" s="220"/>
      <c r="U410" s="220"/>
      <c r="V410" s="218"/>
      <c r="X410" s="106"/>
      <c r="Y410" s="218"/>
      <c r="Z410" s="218"/>
      <c r="AA410" s="218"/>
      <c r="AB410" s="94"/>
      <c r="AC410" s="218"/>
      <c r="AD410" s="218"/>
      <c r="AE410" s="218"/>
      <c r="AF410" s="218"/>
      <c r="AG410" s="218"/>
      <c r="AH410" s="218"/>
      <c r="AI410" s="94"/>
      <c r="AJ410" s="218"/>
      <c r="AK410" s="218"/>
      <c r="AL410" s="218"/>
      <c r="AM410" s="218"/>
      <c r="AN410" s="218"/>
      <c r="AO410" s="94"/>
      <c r="AP410" s="218"/>
      <c r="AQ410" s="218"/>
      <c r="AR410" s="218"/>
      <c r="AU410" s="218"/>
      <c r="AW410" s="218"/>
      <c r="AX410" s="218"/>
      <c r="BE410" s="94"/>
      <c r="BF410" s="218"/>
      <c r="BG410" s="94"/>
      <c r="BH410" s="94"/>
      <c r="BI410" s="218"/>
      <c r="BJ410" s="94"/>
      <c r="BK410" s="218"/>
      <c r="BL410" s="218"/>
      <c r="BQ410" s="96"/>
      <c r="BR410" s="96"/>
      <c r="BS410" s="96"/>
      <c r="BT410" s="96"/>
      <c r="BV410" s="96"/>
      <c r="BW410" s="96"/>
    </row>
    <row r="411" spans="2:75" x14ac:dyDescent="0.2">
      <c r="B411" s="101"/>
      <c r="I411" s="101"/>
      <c r="L411" s="101"/>
      <c r="M411" s="105"/>
      <c r="N411" s="257"/>
      <c r="O411" s="257"/>
      <c r="P411" s="257"/>
      <c r="Q411" s="257"/>
      <c r="R411" s="220"/>
      <c r="S411" s="220"/>
      <c r="T411" s="220"/>
      <c r="U411" s="220"/>
      <c r="V411" s="218"/>
      <c r="X411" s="106"/>
      <c r="Y411" s="218"/>
      <c r="Z411" s="218"/>
      <c r="AA411" s="218"/>
      <c r="AB411" s="94"/>
      <c r="AC411" s="218"/>
      <c r="AD411" s="218"/>
      <c r="AE411" s="218"/>
      <c r="AF411" s="218"/>
      <c r="AG411" s="218"/>
      <c r="AH411" s="218"/>
      <c r="AI411" s="94"/>
      <c r="AJ411" s="218"/>
      <c r="AK411" s="218"/>
      <c r="AL411" s="218"/>
      <c r="AM411" s="218"/>
      <c r="AN411" s="218"/>
      <c r="AO411" s="94"/>
      <c r="AP411" s="218"/>
      <c r="AQ411" s="218"/>
      <c r="AR411" s="218"/>
      <c r="AU411" s="218"/>
      <c r="AW411" s="218"/>
      <c r="AX411" s="218"/>
      <c r="BE411" s="94"/>
      <c r="BF411" s="218"/>
      <c r="BG411" s="94"/>
      <c r="BH411" s="94"/>
      <c r="BI411" s="218"/>
      <c r="BJ411" s="94"/>
      <c r="BK411" s="218"/>
      <c r="BL411" s="218"/>
      <c r="BQ411" s="96"/>
      <c r="BR411" s="96"/>
      <c r="BS411" s="96"/>
      <c r="BT411" s="96"/>
      <c r="BV411" s="96"/>
      <c r="BW411" s="96"/>
    </row>
    <row r="412" spans="2:75" x14ac:dyDescent="0.2">
      <c r="B412" s="101"/>
      <c r="I412" s="101"/>
      <c r="L412" s="101"/>
      <c r="M412" s="105"/>
      <c r="N412" s="257"/>
      <c r="O412" s="257"/>
      <c r="P412" s="257"/>
      <c r="Q412" s="257"/>
      <c r="R412" s="220"/>
      <c r="S412" s="220"/>
      <c r="T412" s="220"/>
      <c r="U412" s="220"/>
      <c r="V412" s="218"/>
      <c r="X412" s="106"/>
      <c r="Y412" s="218"/>
      <c r="Z412" s="218"/>
      <c r="AA412" s="218"/>
      <c r="AB412" s="94"/>
      <c r="AC412" s="218"/>
      <c r="AD412" s="218"/>
      <c r="AE412" s="218"/>
      <c r="AF412" s="218"/>
      <c r="AG412" s="218"/>
      <c r="AH412" s="218"/>
      <c r="AI412" s="94"/>
      <c r="AJ412" s="218"/>
      <c r="AK412" s="218"/>
      <c r="AL412" s="218"/>
      <c r="AM412" s="218"/>
      <c r="AN412" s="218"/>
      <c r="AO412" s="94"/>
      <c r="AP412" s="218"/>
      <c r="AQ412" s="218"/>
      <c r="AR412" s="218"/>
      <c r="AU412" s="218"/>
      <c r="AW412" s="218"/>
      <c r="AX412" s="218"/>
      <c r="BE412" s="94"/>
      <c r="BF412" s="218"/>
      <c r="BG412" s="94"/>
      <c r="BH412" s="94"/>
      <c r="BI412" s="218"/>
      <c r="BJ412" s="94"/>
      <c r="BK412" s="218"/>
      <c r="BL412" s="218"/>
      <c r="BQ412" s="96"/>
      <c r="BR412" s="96"/>
      <c r="BS412" s="96"/>
      <c r="BT412" s="96"/>
      <c r="BV412" s="96"/>
      <c r="BW412" s="96"/>
    </row>
    <row r="413" spans="2:75" x14ac:dyDescent="0.2">
      <c r="B413" s="101"/>
      <c r="I413" s="101"/>
      <c r="L413" s="101"/>
      <c r="M413" s="105"/>
      <c r="N413" s="257"/>
      <c r="O413" s="257"/>
      <c r="P413" s="257"/>
      <c r="Q413" s="257"/>
      <c r="R413" s="220"/>
      <c r="S413" s="220"/>
      <c r="T413" s="220"/>
      <c r="U413" s="220"/>
      <c r="V413" s="218"/>
      <c r="X413" s="106"/>
      <c r="Y413" s="218"/>
      <c r="Z413" s="218"/>
      <c r="AA413" s="218"/>
      <c r="AB413" s="94"/>
      <c r="AC413" s="218"/>
      <c r="AD413" s="218"/>
      <c r="AE413" s="218"/>
      <c r="AF413" s="218"/>
      <c r="AG413" s="218"/>
      <c r="AH413" s="218"/>
      <c r="AI413" s="94"/>
      <c r="AJ413" s="218"/>
      <c r="AK413" s="218"/>
      <c r="AL413" s="218"/>
      <c r="AM413" s="218"/>
      <c r="AN413" s="218"/>
      <c r="AO413" s="94"/>
      <c r="AP413" s="218"/>
      <c r="AQ413" s="218"/>
      <c r="AR413" s="218"/>
      <c r="AU413" s="218"/>
      <c r="AW413" s="218"/>
      <c r="AX413" s="218"/>
      <c r="BE413" s="94"/>
      <c r="BF413" s="218"/>
      <c r="BG413" s="94"/>
      <c r="BH413" s="94"/>
      <c r="BI413" s="218"/>
      <c r="BJ413" s="94"/>
      <c r="BK413" s="218"/>
      <c r="BL413" s="218"/>
      <c r="BQ413" s="96"/>
      <c r="BR413" s="96"/>
      <c r="BS413" s="96"/>
      <c r="BT413" s="96"/>
      <c r="BV413" s="96"/>
      <c r="BW413" s="96"/>
    </row>
    <row r="414" spans="2:75" x14ac:dyDescent="0.2">
      <c r="B414" s="101"/>
      <c r="I414" s="101"/>
      <c r="L414" s="101"/>
      <c r="M414" s="105"/>
      <c r="N414" s="257"/>
      <c r="O414" s="257"/>
      <c r="P414" s="257"/>
      <c r="Q414" s="257"/>
      <c r="R414" s="220"/>
      <c r="S414" s="220"/>
      <c r="T414" s="220"/>
      <c r="U414" s="220"/>
      <c r="V414" s="218"/>
      <c r="X414" s="106"/>
      <c r="Y414" s="218"/>
      <c r="Z414" s="218"/>
      <c r="AA414" s="218"/>
      <c r="AB414" s="94"/>
      <c r="AC414" s="218"/>
      <c r="AD414" s="218"/>
      <c r="AE414" s="218"/>
      <c r="AF414" s="218"/>
      <c r="AG414" s="218"/>
      <c r="AH414" s="218"/>
      <c r="AI414" s="94"/>
      <c r="AJ414" s="218"/>
      <c r="AK414" s="218"/>
      <c r="AL414" s="218"/>
      <c r="AM414" s="218"/>
      <c r="AN414" s="218"/>
      <c r="AO414" s="94"/>
      <c r="AP414" s="218"/>
      <c r="AQ414" s="218"/>
      <c r="AR414" s="218"/>
      <c r="AU414" s="218"/>
      <c r="AW414" s="218"/>
      <c r="AX414" s="218"/>
      <c r="BE414" s="94"/>
      <c r="BF414" s="218"/>
      <c r="BG414" s="94"/>
      <c r="BH414" s="94"/>
      <c r="BI414" s="218"/>
      <c r="BJ414" s="94"/>
      <c r="BK414" s="218"/>
      <c r="BL414" s="218"/>
      <c r="BQ414" s="96"/>
      <c r="BR414" s="96"/>
      <c r="BS414" s="96"/>
      <c r="BT414" s="96"/>
      <c r="BV414" s="96"/>
      <c r="BW414" s="96"/>
    </row>
    <row r="415" spans="2:75" x14ac:dyDescent="0.2">
      <c r="B415" s="101"/>
      <c r="I415" s="101"/>
      <c r="L415" s="101"/>
      <c r="M415" s="105"/>
      <c r="N415" s="257"/>
      <c r="O415" s="257"/>
      <c r="P415" s="257"/>
      <c r="Q415" s="257"/>
      <c r="R415" s="220"/>
      <c r="S415" s="220"/>
      <c r="T415" s="220"/>
      <c r="U415" s="220"/>
      <c r="V415" s="218"/>
      <c r="X415" s="106"/>
      <c r="Y415" s="218"/>
      <c r="Z415" s="218"/>
      <c r="AA415" s="218"/>
      <c r="AB415" s="94"/>
      <c r="AC415" s="218"/>
      <c r="AD415" s="218"/>
      <c r="AE415" s="218"/>
      <c r="AF415" s="218"/>
      <c r="AG415" s="218"/>
      <c r="AH415" s="218"/>
      <c r="AI415" s="94"/>
      <c r="AJ415" s="218"/>
      <c r="AK415" s="218"/>
      <c r="AL415" s="218"/>
      <c r="AM415" s="218"/>
      <c r="AN415" s="218"/>
      <c r="AO415" s="94"/>
      <c r="AP415" s="218"/>
      <c r="AQ415" s="218"/>
      <c r="AR415" s="218"/>
      <c r="AU415" s="218"/>
      <c r="AW415" s="218"/>
      <c r="AX415" s="218"/>
      <c r="BE415" s="94"/>
      <c r="BF415" s="218"/>
      <c r="BG415" s="94"/>
      <c r="BH415" s="94"/>
      <c r="BI415" s="218"/>
      <c r="BJ415" s="94"/>
      <c r="BK415" s="218"/>
      <c r="BL415" s="218"/>
      <c r="BQ415" s="96"/>
      <c r="BR415" s="96"/>
      <c r="BS415" s="96"/>
      <c r="BT415" s="96"/>
      <c r="BV415" s="96"/>
      <c r="BW415" s="96"/>
    </row>
    <row r="416" spans="2:75" x14ac:dyDescent="0.2">
      <c r="B416" s="101"/>
      <c r="I416" s="101"/>
      <c r="L416" s="101"/>
      <c r="M416" s="105"/>
      <c r="N416" s="257"/>
      <c r="O416" s="257"/>
      <c r="P416" s="257"/>
      <c r="Q416" s="257"/>
      <c r="R416" s="220"/>
      <c r="S416" s="220"/>
      <c r="T416" s="220"/>
      <c r="U416" s="220"/>
      <c r="V416" s="218"/>
      <c r="X416" s="106"/>
      <c r="Y416" s="218"/>
      <c r="Z416" s="218"/>
      <c r="AA416" s="218"/>
      <c r="AB416" s="94"/>
      <c r="AC416" s="218"/>
      <c r="AD416" s="218"/>
      <c r="AE416" s="218"/>
      <c r="AF416" s="218"/>
      <c r="AG416" s="218"/>
      <c r="AH416" s="218"/>
      <c r="AI416" s="94"/>
      <c r="AJ416" s="218"/>
      <c r="AK416" s="218"/>
      <c r="AL416" s="218"/>
      <c r="AM416" s="218"/>
      <c r="AN416" s="218"/>
      <c r="AO416" s="94"/>
      <c r="AP416" s="218"/>
      <c r="AQ416" s="218"/>
      <c r="AR416" s="218"/>
      <c r="AU416" s="218"/>
      <c r="AW416" s="218"/>
      <c r="AX416" s="218"/>
      <c r="BE416" s="94"/>
      <c r="BF416" s="218"/>
      <c r="BG416" s="94"/>
      <c r="BH416" s="94"/>
      <c r="BI416" s="218"/>
      <c r="BJ416" s="94"/>
      <c r="BK416" s="218"/>
      <c r="BL416" s="218"/>
      <c r="BQ416" s="96"/>
      <c r="BR416" s="96"/>
      <c r="BS416" s="96"/>
      <c r="BT416" s="96"/>
      <c r="BV416" s="96"/>
      <c r="BW416" s="96"/>
    </row>
    <row r="417" spans="2:75" x14ac:dyDescent="0.2">
      <c r="B417" s="101"/>
      <c r="I417" s="101"/>
      <c r="L417" s="101"/>
      <c r="M417" s="105"/>
      <c r="N417" s="257"/>
      <c r="O417" s="257"/>
      <c r="P417" s="257"/>
      <c r="Q417" s="257"/>
      <c r="R417" s="220"/>
      <c r="S417" s="220"/>
      <c r="T417" s="220"/>
      <c r="U417" s="220"/>
      <c r="V417" s="218"/>
      <c r="X417" s="106"/>
      <c r="Y417" s="218"/>
      <c r="Z417" s="218"/>
      <c r="AA417" s="218"/>
      <c r="AB417" s="94"/>
      <c r="AC417" s="218"/>
      <c r="AD417" s="218"/>
      <c r="AE417" s="218"/>
      <c r="AF417" s="218"/>
      <c r="AG417" s="218"/>
      <c r="AH417" s="218"/>
      <c r="AI417" s="94"/>
      <c r="AJ417" s="218"/>
      <c r="AK417" s="218"/>
      <c r="AL417" s="218"/>
      <c r="AM417" s="218"/>
      <c r="AN417" s="218"/>
      <c r="AO417" s="94"/>
      <c r="AP417" s="218"/>
      <c r="AQ417" s="218"/>
      <c r="AR417" s="218"/>
      <c r="AU417" s="218"/>
      <c r="AW417" s="218"/>
      <c r="AX417" s="218"/>
      <c r="BE417" s="94"/>
      <c r="BF417" s="218"/>
      <c r="BG417" s="94"/>
      <c r="BH417" s="94"/>
      <c r="BI417" s="218"/>
      <c r="BJ417" s="94"/>
      <c r="BK417" s="218"/>
      <c r="BL417" s="218"/>
      <c r="BQ417" s="96"/>
      <c r="BR417" s="96"/>
      <c r="BS417" s="96"/>
      <c r="BT417" s="96"/>
      <c r="BV417" s="96"/>
      <c r="BW417" s="96"/>
    </row>
    <row r="418" spans="2:75" x14ac:dyDescent="0.2">
      <c r="B418" s="101"/>
      <c r="I418" s="101"/>
      <c r="L418" s="101"/>
      <c r="M418" s="105"/>
      <c r="N418" s="257"/>
      <c r="O418" s="257"/>
      <c r="P418" s="257"/>
      <c r="Q418" s="257"/>
      <c r="R418" s="220"/>
      <c r="S418" s="220"/>
      <c r="T418" s="220"/>
      <c r="U418" s="220"/>
      <c r="V418" s="218"/>
      <c r="X418" s="106"/>
      <c r="Y418" s="218"/>
      <c r="Z418" s="218"/>
      <c r="AA418" s="218"/>
      <c r="AB418" s="94"/>
      <c r="AC418" s="218"/>
      <c r="AD418" s="218"/>
      <c r="AE418" s="218"/>
      <c r="AF418" s="218"/>
      <c r="AG418" s="218"/>
      <c r="AH418" s="218"/>
      <c r="AI418" s="94"/>
      <c r="AJ418" s="218"/>
      <c r="AK418" s="218"/>
      <c r="AL418" s="218"/>
      <c r="AM418" s="218"/>
      <c r="AN418" s="218"/>
      <c r="AO418" s="94"/>
      <c r="AP418" s="218"/>
      <c r="AQ418" s="218"/>
      <c r="AR418" s="218"/>
      <c r="AU418" s="218"/>
      <c r="AW418" s="218"/>
      <c r="AX418" s="218"/>
      <c r="BE418" s="94"/>
      <c r="BF418" s="218"/>
      <c r="BG418" s="94"/>
      <c r="BH418" s="94"/>
      <c r="BI418" s="218"/>
      <c r="BJ418" s="94"/>
      <c r="BK418" s="218"/>
      <c r="BL418" s="218"/>
      <c r="BQ418" s="96"/>
      <c r="BR418" s="96"/>
      <c r="BS418" s="96"/>
      <c r="BT418" s="96"/>
      <c r="BV418" s="96"/>
      <c r="BW418" s="96"/>
    </row>
    <row r="419" spans="2:75" x14ac:dyDescent="0.2">
      <c r="B419" s="101"/>
      <c r="I419" s="101"/>
      <c r="L419" s="101"/>
      <c r="M419" s="105"/>
      <c r="N419" s="257"/>
      <c r="O419" s="257"/>
      <c r="P419" s="257"/>
      <c r="Q419" s="257"/>
      <c r="R419" s="220"/>
      <c r="S419" s="220"/>
      <c r="T419" s="220"/>
      <c r="U419" s="220"/>
      <c r="V419" s="218"/>
      <c r="X419" s="106"/>
      <c r="Y419" s="218"/>
      <c r="Z419" s="218"/>
      <c r="AA419" s="218"/>
      <c r="AB419" s="94"/>
      <c r="AC419" s="218"/>
      <c r="AD419" s="218"/>
      <c r="AE419" s="218"/>
      <c r="AF419" s="218"/>
      <c r="AG419" s="218"/>
      <c r="AH419" s="218"/>
      <c r="AI419" s="94"/>
      <c r="AJ419" s="218"/>
      <c r="AK419" s="218"/>
      <c r="AL419" s="218"/>
      <c r="AM419" s="218"/>
      <c r="AN419" s="218"/>
      <c r="AO419" s="94"/>
      <c r="AP419" s="218"/>
      <c r="AQ419" s="218"/>
      <c r="AR419" s="218"/>
      <c r="AU419" s="218"/>
      <c r="AW419" s="218"/>
      <c r="AX419" s="218"/>
      <c r="BE419" s="94"/>
      <c r="BF419" s="218"/>
      <c r="BG419" s="94"/>
      <c r="BH419" s="94"/>
      <c r="BI419" s="218"/>
      <c r="BJ419" s="94"/>
      <c r="BK419" s="218"/>
      <c r="BL419" s="218"/>
      <c r="BQ419" s="96"/>
      <c r="BR419" s="96"/>
      <c r="BS419" s="96"/>
      <c r="BT419" s="96"/>
      <c r="BV419" s="96"/>
      <c r="BW419" s="96"/>
    </row>
    <row r="420" spans="2:75" x14ac:dyDescent="0.2">
      <c r="B420" s="101"/>
      <c r="I420" s="101"/>
      <c r="L420" s="101"/>
      <c r="M420" s="105"/>
      <c r="N420" s="257"/>
      <c r="O420" s="257"/>
      <c r="P420" s="257"/>
      <c r="Q420" s="257"/>
      <c r="R420" s="220"/>
      <c r="S420" s="220"/>
      <c r="T420" s="220"/>
      <c r="U420" s="220"/>
      <c r="V420" s="218"/>
      <c r="X420" s="106"/>
      <c r="Y420" s="218"/>
      <c r="Z420" s="218"/>
      <c r="AA420" s="218"/>
      <c r="AB420" s="94"/>
      <c r="AC420" s="218"/>
      <c r="AD420" s="218"/>
      <c r="AE420" s="218"/>
      <c r="AF420" s="218"/>
      <c r="AG420" s="218"/>
      <c r="AH420" s="218"/>
      <c r="AI420" s="94"/>
      <c r="AJ420" s="218"/>
      <c r="AK420" s="218"/>
      <c r="AL420" s="218"/>
      <c r="AM420" s="218"/>
      <c r="AN420" s="218"/>
      <c r="AO420" s="94"/>
      <c r="AP420" s="218"/>
      <c r="AQ420" s="218"/>
      <c r="AR420" s="218"/>
      <c r="AU420" s="218"/>
      <c r="AW420" s="218"/>
      <c r="AX420" s="218"/>
      <c r="BE420" s="94"/>
      <c r="BF420" s="218"/>
      <c r="BG420" s="94"/>
      <c r="BH420" s="94"/>
      <c r="BI420" s="218"/>
      <c r="BJ420" s="94"/>
      <c r="BK420" s="218"/>
      <c r="BL420" s="218"/>
      <c r="BQ420" s="96"/>
      <c r="BR420" s="96"/>
      <c r="BS420" s="96"/>
      <c r="BT420" s="96"/>
      <c r="BV420" s="96"/>
      <c r="BW420" s="96"/>
    </row>
    <row r="421" spans="2:75" x14ac:dyDescent="0.2">
      <c r="B421" s="101"/>
      <c r="I421" s="101"/>
      <c r="L421" s="101"/>
      <c r="M421" s="105"/>
      <c r="N421" s="257"/>
      <c r="O421" s="257"/>
      <c r="P421" s="257"/>
      <c r="Q421" s="257"/>
      <c r="R421" s="220"/>
      <c r="S421" s="220"/>
      <c r="T421" s="220"/>
      <c r="U421" s="220"/>
      <c r="V421" s="218"/>
      <c r="X421" s="106"/>
      <c r="Y421" s="218"/>
      <c r="Z421" s="218"/>
      <c r="AA421" s="218"/>
      <c r="AB421" s="94"/>
      <c r="AC421" s="218"/>
      <c r="AD421" s="218"/>
      <c r="AE421" s="218"/>
      <c r="AF421" s="218"/>
      <c r="AG421" s="218"/>
      <c r="AH421" s="218"/>
      <c r="AI421" s="94"/>
      <c r="AJ421" s="218"/>
      <c r="AK421" s="218"/>
      <c r="AL421" s="218"/>
      <c r="AM421" s="218"/>
      <c r="AN421" s="218"/>
      <c r="AO421" s="94"/>
      <c r="AP421" s="218"/>
      <c r="AQ421" s="218"/>
      <c r="AR421" s="218"/>
      <c r="AU421" s="218"/>
      <c r="AW421" s="218"/>
      <c r="AX421" s="218"/>
      <c r="BE421" s="94"/>
      <c r="BF421" s="218"/>
      <c r="BG421" s="94"/>
      <c r="BH421" s="94"/>
      <c r="BI421" s="218"/>
      <c r="BJ421" s="94"/>
      <c r="BK421" s="218"/>
      <c r="BL421" s="218"/>
      <c r="BQ421" s="96"/>
      <c r="BR421" s="96"/>
      <c r="BS421" s="96"/>
      <c r="BT421" s="96"/>
      <c r="BV421" s="96"/>
      <c r="BW421" s="96"/>
    </row>
    <row r="422" spans="2:75" x14ac:dyDescent="0.2">
      <c r="B422" s="101"/>
      <c r="I422" s="101"/>
      <c r="L422" s="101"/>
      <c r="M422" s="105"/>
      <c r="N422" s="257"/>
      <c r="O422" s="257"/>
      <c r="P422" s="257"/>
      <c r="Q422" s="257"/>
      <c r="R422" s="220"/>
      <c r="S422" s="220"/>
      <c r="T422" s="220"/>
      <c r="U422" s="220"/>
      <c r="V422" s="218"/>
      <c r="X422" s="106"/>
      <c r="Y422" s="218"/>
      <c r="Z422" s="218"/>
      <c r="AA422" s="218"/>
      <c r="AB422" s="94"/>
      <c r="AC422" s="218"/>
      <c r="AD422" s="218"/>
      <c r="AE422" s="218"/>
      <c r="AF422" s="218"/>
      <c r="AG422" s="218"/>
      <c r="AH422" s="218"/>
      <c r="AI422" s="94"/>
      <c r="AJ422" s="218"/>
      <c r="AK422" s="218"/>
      <c r="AL422" s="218"/>
      <c r="AM422" s="218"/>
      <c r="AN422" s="218"/>
      <c r="AO422" s="94"/>
      <c r="AP422" s="218"/>
      <c r="AQ422" s="218"/>
      <c r="AR422" s="218"/>
      <c r="AU422" s="218"/>
      <c r="AW422" s="218"/>
      <c r="AX422" s="218"/>
      <c r="BE422" s="94"/>
      <c r="BF422" s="218"/>
      <c r="BG422" s="94"/>
      <c r="BH422" s="94"/>
      <c r="BI422" s="218"/>
      <c r="BJ422" s="94"/>
      <c r="BK422" s="218"/>
      <c r="BL422" s="218"/>
      <c r="BQ422" s="96"/>
      <c r="BR422" s="96"/>
      <c r="BS422" s="96"/>
      <c r="BT422" s="96"/>
      <c r="BV422" s="96"/>
      <c r="BW422" s="96"/>
    </row>
    <row r="423" spans="2:75" x14ac:dyDescent="0.2">
      <c r="B423" s="101"/>
      <c r="I423" s="101"/>
      <c r="L423" s="101"/>
      <c r="M423" s="105"/>
      <c r="N423" s="257"/>
      <c r="O423" s="257"/>
      <c r="P423" s="257"/>
      <c r="Q423" s="257"/>
      <c r="R423" s="220"/>
      <c r="S423" s="220"/>
      <c r="T423" s="220"/>
      <c r="U423" s="220"/>
      <c r="V423" s="218"/>
      <c r="X423" s="106"/>
      <c r="Y423" s="218"/>
      <c r="Z423" s="218"/>
      <c r="AA423" s="218"/>
      <c r="AB423" s="94"/>
      <c r="AC423" s="218"/>
      <c r="AD423" s="218"/>
      <c r="AE423" s="218"/>
      <c r="AF423" s="218"/>
      <c r="AG423" s="218"/>
      <c r="AH423" s="218"/>
      <c r="AI423" s="94"/>
      <c r="AJ423" s="218"/>
      <c r="AK423" s="218"/>
      <c r="AL423" s="218"/>
      <c r="AM423" s="218"/>
      <c r="AN423" s="218"/>
      <c r="AO423" s="94"/>
      <c r="AP423" s="218"/>
      <c r="AQ423" s="218"/>
      <c r="AR423" s="218"/>
      <c r="AU423" s="218"/>
      <c r="AW423" s="218"/>
      <c r="AX423" s="218"/>
      <c r="BE423" s="94"/>
      <c r="BF423" s="218"/>
      <c r="BG423" s="94"/>
      <c r="BH423" s="94"/>
      <c r="BI423" s="218"/>
      <c r="BJ423" s="94"/>
      <c r="BK423" s="218"/>
      <c r="BL423" s="218"/>
      <c r="BQ423" s="96"/>
      <c r="BR423" s="96"/>
      <c r="BS423" s="96"/>
      <c r="BT423" s="96"/>
      <c r="BV423" s="96"/>
      <c r="BW423" s="96"/>
    </row>
    <row r="424" spans="2:75" x14ac:dyDescent="0.2">
      <c r="B424" s="101"/>
      <c r="I424" s="101"/>
      <c r="L424" s="101"/>
      <c r="M424" s="105"/>
      <c r="N424" s="257"/>
      <c r="O424" s="257"/>
      <c r="P424" s="257"/>
      <c r="Q424" s="257"/>
      <c r="R424" s="220"/>
      <c r="S424" s="220"/>
      <c r="T424" s="220"/>
      <c r="U424" s="220"/>
      <c r="V424" s="218"/>
      <c r="X424" s="106"/>
      <c r="Y424" s="218"/>
      <c r="Z424" s="218"/>
      <c r="AA424" s="218"/>
      <c r="AB424" s="94"/>
      <c r="AC424" s="218"/>
      <c r="AD424" s="218"/>
      <c r="AE424" s="218"/>
      <c r="AF424" s="218"/>
      <c r="AG424" s="218"/>
      <c r="AH424" s="218"/>
      <c r="AI424" s="94"/>
      <c r="AJ424" s="218"/>
      <c r="AK424" s="218"/>
      <c r="AL424" s="218"/>
      <c r="AM424" s="218"/>
      <c r="AN424" s="218"/>
      <c r="AO424" s="94"/>
      <c r="AP424" s="218"/>
      <c r="AQ424" s="218"/>
      <c r="AR424" s="218"/>
      <c r="AU424" s="218"/>
      <c r="AW424" s="218"/>
      <c r="AX424" s="218"/>
      <c r="BE424" s="94"/>
      <c r="BF424" s="218"/>
      <c r="BG424" s="94"/>
      <c r="BH424" s="94"/>
      <c r="BI424" s="218"/>
      <c r="BJ424" s="94"/>
      <c r="BK424" s="218"/>
      <c r="BL424" s="218"/>
      <c r="BQ424" s="96"/>
      <c r="BR424" s="96"/>
      <c r="BS424" s="96"/>
      <c r="BT424" s="96"/>
      <c r="BV424" s="96"/>
      <c r="BW424" s="96"/>
    </row>
    <row r="425" spans="2:75" x14ac:dyDescent="0.2">
      <c r="B425" s="101"/>
      <c r="I425" s="101"/>
      <c r="L425" s="101"/>
      <c r="M425" s="105"/>
      <c r="N425" s="257"/>
      <c r="O425" s="257"/>
      <c r="P425" s="257"/>
      <c r="Q425" s="257"/>
      <c r="R425" s="220"/>
      <c r="S425" s="220"/>
      <c r="T425" s="220"/>
      <c r="U425" s="220"/>
      <c r="V425" s="218"/>
      <c r="X425" s="106"/>
      <c r="Y425" s="218"/>
      <c r="Z425" s="218"/>
      <c r="AA425" s="218"/>
      <c r="AB425" s="94"/>
      <c r="AC425" s="218"/>
      <c r="AD425" s="218"/>
      <c r="AE425" s="218"/>
      <c r="AF425" s="218"/>
      <c r="AG425" s="218"/>
      <c r="AH425" s="218"/>
      <c r="AI425" s="94"/>
      <c r="AJ425" s="218"/>
      <c r="AK425" s="218"/>
      <c r="AL425" s="218"/>
      <c r="AM425" s="218"/>
      <c r="AN425" s="218"/>
      <c r="AO425" s="94"/>
      <c r="AP425" s="218"/>
      <c r="AQ425" s="218"/>
      <c r="AR425" s="218"/>
      <c r="AU425" s="218"/>
      <c r="AW425" s="218"/>
      <c r="AX425" s="218"/>
      <c r="BE425" s="94"/>
      <c r="BF425" s="218"/>
      <c r="BG425" s="94"/>
      <c r="BH425" s="94"/>
      <c r="BI425" s="218"/>
      <c r="BJ425" s="94"/>
      <c r="BK425" s="218"/>
      <c r="BL425" s="218"/>
      <c r="BQ425" s="96"/>
      <c r="BR425" s="96"/>
      <c r="BS425" s="96"/>
      <c r="BT425" s="96"/>
      <c r="BV425" s="96"/>
      <c r="BW425" s="96"/>
    </row>
    <row r="426" spans="2:75" x14ac:dyDescent="0.2">
      <c r="B426" s="101"/>
      <c r="I426" s="101"/>
      <c r="L426" s="101"/>
      <c r="M426" s="105"/>
      <c r="N426" s="257"/>
      <c r="O426" s="257"/>
      <c r="P426" s="257"/>
      <c r="Q426" s="257"/>
      <c r="R426" s="220"/>
      <c r="S426" s="220"/>
      <c r="T426" s="220"/>
      <c r="U426" s="220"/>
      <c r="V426" s="218"/>
      <c r="X426" s="106"/>
      <c r="Y426" s="218"/>
      <c r="Z426" s="218"/>
      <c r="AA426" s="218"/>
      <c r="AB426" s="94"/>
      <c r="AC426" s="218"/>
      <c r="AD426" s="218"/>
      <c r="AE426" s="218"/>
      <c r="AF426" s="218"/>
      <c r="AG426" s="218"/>
      <c r="AH426" s="218"/>
      <c r="AI426" s="94"/>
      <c r="AJ426" s="218"/>
      <c r="AK426" s="218"/>
      <c r="AL426" s="218"/>
      <c r="AM426" s="218"/>
      <c r="AN426" s="218"/>
      <c r="AO426" s="94"/>
      <c r="AP426" s="218"/>
      <c r="AQ426" s="218"/>
      <c r="AR426" s="218"/>
      <c r="AU426" s="218"/>
      <c r="AW426" s="218"/>
      <c r="AX426" s="218"/>
      <c r="BE426" s="94"/>
      <c r="BF426" s="218"/>
      <c r="BG426" s="94"/>
      <c r="BH426" s="94"/>
      <c r="BI426" s="218"/>
      <c r="BJ426" s="94"/>
      <c r="BK426" s="218"/>
      <c r="BL426" s="218"/>
      <c r="BQ426" s="96"/>
      <c r="BR426" s="96"/>
      <c r="BS426" s="96"/>
      <c r="BT426" s="96"/>
      <c r="BV426" s="96"/>
      <c r="BW426" s="96"/>
    </row>
    <row r="427" spans="2:75" x14ac:dyDescent="0.2">
      <c r="B427" s="101"/>
      <c r="I427" s="101"/>
      <c r="L427" s="101"/>
      <c r="M427" s="105"/>
      <c r="N427" s="257"/>
      <c r="O427" s="257"/>
      <c r="P427" s="257"/>
      <c r="Q427" s="257"/>
      <c r="R427" s="220"/>
      <c r="S427" s="220"/>
      <c r="T427" s="220"/>
      <c r="U427" s="220"/>
      <c r="V427" s="218"/>
      <c r="X427" s="106"/>
      <c r="Y427" s="218"/>
      <c r="Z427" s="218"/>
      <c r="AA427" s="218"/>
      <c r="AB427" s="94"/>
      <c r="AC427" s="218"/>
      <c r="AD427" s="218"/>
      <c r="AE427" s="218"/>
      <c r="AF427" s="218"/>
      <c r="AG427" s="218"/>
      <c r="AH427" s="218"/>
      <c r="AI427" s="94"/>
      <c r="AJ427" s="218"/>
      <c r="AK427" s="218"/>
      <c r="AL427" s="218"/>
      <c r="AM427" s="218"/>
      <c r="AN427" s="218"/>
      <c r="AO427" s="94"/>
      <c r="AP427" s="218"/>
      <c r="AQ427" s="218"/>
      <c r="AR427" s="218"/>
      <c r="AU427" s="218"/>
      <c r="AW427" s="218"/>
      <c r="AX427" s="218"/>
      <c r="BE427" s="94"/>
      <c r="BF427" s="218"/>
      <c r="BG427" s="94"/>
      <c r="BH427" s="94"/>
      <c r="BI427" s="218"/>
      <c r="BJ427" s="94"/>
      <c r="BK427" s="218"/>
      <c r="BL427" s="218"/>
      <c r="BQ427" s="96"/>
      <c r="BR427" s="96"/>
      <c r="BS427" s="96"/>
      <c r="BT427" s="96"/>
      <c r="BV427" s="96"/>
      <c r="BW427" s="96"/>
    </row>
    <row r="428" spans="2:75" x14ac:dyDescent="0.2">
      <c r="B428" s="101"/>
      <c r="I428" s="101"/>
      <c r="L428" s="101"/>
      <c r="M428" s="105"/>
      <c r="N428" s="257"/>
      <c r="O428" s="257"/>
      <c r="P428" s="257"/>
      <c r="Q428" s="257"/>
      <c r="R428" s="220"/>
      <c r="S428" s="220"/>
      <c r="T428" s="220"/>
      <c r="U428" s="220"/>
      <c r="V428" s="218"/>
      <c r="X428" s="106"/>
      <c r="Y428" s="218"/>
      <c r="Z428" s="218"/>
      <c r="AA428" s="218"/>
      <c r="AB428" s="94"/>
      <c r="AC428" s="218"/>
      <c r="AD428" s="218"/>
      <c r="AE428" s="218"/>
      <c r="AF428" s="218"/>
      <c r="AG428" s="218"/>
      <c r="AH428" s="218"/>
      <c r="AI428" s="94"/>
      <c r="AJ428" s="218"/>
      <c r="AK428" s="218"/>
      <c r="AL428" s="218"/>
      <c r="AM428" s="218"/>
      <c r="AN428" s="218"/>
      <c r="AO428" s="94"/>
      <c r="AP428" s="218"/>
      <c r="AQ428" s="218"/>
      <c r="AR428" s="218"/>
      <c r="AU428" s="218"/>
      <c r="AW428" s="218"/>
      <c r="AX428" s="218"/>
      <c r="BE428" s="94"/>
      <c r="BF428" s="218"/>
      <c r="BG428" s="94"/>
      <c r="BH428" s="94"/>
      <c r="BI428" s="218"/>
      <c r="BJ428" s="94"/>
      <c r="BK428" s="218"/>
      <c r="BL428" s="218"/>
      <c r="BQ428" s="96"/>
      <c r="BR428" s="96"/>
      <c r="BS428" s="96"/>
      <c r="BT428" s="96"/>
      <c r="BV428" s="96"/>
      <c r="BW428" s="96"/>
    </row>
    <row r="429" spans="2:75" x14ac:dyDescent="0.2">
      <c r="B429" s="101"/>
      <c r="I429" s="101"/>
      <c r="L429" s="101"/>
      <c r="M429" s="105"/>
      <c r="N429" s="257"/>
      <c r="O429" s="257"/>
      <c r="P429" s="257"/>
      <c r="Q429" s="257"/>
      <c r="R429" s="220"/>
      <c r="S429" s="220"/>
      <c r="T429" s="220"/>
      <c r="U429" s="220"/>
      <c r="V429" s="218"/>
      <c r="X429" s="106"/>
      <c r="Y429" s="218"/>
      <c r="Z429" s="218"/>
      <c r="AA429" s="218"/>
      <c r="AB429" s="94"/>
      <c r="AC429" s="218"/>
      <c r="AD429" s="218"/>
      <c r="AE429" s="218"/>
      <c r="AF429" s="218"/>
      <c r="AG429" s="218"/>
      <c r="AH429" s="218"/>
      <c r="AI429" s="94"/>
      <c r="AJ429" s="218"/>
      <c r="AK429" s="218"/>
      <c r="AL429" s="218"/>
      <c r="AM429" s="218"/>
      <c r="AN429" s="218"/>
      <c r="AO429" s="94"/>
      <c r="AP429" s="218"/>
      <c r="AQ429" s="218"/>
      <c r="AR429" s="218"/>
      <c r="AU429" s="218"/>
      <c r="AW429" s="218"/>
      <c r="AX429" s="218"/>
      <c r="BE429" s="94"/>
      <c r="BF429" s="218"/>
      <c r="BG429" s="94"/>
      <c r="BH429" s="94"/>
      <c r="BI429" s="218"/>
      <c r="BJ429" s="94"/>
      <c r="BK429" s="218"/>
      <c r="BL429" s="218"/>
      <c r="BQ429" s="96"/>
      <c r="BR429" s="96"/>
      <c r="BS429" s="96"/>
      <c r="BT429" s="96"/>
      <c r="BV429" s="96"/>
      <c r="BW429" s="96"/>
    </row>
    <row r="430" spans="2:75" x14ac:dyDescent="0.2">
      <c r="B430" s="101"/>
      <c r="I430" s="101"/>
      <c r="L430" s="101"/>
      <c r="M430" s="105"/>
      <c r="N430" s="257"/>
      <c r="O430" s="257"/>
      <c r="P430" s="257"/>
      <c r="Q430" s="257"/>
      <c r="R430" s="220"/>
      <c r="S430" s="220"/>
      <c r="T430" s="220"/>
      <c r="U430" s="220"/>
      <c r="V430" s="218"/>
      <c r="X430" s="106"/>
      <c r="Y430" s="218"/>
      <c r="Z430" s="218"/>
      <c r="AA430" s="218"/>
      <c r="AB430" s="94"/>
      <c r="AC430" s="218"/>
      <c r="AD430" s="218"/>
      <c r="AE430" s="218"/>
      <c r="AF430" s="218"/>
      <c r="AG430" s="218"/>
      <c r="AH430" s="218"/>
      <c r="AI430" s="94"/>
      <c r="AJ430" s="218"/>
      <c r="AK430" s="218"/>
      <c r="AL430" s="218"/>
      <c r="AM430" s="218"/>
      <c r="AN430" s="218"/>
      <c r="AO430" s="94"/>
      <c r="AP430" s="218"/>
      <c r="AQ430" s="218"/>
      <c r="AR430" s="218"/>
      <c r="AU430" s="218"/>
      <c r="AW430" s="218"/>
      <c r="AX430" s="218"/>
      <c r="BE430" s="94"/>
      <c r="BF430" s="218"/>
      <c r="BG430" s="94"/>
      <c r="BH430" s="94"/>
      <c r="BI430" s="218"/>
      <c r="BJ430" s="94"/>
      <c r="BK430" s="218"/>
      <c r="BL430" s="218"/>
      <c r="BQ430" s="96"/>
      <c r="BR430" s="96"/>
      <c r="BS430" s="96"/>
      <c r="BT430" s="96"/>
      <c r="BV430" s="96"/>
      <c r="BW430" s="96"/>
    </row>
    <row r="431" spans="2:75" x14ac:dyDescent="0.2">
      <c r="B431" s="101"/>
      <c r="I431" s="101"/>
      <c r="L431" s="101"/>
      <c r="M431" s="105"/>
      <c r="N431" s="257"/>
      <c r="O431" s="257"/>
      <c r="P431" s="257"/>
      <c r="Q431" s="257"/>
      <c r="R431" s="220"/>
      <c r="S431" s="220"/>
      <c r="T431" s="220"/>
      <c r="U431" s="220"/>
      <c r="V431" s="218"/>
      <c r="X431" s="106"/>
      <c r="Y431" s="218"/>
      <c r="Z431" s="218"/>
      <c r="AA431" s="218"/>
      <c r="AB431" s="94"/>
      <c r="AC431" s="218"/>
      <c r="AD431" s="218"/>
      <c r="AE431" s="218"/>
      <c r="AF431" s="218"/>
      <c r="AG431" s="218"/>
      <c r="AH431" s="218"/>
      <c r="AI431" s="94"/>
      <c r="AJ431" s="218"/>
      <c r="AK431" s="218"/>
      <c r="AL431" s="218"/>
      <c r="AM431" s="218"/>
      <c r="AN431" s="218"/>
      <c r="AO431" s="94"/>
      <c r="AP431" s="218"/>
      <c r="AQ431" s="218"/>
      <c r="AR431" s="218"/>
      <c r="AU431" s="218"/>
      <c r="AW431" s="218"/>
      <c r="AX431" s="218"/>
      <c r="BE431" s="94"/>
      <c r="BF431" s="218"/>
      <c r="BG431" s="94"/>
      <c r="BH431" s="94"/>
      <c r="BI431" s="218"/>
      <c r="BJ431" s="94"/>
      <c r="BK431" s="218"/>
      <c r="BL431" s="218"/>
      <c r="BQ431" s="96"/>
      <c r="BR431" s="96"/>
      <c r="BS431" s="96"/>
      <c r="BT431" s="96"/>
      <c r="BV431" s="96"/>
      <c r="BW431" s="96"/>
    </row>
    <row r="432" spans="2:75" x14ac:dyDescent="0.2">
      <c r="B432" s="101"/>
      <c r="I432" s="101"/>
      <c r="L432" s="101"/>
      <c r="M432" s="105"/>
      <c r="N432" s="257"/>
      <c r="O432" s="257"/>
      <c r="P432" s="257"/>
      <c r="Q432" s="257"/>
      <c r="R432" s="220"/>
      <c r="S432" s="220"/>
      <c r="T432" s="220"/>
      <c r="U432" s="220"/>
      <c r="V432" s="218"/>
      <c r="X432" s="106"/>
      <c r="Y432" s="218"/>
      <c r="Z432" s="218"/>
      <c r="AA432" s="218"/>
      <c r="AB432" s="94"/>
      <c r="AC432" s="218"/>
      <c r="AD432" s="218"/>
      <c r="AE432" s="218"/>
      <c r="AF432" s="218"/>
      <c r="AG432" s="218"/>
      <c r="AH432" s="218"/>
      <c r="AI432" s="94"/>
      <c r="AJ432" s="218"/>
      <c r="AK432" s="218"/>
      <c r="AL432" s="218"/>
      <c r="AM432" s="218"/>
      <c r="AN432" s="218"/>
      <c r="AO432" s="94"/>
      <c r="AP432" s="218"/>
      <c r="AQ432" s="218"/>
      <c r="AR432" s="218"/>
      <c r="AU432" s="218"/>
      <c r="AW432" s="218"/>
      <c r="AX432" s="218"/>
      <c r="BE432" s="94"/>
      <c r="BF432" s="218"/>
      <c r="BG432" s="94"/>
      <c r="BH432" s="94"/>
      <c r="BI432" s="218"/>
      <c r="BJ432" s="94"/>
      <c r="BK432" s="218"/>
      <c r="BL432" s="218"/>
      <c r="BQ432" s="96"/>
      <c r="BR432" s="96"/>
      <c r="BS432" s="96"/>
      <c r="BT432" s="96"/>
      <c r="BV432" s="96"/>
      <c r="BW432" s="96"/>
    </row>
    <row r="433" spans="2:75" x14ac:dyDescent="0.2">
      <c r="B433" s="101"/>
      <c r="I433" s="101"/>
      <c r="L433" s="101"/>
      <c r="M433" s="105"/>
      <c r="N433" s="257"/>
      <c r="O433" s="257"/>
      <c r="P433" s="257"/>
      <c r="Q433" s="257"/>
      <c r="R433" s="220"/>
      <c r="S433" s="220"/>
      <c r="T433" s="220"/>
      <c r="U433" s="220"/>
      <c r="V433" s="218"/>
      <c r="X433" s="106"/>
      <c r="Y433" s="218"/>
      <c r="Z433" s="218"/>
      <c r="AA433" s="218"/>
      <c r="AB433" s="94"/>
      <c r="AC433" s="218"/>
      <c r="AD433" s="218"/>
      <c r="AE433" s="218"/>
      <c r="AF433" s="218"/>
      <c r="AG433" s="218"/>
      <c r="AH433" s="218"/>
      <c r="AI433" s="94"/>
      <c r="AJ433" s="218"/>
      <c r="AK433" s="218"/>
      <c r="AL433" s="218"/>
      <c r="AM433" s="218"/>
      <c r="AN433" s="218"/>
      <c r="AO433" s="94"/>
      <c r="AP433" s="218"/>
      <c r="AQ433" s="218"/>
      <c r="AR433" s="218"/>
      <c r="AU433" s="218"/>
      <c r="AW433" s="218"/>
      <c r="AX433" s="218"/>
      <c r="BE433" s="94"/>
      <c r="BF433" s="218"/>
      <c r="BG433" s="94"/>
      <c r="BH433" s="94"/>
      <c r="BI433" s="218"/>
      <c r="BJ433" s="94"/>
      <c r="BK433" s="218"/>
      <c r="BL433" s="218"/>
      <c r="BQ433" s="96"/>
      <c r="BR433" s="96"/>
      <c r="BS433" s="96"/>
      <c r="BT433" s="96"/>
      <c r="BV433" s="96"/>
      <c r="BW433" s="96"/>
    </row>
    <row r="434" spans="2:75" x14ac:dyDescent="0.2">
      <c r="B434" s="101"/>
      <c r="I434" s="101"/>
      <c r="L434" s="101"/>
      <c r="M434" s="105"/>
      <c r="N434" s="257"/>
      <c r="O434" s="257"/>
      <c r="P434" s="257"/>
      <c r="Q434" s="257"/>
      <c r="R434" s="220"/>
      <c r="S434" s="220"/>
      <c r="T434" s="220"/>
      <c r="U434" s="220"/>
      <c r="V434" s="218"/>
      <c r="X434" s="106"/>
      <c r="Y434" s="218"/>
      <c r="Z434" s="218"/>
      <c r="AA434" s="218"/>
      <c r="AB434" s="94"/>
      <c r="AC434" s="218"/>
      <c r="AD434" s="218"/>
      <c r="AE434" s="218"/>
      <c r="AF434" s="218"/>
      <c r="AG434" s="218"/>
      <c r="AH434" s="218"/>
      <c r="AI434" s="94"/>
      <c r="AJ434" s="218"/>
      <c r="AK434" s="218"/>
      <c r="AL434" s="218"/>
      <c r="AM434" s="218"/>
      <c r="AN434" s="218"/>
      <c r="AO434" s="94"/>
      <c r="AP434" s="218"/>
      <c r="AQ434" s="218"/>
      <c r="AR434" s="218"/>
      <c r="AU434" s="218"/>
      <c r="AW434" s="218"/>
      <c r="AX434" s="218"/>
      <c r="BE434" s="94"/>
      <c r="BF434" s="218"/>
      <c r="BG434" s="94"/>
      <c r="BH434" s="94"/>
      <c r="BI434" s="218"/>
      <c r="BJ434" s="94"/>
      <c r="BK434" s="218"/>
      <c r="BL434" s="218"/>
      <c r="BQ434" s="96"/>
      <c r="BR434" s="96"/>
      <c r="BS434" s="96"/>
      <c r="BT434" s="96"/>
      <c r="BV434" s="96"/>
      <c r="BW434" s="96"/>
    </row>
    <row r="435" spans="2:75" x14ac:dyDescent="0.2">
      <c r="B435" s="101"/>
      <c r="I435" s="101"/>
      <c r="L435" s="101"/>
      <c r="M435" s="105"/>
      <c r="N435" s="257"/>
      <c r="O435" s="257"/>
      <c r="P435" s="257"/>
      <c r="Q435" s="257"/>
      <c r="R435" s="220"/>
      <c r="S435" s="220"/>
      <c r="T435" s="220"/>
      <c r="U435" s="220"/>
      <c r="V435" s="218"/>
      <c r="X435" s="106"/>
      <c r="Y435" s="218"/>
      <c r="Z435" s="218"/>
      <c r="AA435" s="218"/>
      <c r="AB435" s="94"/>
      <c r="AC435" s="218"/>
      <c r="AD435" s="218"/>
      <c r="AE435" s="218"/>
      <c r="AF435" s="218"/>
      <c r="AG435" s="218"/>
      <c r="AH435" s="218"/>
      <c r="AI435" s="94"/>
      <c r="AJ435" s="218"/>
      <c r="AK435" s="218"/>
      <c r="AL435" s="218"/>
      <c r="AM435" s="218"/>
      <c r="AN435" s="218"/>
      <c r="AO435" s="94"/>
      <c r="AP435" s="218"/>
      <c r="AQ435" s="218"/>
      <c r="AR435" s="218"/>
      <c r="AU435" s="218"/>
      <c r="AW435" s="218"/>
      <c r="AX435" s="218"/>
      <c r="BE435" s="94"/>
      <c r="BF435" s="218"/>
      <c r="BG435" s="94"/>
      <c r="BH435" s="94"/>
      <c r="BI435" s="218"/>
      <c r="BJ435" s="94"/>
      <c r="BK435" s="218"/>
      <c r="BL435" s="218"/>
      <c r="BQ435" s="96"/>
      <c r="BR435" s="96"/>
      <c r="BS435" s="96"/>
      <c r="BT435" s="96"/>
      <c r="BV435" s="96"/>
      <c r="BW435" s="96"/>
    </row>
    <row r="436" spans="2:75" x14ac:dyDescent="0.2">
      <c r="B436" s="101"/>
      <c r="I436" s="101"/>
      <c r="L436" s="101"/>
      <c r="M436" s="105"/>
      <c r="N436" s="257"/>
      <c r="O436" s="257"/>
      <c r="P436" s="257"/>
      <c r="Q436" s="257"/>
      <c r="R436" s="220"/>
      <c r="S436" s="220"/>
      <c r="T436" s="220"/>
      <c r="U436" s="220"/>
      <c r="V436" s="218"/>
      <c r="X436" s="106"/>
      <c r="Y436" s="218"/>
      <c r="Z436" s="218"/>
      <c r="AA436" s="218"/>
      <c r="AB436" s="94"/>
      <c r="AC436" s="218"/>
      <c r="AD436" s="218"/>
      <c r="AE436" s="218"/>
      <c r="AF436" s="218"/>
      <c r="AG436" s="218"/>
      <c r="AH436" s="218"/>
      <c r="AI436" s="94"/>
      <c r="AJ436" s="218"/>
      <c r="AK436" s="218"/>
      <c r="AL436" s="218"/>
      <c r="AM436" s="218"/>
      <c r="AN436" s="218"/>
      <c r="AO436" s="94"/>
      <c r="AP436" s="218"/>
      <c r="AQ436" s="218"/>
      <c r="AR436" s="218"/>
      <c r="AU436" s="218"/>
      <c r="AW436" s="218"/>
      <c r="AX436" s="218"/>
      <c r="BE436" s="94"/>
      <c r="BF436" s="218"/>
      <c r="BG436" s="94"/>
      <c r="BH436" s="94"/>
      <c r="BI436" s="218"/>
      <c r="BJ436" s="94"/>
      <c r="BK436" s="218"/>
      <c r="BL436" s="218"/>
      <c r="BQ436" s="96"/>
      <c r="BR436" s="96"/>
      <c r="BS436" s="96"/>
      <c r="BT436" s="96"/>
      <c r="BV436" s="96"/>
      <c r="BW436" s="96"/>
    </row>
    <row r="437" spans="2:75" x14ac:dyDescent="0.2">
      <c r="B437" s="101"/>
      <c r="I437" s="101"/>
      <c r="L437" s="101"/>
      <c r="M437" s="105"/>
      <c r="N437" s="257"/>
      <c r="O437" s="257"/>
      <c r="P437" s="257"/>
      <c r="Q437" s="257"/>
      <c r="R437" s="220"/>
      <c r="S437" s="220"/>
      <c r="T437" s="220"/>
      <c r="U437" s="220"/>
      <c r="V437" s="218"/>
      <c r="X437" s="106"/>
      <c r="Y437" s="218"/>
      <c r="Z437" s="218"/>
      <c r="AA437" s="218"/>
      <c r="AB437" s="94"/>
      <c r="AC437" s="218"/>
      <c r="AD437" s="218"/>
      <c r="AE437" s="218"/>
      <c r="AF437" s="218"/>
      <c r="AG437" s="218"/>
      <c r="AH437" s="218"/>
      <c r="AI437" s="94"/>
      <c r="AJ437" s="218"/>
      <c r="AK437" s="218"/>
      <c r="AL437" s="218"/>
      <c r="AM437" s="218"/>
      <c r="AN437" s="218"/>
      <c r="AO437" s="94"/>
      <c r="AP437" s="218"/>
      <c r="AQ437" s="218"/>
      <c r="AR437" s="218"/>
      <c r="AU437" s="218"/>
      <c r="AW437" s="218"/>
      <c r="AX437" s="218"/>
      <c r="BE437" s="94"/>
      <c r="BF437" s="218"/>
      <c r="BG437" s="94"/>
      <c r="BH437" s="94"/>
      <c r="BI437" s="218"/>
      <c r="BJ437" s="94"/>
      <c r="BK437" s="218"/>
      <c r="BL437" s="218"/>
      <c r="BQ437" s="96"/>
      <c r="BR437" s="96"/>
      <c r="BS437" s="96"/>
      <c r="BT437" s="96"/>
      <c r="BV437" s="96"/>
      <c r="BW437" s="96"/>
    </row>
    <row r="438" spans="2:75" x14ac:dyDescent="0.2">
      <c r="B438" s="101"/>
      <c r="I438" s="101"/>
      <c r="L438" s="101"/>
      <c r="M438" s="105"/>
      <c r="N438" s="257"/>
      <c r="O438" s="257"/>
      <c r="P438" s="257"/>
      <c r="Q438" s="257"/>
      <c r="R438" s="220"/>
      <c r="S438" s="220"/>
      <c r="T438" s="220"/>
      <c r="U438" s="220"/>
      <c r="V438" s="218"/>
      <c r="X438" s="106"/>
      <c r="Y438" s="218"/>
      <c r="Z438" s="218"/>
      <c r="AA438" s="218"/>
      <c r="AB438" s="94"/>
      <c r="AC438" s="218"/>
      <c r="AD438" s="218"/>
      <c r="AE438" s="218"/>
      <c r="AF438" s="218"/>
      <c r="AG438" s="218"/>
      <c r="AH438" s="218"/>
      <c r="AI438" s="94"/>
      <c r="AJ438" s="218"/>
      <c r="AK438" s="218"/>
      <c r="AL438" s="218"/>
      <c r="AM438" s="218"/>
      <c r="AN438" s="218"/>
      <c r="AO438" s="94"/>
      <c r="AP438" s="218"/>
      <c r="AQ438" s="218"/>
      <c r="AR438" s="218"/>
      <c r="AU438" s="218"/>
      <c r="AW438" s="218"/>
      <c r="AX438" s="218"/>
      <c r="BE438" s="94"/>
      <c r="BF438" s="218"/>
      <c r="BG438" s="94"/>
      <c r="BH438" s="94"/>
      <c r="BI438" s="218"/>
      <c r="BJ438" s="94"/>
      <c r="BK438" s="218"/>
      <c r="BL438" s="218"/>
      <c r="BQ438" s="96"/>
      <c r="BR438" s="96"/>
      <c r="BS438" s="96"/>
      <c r="BT438" s="96"/>
      <c r="BV438" s="96"/>
      <c r="BW438" s="96"/>
    </row>
    <row r="439" spans="2:75" x14ac:dyDescent="0.2">
      <c r="B439" s="101"/>
      <c r="I439" s="101"/>
      <c r="L439" s="101"/>
      <c r="M439" s="105"/>
      <c r="N439" s="257"/>
      <c r="O439" s="257"/>
      <c r="P439" s="257"/>
      <c r="Q439" s="257"/>
      <c r="R439" s="220"/>
      <c r="S439" s="220"/>
      <c r="T439" s="220"/>
      <c r="U439" s="220"/>
      <c r="V439" s="218"/>
      <c r="X439" s="106"/>
      <c r="Y439" s="218"/>
      <c r="Z439" s="218"/>
      <c r="AA439" s="218"/>
      <c r="AB439" s="94"/>
      <c r="AC439" s="218"/>
      <c r="AD439" s="218"/>
      <c r="AE439" s="218"/>
      <c r="AF439" s="218"/>
      <c r="AG439" s="218"/>
      <c r="AH439" s="218"/>
      <c r="AI439" s="94"/>
      <c r="AJ439" s="218"/>
      <c r="AK439" s="218"/>
      <c r="AL439" s="218"/>
      <c r="AM439" s="218"/>
      <c r="AN439" s="218"/>
      <c r="AO439" s="94"/>
      <c r="AP439" s="218"/>
      <c r="AQ439" s="218"/>
      <c r="AR439" s="218"/>
      <c r="AU439" s="218"/>
      <c r="AW439" s="218"/>
      <c r="AX439" s="218"/>
      <c r="BE439" s="94"/>
      <c r="BF439" s="218"/>
      <c r="BG439" s="94"/>
      <c r="BH439" s="94"/>
      <c r="BI439" s="218"/>
      <c r="BJ439" s="94"/>
      <c r="BK439" s="218"/>
      <c r="BL439" s="218"/>
      <c r="BQ439" s="96"/>
      <c r="BR439" s="96"/>
      <c r="BS439" s="96"/>
      <c r="BT439" s="96"/>
      <c r="BV439" s="96"/>
      <c r="BW439" s="96"/>
    </row>
    <row r="440" spans="2:75" x14ac:dyDescent="0.2">
      <c r="B440" s="101"/>
      <c r="I440" s="101"/>
      <c r="L440" s="101"/>
      <c r="M440" s="105"/>
      <c r="N440" s="257"/>
      <c r="O440" s="257"/>
      <c r="P440" s="257"/>
      <c r="Q440" s="257"/>
      <c r="R440" s="220"/>
      <c r="S440" s="220"/>
      <c r="T440" s="220"/>
      <c r="U440" s="220"/>
      <c r="V440" s="218"/>
      <c r="X440" s="106"/>
      <c r="Y440" s="218"/>
      <c r="Z440" s="218"/>
      <c r="AA440" s="218"/>
      <c r="AB440" s="94"/>
      <c r="AC440" s="218"/>
      <c r="AD440" s="218"/>
      <c r="AE440" s="218"/>
      <c r="AF440" s="218"/>
      <c r="AG440" s="218"/>
      <c r="AH440" s="218"/>
      <c r="AI440" s="94"/>
      <c r="AJ440" s="218"/>
      <c r="AK440" s="218"/>
      <c r="AL440" s="218"/>
      <c r="AM440" s="218"/>
      <c r="AN440" s="218"/>
      <c r="AO440" s="94"/>
      <c r="AP440" s="218"/>
      <c r="AQ440" s="218"/>
      <c r="AR440" s="218"/>
      <c r="AU440" s="218"/>
      <c r="AW440" s="218"/>
      <c r="AX440" s="218"/>
      <c r="BE440" s="94"/>
      <c r="BF440" s="218"/>
      <c r="BG440" s="94"/>
      <c r="BH440" s="94"/>
      <c r="BI440" s="218"/>
      <c r="BJ440" s="94"/>
      <c r="BK440" s="218"/>
      <c r="BL440" s="218"/>
      <c r="BQ440" s="96"/>
      <c r="BR440" s="96"/>
      <c r="BS440" s="96"/>
      <c r="BT440" s="96"/>
      <c r="BV440" s="96"/>
      <c r="BW440" s="96"/>
    </row>
    <row r="441" spans="2:75" x14ac:dyDescent="0.2">
      <c r="B441" s="101"/>
      <c r="I441" s="101"/>
      <c r="L441" s="101"/>
      <c r="M441" s="105"/>
      <c r="N441" s="257"/>
      <c r="O441" s="257"/>
      <c r="P441" s="257"/>
      <c r="Q441" s="257"/>
      <c r="R441" s="220"/>
      <c r="S441" s="220"/>
      <c r="T441" s="220"/>
      <c r="U441" s="220"/>
      <c r="V441" s="218"/>
      <c r="X441" s="106"/>
      <c r="Y441" s="218"/>
      <c r="Z441" s="218"/>
      <c r="AA441" s="218"/>
      <c r="AB441" s="94"/>
      <c r="AC441" s="218"/>
      <c r="AD441" s="218"/>
      <c r="AE441" s="218"/>
      <c r="AF441" s="218"/>
      <c r="AG441" s="218"/>
      <c r="AH441" s="218"/>
      <c r="AI441" s="94"/>
      <c r="AJ441" s="218"/>
      <c r="AK441" s="218"/>
      <c r="AL441" s="218"/>
      <c r="AM441" s="218"/>
      <c r="AN441" s="218"/>
      <c r="AO441" s="94"/>
      <c r="AP441" s="218"/>
      <c r="AQ441" s="218"/>
      <c r="AR441" s="218"/>
      <c r="AU441" s="218"/>
      <c r="AW441" s="218"/>
      <c r="AX441" s="218"/>
      <c r="BE441" s="94"/>
      <c r="BF441" s="218"/>
      <c r="BG441" s="94"/>
      <c r="BH441" s="94"/>
      <c r="BI441" s="218"/>
      <c r="BJ441" s="94"/>
      <c r="BK441" s="218"/>
      <c r="BL441" s="218"/>
      <c r="BQ441" s="96"/>
      <c r="BR441" s="96"/>
      <c r="BS441" s="96"/>
      <c r="BT441" s="96"/>
      <c r="BV441" s="96"/>
      <c r="BW441" s="96"/>
    </row>
    <row r="442" spans="2:75" x14ac:dyDescent="0.2">
      <c r="B442" s="101"/>
      <c r="I442" s="101"/>
      <c r="L442" s="101"/>
      <c r="M442" s="105"/>
      <c r="N442" s="257"/>
      <c r="O442" s="257"/>
      <c r="P442" s="257"/>
      <c r="Q442" s="257"/>
      <c r="R442" s="220"/>
      <c r="S442" s="220"/>
      <c r="T442" s="220"/>
      <c r="U442" s="220"/>
      <c r="V442" s="218"/>
      <c r="X442" s="106"/>
      <c r="Y442" s="218"/>
      <c r="Z442" s="218"/>
      <c r="AA442" s="218"/>
      <c r="AB442" s="94"/>
      <c r="AC442" s="218"/>
      <c r="AD442" s="218"/>
      <c r="AE442" s="218"/>
      <c r="AF442" s="218"/>
      <c r="AG442" s="218"/>
      <c r="AH442" s="218"/>
      <c r="AI442" s="94"/>
      <c r="AJ442" s="218"/>
      <c r="AK442" s="218"/>
      <c r="AL442" s="218"/>
      <c r="AM442" s="218"/>
      <c r="AN442" s="218"/>
      <c r="AO442" s="94"/>
      <c r="AP442" s="218"/>
      <c r="AQ442" s="218"/>
      <c r="AR442" s="218"/>
      <c r="AU442" s="218"/>
      <c r="AW442" s="218"/>
      <c r="AX442" s="218"/>
      <c r="BE442" s="94"/>
      <c r="BF442" s="218"/>
      <c r="BG442" s="94"/>
      <c r="BH442" s="94"/>
      <c r="BI442" s="218"/>
      <c r="BJ442" s="94"/>
      <c r="BK442" s="218"/>
      <c r="BL442" s="218"/>
      <c r="BQ442" s="96"/>
      <c r="BR442" s="96"/>
      <c r="BS442" s="96"/>
      <c r="BT442" s="96"/>
      <c r="BV442" s="96"/>
      <c r="BW442" s="96"/>
    </row>
    <row r="443" spans="2:75" x14ac:dyDescent="0.2">
      <c r="B443" s="101"/>
      <c r="I443" s="101"/>
      <c r="L443" s="101"/>
      <c r="M443" s="105"/>
      <c r="N443" s="257"/>
      <c r="O443" s="257"/>
      <c r="P443" s="257"/>
      <c r="Q443" s="257"/>
      <c r="R443" s="220"/>
      <c r="S443" s="220"/>
      <c r="T443" s="220"/>
      <c r="U443" s="220"/>
      <c r="V443" s="218"/>
      <c r="X443" s="106"/>
      <c r="Y443" s="218"/>
      <c r="Z443" s="218"/>
      <c r="AA443" s="218"/>
      <c r="AB443" s="94"/>
      <c r="AC443" s="218"/>
      <c r="AD443" s="218"/>
      <c r="AE443" s="218"/>
      <c r="AF443" s="218"/>
      <c r="AG443" s="218"/>
      <c r="AH443" s="218"/>
      <c r="AI443" s="94"/>
      <c r="AJ443" s="218"/>
      <c r="AK443" s="218"/>
      <c r="AL443" s="218"/>
      <c r="AM443" s="218"/>
      <c r="AN443" s="218"/>
      <c r="AO443" s="94"/>
      <c r="AP443" s="218"/>
      <c r="AQ443" s="218"/>
      <c r="AR443" s="218"/>
      <c r="AU443" s="218"/>
      <c r="AW443" s="218"/>
      <c r="AX443" s="218"/>
      <c r="BE443" s="94"/>
      <c r="BF443" s="218"/>
      <c r="BG443" s="94"/>
      <c r="BH443" s="94"/>
      <c r="BI443" s="218"/>
      <c r="BJ443" s="94"/>
      <c r="BK443" s="218"/>
      <c r="BL443" s="218"/>
      <c r="BQ443" s="96"/>
      <c r="BR443" s="96"/>
      <c r="BS443" s="96"/>
      <c r="BT443" s="96"/>
      <c r="BV443" s="96"/>
      <c r="BW443" s="96"/>
    </row>
    <row r="444" spans="2:75" x14ac:dyDescent="0.2">
      <c r="B444" s="101"/>
      <c r="I444" s="101"/>
      <c r="L444" s="101"/>
      <c r="M444" s="105"/>
      <c r="N444" s="257"/>
      <c r="O444" s="257"/>
      <c r="P444" s="257"/>
      <c r="Q444" s="257"/>
      <c r="R444" s="220"/>
      <c r="S444" s="220"/>
      <c r="T444" s="220"/>
      <c r="U444" s="220"/>
      <c r="V444" s="218"/>
      <c r="X444" s="106"/>
      <c r="Y444" s="218"/>
      <c r="Z444" s="218"/>
      <c r="AA444" s="218"/>
      <c r="AB444" s="94"/>
      <c r="AC444" s="218"/>
      <c r="AD444" s="218"/>
      <c r="AE444" s="218"/>
      <c r="AF444" s="218"/>
      <c r="AG444" s="218"/>
      <c r="AH444" s="218"/>
      <c r="AI444" s="94"/>
      <c r="AJ444" s="218"/>
      <c r="AK444" s="218"/>
      <c r="AL444" s="218"/>
      <c r="AM444" s="218"/>
      <c r="AN444" s="218"/>
      <c r="AO444" s="94"/>
      <c r="AP444" s="218"/>
      <c r="AQ444" s="218"/>
      <c r="AR444" s="218"/>
      <c r="AU444" s="218"/>
      <c r="AW444" s="218"/>
      <c r="AX444" s="218"/>
      <c r="BE444" s="94"/>
      <c r="BF444" s="218"/>
      <c r="BG444" s="94"/>
      <c r="BH444" s="94"/>
      <c r="BI444" s="218"/>
      <c r="BJ444" s="94"/>
      <c r="BK444" s="218"/>
      <c r="BL444" s="218"/>
      <c r="BQ444" s="96"/>
      <c r="BR444" s="96"/>
      <c r="BS444" s="96"/>
      <c r="BT444" s="96"/>
      <c r="BV444" s="96"/>
      <c r="BW444" s="96"/>
    </row>
    <row r="445" spans="2:75" x14ac:dyDescent="0.2">
      <c r="B445" s="101"/>
      <c r="I445" s="101"/>
      <c r="L445" s="101"/>
      <c r="M445" s="105"/>
      <c r="N445" s="257"/>
      <c r="O445" s="257"/>
      <c r="P445" s="257"/>
      <c r="Q445" s="257"/>
      <c r="R445" s="220"/>
      <c r="S445" s="220"/>
      <c r="T445" s="220"/>
      <c r="U445" s="220"/>
      <c r="V445" s="218"/>
      <c r="X445" s="106"/>
      <c r="Y445" s="218"/>
      <c r="Z445" s="218"/>
      <c r="AA445" s="218"/>
      <c r="AB445" s="94"/>
      <c r="AC445" s="218"/>
      <c r="AD445" s="218"/>
      <c r="AE445" s="218"/>
      <c r="AF445" s="218"/>
      <c r="AG445" s="218"/>
      <c r="AH445" s="218"/>
      <c r="AI445" s="94"/>
      <c r="AJ445" s="218"/>
      <c r="AK445" s="218"/>
      <c r="AL445" s="218"/>
      <c r="AM445" s="218"/>
      <c r="AN445" s="218"/>
      <c r="AO445" s="94"/>
      <c r="AP445" s="218"/>
      <c r="AQ445" s="218"/>
      <c r="AR445" s="218"/>
      <c r="AU445" s="218"/>
      <c r="AW445" s="218"/>
      <c r="AX445" s="218"/>
      <c r="BE445" s="94"/>
      <c r="BF445" s="218"/>
      <c r="BG445" s="94"/>
      <c r="BH445" s="94"/>
      <c r="BI445" s="218"/>
      <c r="BJ445" s="94"/>
      <c r="BK445" s="218"/>
      <c r="BL445" s="218"/>
      <c r="BQ445" s="96"/>
      <c r="BR445" s="96"/>
      <c r="BS445" s="96"/>
      <c r="BT445" s="96"/>
      <c r="BV445" s="96"/>
      <c r="BW445" s="96"/>
    </row>
    <row r="446" spans="2:75" x14ac:dyDescent="0.2">
      <c r="B446" s="101"/>
      <c r="I446" s="101"/>
      <c r="L446" s="101"/>
      <c r="M446" s="105"/>
      <c r="N446" s="257"/>
      <c r="O446" s="257"/>
      <c r="P446" s="257"/>
      <c r="Q446" s="257"/>
      <c r="R446" s="220"/>
      <c r="S446" s="220"/>
      <c r="T446" s="220"/>
      <c r="U446" s="220"/>
      <c r="V446" s="218"/>
      <c r="X446" s="106"/>
      <c r="Y446" s="218"/>
      <c r="Z446" s="218"/>
      <c r="AA446" s="218"/>
      <c r="AB446" s="94"/>
      <c r="AC446" s="218"/>
      <c r="AD446" s="218"/>
      <c r="AE446" s="218"/>
      <c r="AF446" s="218"/>
      <c r="AG446" s="218"/>
      <c r="AH446" s="218"/>
      <c r="AI446" s="94"/>
      <c r="AJ446" s="218"/>
      <c r="AK446" s="218"/>
      <c r="AL446" s="218"/>
      <c r="AM446" s="218"/>
      <c r="AN446" s="218"/>
      <c r="AO446" s="94"/>
      <c r="AP446" s="218"/>
      <c r="AQ446" s="218"/>
      <c r="AR446" s="218"/>
      <c r="AU446" s="218"/>
      <c r="AW446" s="218"/>
      <c r="AX446" s="218"/>
      <c r="BE446" s="94"/>
      <c r="BF446" s="218"/>
      <c r="BG446" s="94"/>
      <c r="BH446" s="94"/>
      <c r="BI446" s="218"/>
      <c r="BJ446" s="94"/>
      <c r="BK446" s="218"/>
      <c r="BL446" s="218"/>
      <c r="BQ446" s="96"/>
      <c r="BR446" s="96"/>
      <c r="BS446" s="96"/>
      <c r="BT446" s="96"/>
      <c r="BV446" s="96"/>
      <c r="BW446" s="96"/>
    </row>
    <row r="447" spans="2:75" x14ac:dyDescent="0.2">
      <c r="B447" s="101"/>
      <c r="I447" s="101"/>
      <c r="L447" s="101"/>
      <c r="M447" s="105"/>
      <c r="N447" s="257"/>
      <c r="O447" s="257"/>
      <c r="P447" s="257"/>
      <c r="Q447" s="257"/>
      <c r="R447" s="220"/>
      <c r="S447" s="220"/>
      <c r="T447" s="220"/>
      <c r="U447" s="220"/>
      <c r="V447" s="218"/>
      <c r="X447" s="106"/>
      <c r="Y447" s="218"/>
      <c r="Z447" s="218"/>
      <c r="AA447" s="218"/>
      <c r="AB447" s="94"/>
      <c r="AC447" s="218"/>
      <c r="AD447" s="218"/>
      <c r="AE447" s="218"/>
      <c r="AF447" s="218"/>
      <c r="AG447" s="218"/>
      <c r="AH447" s="218"/>
      <c r="AI447" s="94"/>
      <c r="AJ447" s="218"/>
      <c r="AK447" s="218"/>
      <c r="AL447" s="218"/>
      <c r="AM447" s="218"/>
      <c r="AN447" s="218"/>
      <c r="AO447" s="94"/>
      <c r="AP447" s="218"/>
      <c r="AQ447" s="218"/>
      <c r="AR447" s="218"/>
      <c r="AU447" s="218"/>
      <c r="AW447" s="218"/>
      <c r="AX447" s="218"/>
      <c r="BE447" s="94"/>
      <c r="BF447" s="218"/>
      <c r="BG447" s="94"/>
      <c r="BH447" s="94"/>
      <c r="BI447" s="218"/>
      <c r="BJ447" s="94"/>
      <c r="BK447" s="218"/>
      <c r="BL447" s="218"/>
      <c r="BQ447" s="96"/>
      <c r="BR447" s="96"/>
      <c r="BS447" s="96"/>
      <c r="BT447" s="96"/>
      <c r="BV447" s="96"/>
      <c r="BW447" s="96"/>
    </row>
    <row r="448" spans="2:75" x14ac:dyDescent="0.2">
      <c r="B448" s="101"/>
      <c r="I448" s="101"/>
      <c r="L448" s="101"/>
      <c r="M448" s="105"/>
      <c r="N448" s="257"/>
      <c r="O448" s="257"/>
      <c r="P448" s="257"/>
      <c r="Q448" s="257"/>
      <c r="R448" s="220"/>
      <c r="S448" s="220"/>
      <c r="T448" s="220"/>
      <c r="U448" s="220"/>
      <c r="V448" s="218"/>
      <c r="X448" s="106"/>
      <c r="Y448" s="218"/>
      <c r="Z448" s="218"/>
      <c r="AA448" s="218"/>
      <c r="AB448" s="94"/>
      <c r="AC448" s="218"/>
      <c r="AD448" s="218"/>
      <c r="AE448" s="218"/>
      <c r="AF448" s="218"/>
      <c r="AG448" s="218"/>
      <c r="AH448" s="218"/>
      <c r="AI448" s="94"/>
      <c r="AJ448" s="218"/>
      <c r="AK448" s="218"/>
      <c r="AL448" s="218"/>
      <c r="AM448" s="218"/>
      <c r="AN448" s="218"/>
      <c r="AO448" s="94"/>
      <c r="AP448" s="218"/>
      <c r="AQ448" s="218"/>
      <c r="AR448" s="218"/>
      <c r="AU448" s="218"/>
      <c r="AW448" s="218"/>
      <c r="AX448" s="218"/>
      <c r="BE448" s="94"/>
      <c r="BF448" s="218"/>
      <c r="BG448" s="94"/>
      <c r="BH448" s="94"/>
      <c r="BI448" s="218"/>
      <c r="BJ448" s="94"/>
      <c r="BK448" s="218"/>
      <c r="BL448" s="218"/>
      <c r="BQ448" s="96"/>
      <c r="BR448" s="96"/>
      <c r="BS448" s="96"/>
      <c r="BT448" s="96"/>
      <c r="BV448" s="96"/>
      <c r="BW448" s="96"/>
    </row>
    <row r="449" spans="2:75" x14ac:dyDescent="0.2">
      <c r="B449" s="101"/>
      <c r="I449" s="101"/>
      <c r="L449" s="101"/>
      <c r="M449" s="105"/>
      <c r="N449" s="257"/>
      <c r="O449" s="257"/>
      <c r="P449" s="257"/>
      <c r="Q449" s="257"/>
      <c r="R449" s="220"/>
      <c r="S449" s="220"/>
      <c r="T449" s="220"/>
      <c r="U449" s="220"/>
      <c r="V449" s="218"/>
      <c r="X449" s="106"/>
      <c r="Y449" s="218"/>
      <c r="Z449" s="218"/>
      <c r="AA449" s="218"/>
      <c r="AB449" s="94"/>
      <c r="AC449" s="218"/>
      <c r="AD449" s="218"/>
      <c r="AE449" s="218"/>
      <c r="AF449" s="218"/>
      <c r="AG449" s="218"/>
      <c r="AH449" s="218"/>
      <c r="AI449" s="94"/>
      <c r="AJ449" s="218"/>
      <c r="AK449" s="218"/>
      <c r="AL449" s="218"/>
      <c r="AM449" s="218"/>
      <c r="AN449" s="218"/>
      <c r="AO449" s="94"/>
      <c r="AP449" s="218"/>
      <c r="AQ449" s="218"/>
      <c r="AR449" s="218"/>
      <c r="AU449" s="218"/>
      <c r="AW449" s="218"/>
      <c r="AX449" s="218"/>
      <c r="BE449" s="94"/>
      <c r="BF449" s="218"/>
      <c r="BG449" s="94"/>
      <c r="BH449" s="94"/>
      <c r="BI449" s="218"/>
      <c r="BJ449" s="94"/>
      <c r="BK449" s="218"/>
      <c r="BL449" s="218"/>
      <c r="BQ449" s="96"/>
      <c r="BR449" s="96"/>
      <c r="BS449" s="96"/>
      <c r="BT449" s="96"/>
      <c r="BV449" s="96"/>
      <c r="BW449" s="96"/>
    </row>
    <row r="450" spans="2:75" x14ac:dyDescent="0.2">
      <c r="B450" s="101"/>
      <c r="I450" s="101"/>
      <c r="L450" s="101"/>
      <c r="M450" s="105"/>
      <c r="N450" s="257"/>
      <c r="O450" s="257"/>
      <c r="P450" s="257"/>
      <c r="Q450" s="257"/>
      <c r="R450" s="220"/>
      <c r="S450" s="220"/>
      <c r="T450" s="220"/>
      <c r="U450" s="220"/>
      <c r="V450" s="218"/>
      <c r="X450" s="106"/>
      <c r="Y450" s="218"/>
      <c r="Z450" s="218"/>
      <c r="AA450" s="218"/>
      <c r="AB450" s="94"/>
      <c r="AC450" s="218"/>
      <c r="AD450" s="218"/>
      <c r="AE450" s="218"/>
      <c r="AF450" s="218"/>
      <c r="AG450" s="218"/>
      <c r="AH450" s="218"/>
      <c r="AI450" s="94"/>
      <c r="AJ450" s="218"/>
      <c r="AK450" s="218"/>
      <c r="AL450" s="218"/>
      <c r="AM450" s="218"/>
      <c r="AN450" s="218"/>
      <c r="AO450" s="94"/>
      <c r="AP450" s="218"/>
      <c r="AQ450" s="218"/>
      <c r="AR450" s="218"/>
      <c r="AU450" s="218"/>
      <c r="AW450" s="218"/>
      <c r="AX450" s="218"/>
      <c r="BE450" s="94"/>
      <c r="BF450" s="218"/>
      <c r="BG450" s="94"/>
      <c r="BH450" s="94"/>
      <c r="BI450" s="218"/>
      <c r="BJ450" s="94"/>
      <c r="BK450" s="218"/>
      <c r="BL450" s="218"/>
      <c r="BQ450" s="96"/>
      <c r="BR450" s="96"/>
      <c r="BS450" s="96"/>
      <c r="BT450" s="96"/>
      <c r="BV450" s="96"/>
      <c r="BW450" s="96"/>
    </row>
    <row r="451" spans="2:75" x14ac:dyDescent="0.2">
      <c r="B451" s="101"/>
      <c r="I451" s="101"/>
      <c r="L451" s="101"/>
      <c r="M451" s="105"/>
      <c r="N451" s="257"/>
      <c r="O451" s="257"/>
      <c r="P451" s="257"/>
      <c r="Q451" s="257"/>
      <c r="R451" s="220"/>
      <c r="S451" s="220"/>
      <c r="T451" s="220"/>
      <c r="U451" s="220"/>
      <c r="V451" s="218"/>
      <c r="X451" s="106"/>
      <c r="Y451" s="218"/>
      <c r="Z451" s="218"/>
      <c r="AA451" s="218"/>
      <c r="AB451" s="94"/>
      <c r="AC451" s="218"/>
      <c r="AD451" s="218"/>
      <c r="AE451" s="218"/>
      <c r="AF451" s="218"/>
      <c r="AG451" s="218"/>
      <c r="AH451" s="218"/>
      <c r="AI451" s="94"/>
      <c r="AJ451" s="218"/>
      <c r="AK451" s="218"/>
      <c r="AL451" s="218"/>
      <c r="AM451" s="218"/>
      <c r="AN451" s="218"/>
      <c r="AO451" s="94"/>
      <c r="AP451" s="218"/>
      <c r="AQ451" s="218"/>
      <c r="AR451" s="218"/>
      <c r="AU451" s="218"/>
      <c r="AW451" s="218"/>
      <c r="AX451" s="218"/>
      <c r="BE451" s="94"/>
      <c r="BF451" s="218"/>
      <c r="BG451" s="94"/>
      <c r="BH451" s="94"/>
      <c r="BI451" s="218"/>
      <c r="BJ451" s="94"/>
      <c r="BK451" s="218"/>
      <c r="BL451" s="218"/>
      <c r="BQ451" s="96"/>
      <c r="BR451" s="96"/>
      <c r="BS451" s="96"/>
      <c r="BT451" s="96"/>
      <c r="BV451" s="96"/>
      <c r="BW451" s="96"/>
    </row>
    <row r="452" spans="2:75" x14ac:dyDescent="0.2">
      <c r="B452" s="101"/>
      <c r="I452" s="101"/>
      <c r="L452" s="101"/>
      <c r="M452" s="105"/>
      <c r="N452" s="257"/>
      <c r="O452" s="257"/>
      <c r="P452" s="257"/>
      <c r="Q452" s="257"/>
      <c r="R452" s="220"/>
      <c r="S452" s="220"/>
      <c r="T452" s="220"/>
      <c r="U452" s="220"/>
      <c r="V452" s="218"/>
      <c r="X452" s="106"/>
      <c r="Y452" s="218"/>
      <c r="Z452" s="218"/>
      <c r="AA452" s="218"/>
      <c r="AB452" s="94"/>
      <c r="AC452" s="218"/>
      <c r="AD452" s="218"/>
      <c r="AE452" s="218"/>
      <c r="AF452" s="218"/>
      <c r="AG452" s="218"/>
      <c r="AH452" s="218"/>
      <c r="AI452" s="94"/>
      <c r="AJ452" s="218"/>
      <c r="AK452" s="218"/>
      <c r="AL452" s="218"/>
      <c r="AM452" s="218"/>
      <c r="AN452" s="218"/>
      <c r="AO452" s="94"/>
      <c r="AP452" s="218"/>
      <c r="AQ452" s="218"/>
      <c r="AR452" s="218"/>
      <c r="AU452" s="218"/>
      <c r="AW452" s="218"/>
      <c r="AX452" s="218"/>
      <c r="BE452" s="94"/>
      <c r="BF452" s="218"/>
      <c r="BG452" s="94"/>
      <c r="BH452" s="94"/>
      <c r="BI452" s="218"/>
      <c r="BJ452" s="94"/>
      <c r="BK452" s="218"/>
      <c r="BL452" s="218"/>
      <c r="BQ452" s="96"/>
      <c r="BR452" s="96"/>
      <c r="BS452" s="96"/>
      <c r="BT452" s="96"/>
      <c r="BV452" s="96"/>
      <c r="BW452" s="96"/>
    </row>
    <row r="453" spans="2:75" x14ac:dyDescent="0.2">
      <c r="B453" s="101"/>
      <c r="I453" s="101"/>
      <c r="L453" s="101"/>
      <c r="M453" s="105"/>
      <c r="N453" s="257"/>
      <c r="O453" s="257"/>
      <c r="P453" s="257"/>
      <c r="Q453" s="257"/>
      <c r="R453" s="220"/>
      <c r="S453" s="220"/>
      <c r="T453" s="220"/>
      <c r="U453" s="220"/>
      <c r="V453" s="218"/>
      <c r="X453" s="106"/>
      <c r="Y453" s="218"/>
      <c r="Z453" s="218"/>
      <c r="AA453" s="218"/>
      <c r="AB453" s="94"/>
      <c r="AC453" s="218"/>
      <c r="AD453" s="218"/>
      <c r="AE453" s="218"/>
      <c r="AF453" s="218"/>
      <c r="AG453" s="218"/>
      <c r="AH453" s="218"/>
      <c r="AI453" s="94"/>
      <c r="AJ453" s="218"/>
      <c r="AK453" s="218"/>
      <c r="AL453" s="218"/>
      <c r="AM453" s="218"/>
      <c r="AN453" s="218"/>
      <c r="AO453" s="94"/>
      <c r="AP453" s="218"/>
      <c r="AQ453" s="218"/>
      <c r="AR453" s="218"/>
      <c r="AU453" s="218"/>
      <c r="AW453" s="218"/>
      <c r="AX453" s="218"/>
      <c r="BE453" s="94"/>
      <c r="BF453" s="218"/>
      <c r="BG453" s="94"/>
      <c r="BH453" s="94"/>
      <c r="BI453" s="218"/>
      <c r="BJ453" s="94"/>
      <c r="BK453" s="218"/>
      <c r="BL453" s="218"/>
      <c r="BQ453" s="96"/>
      <c r="BR453" s="96"/>
      <c r="BS453" s="96"/>
      <c r="BT453" s="96"/>
      <c r="BV453" s="96"/>
      <c r="BW453" s="96"/>
    </row>
    <row r="454" spans="2:75" x14ac:dyDescent="0.2">
      <c r="B454" s="101"/>
      <c r="I454" s="101"/>
      <c r="L454" s="101"/>
      <c r="M454" s="105"/>
      <c r="N454" s="257"/>
      <c r="O454" s="257"/>
      <c r="P454" s="257"/>
      <c r="Q454" s="257"/>
      <c r="R454" s="220"/>
      <c r="S454" s="220"/>
      <c r="T454" s="220"/>
      <c r="U454" s="220"/>
      <c r="V454" s="218"/>
      <c r="X454" s="106"/>
      <c r="Y454" s="218"/>
      <c r="Z454" s="218"/>
      <c r="AA454" s="218"/>
      <c r="AB454" s="94"/>
      <c r="AC454" s="218"/>
      <c r="AD454" s="218"/>
      <c r="AE454" s="218"/>
      <c r="AF454" s="218"/>
      <c r="AG454" s="218"/>
      <c r="AH454" s="218"/>
      <c r="AI454" s="94"/>
      <c r="AJ454" s="218"/>
      <c r="AK454" s="218"/>
      <c r="AL454" s="218"/>
      <c r="AM454" s="218"/>
      <c r="AN454" s="218"/>
      <c r="AO454" s="94"/>
      <c r="AP454" s="218"/>
      <c r="AQ454" s="218"/>
      <c r="AR454" s="218"/>
      <c r="AU454" s="218"/>
      <c r="AW454" s="218"/>
      <c r="AX454" s="218"/>
      <c r="BE454" s="94"/>
      <c r="BF454" s="218"/>
      <c r="BG454" s="94"/>
      <c r="BH454" s="94"/>
      <c r="BI454" s="218"/>
      <c r="BJ454" s="94"/>
      <c r="BK454" s="218"/>
      <c r="BL454" s="218"/>
      <c r="BQ454" s="96"/>
      <c r="BR454" s="96"/>
      <c r="BS454" s="96"/>
      <c r="BT454" s="96"/>
      <c r="BV454" s="96"/>
      <c r="BW454" s="96"/>
    </row>
    <row r="455" spans="2:75" x14ac:dyDescent="0.2">
      <c r="B455" s="101"/>
      <c r="I455" s="101"/>
      <c r="L455" s="101"/>
      <c r="M455" s="105"/>
      <c r="N455" s="257"/>
      <c r="O455" s="257"/>
      <c r="P455" s="257"/>
      <c r="Q455" s="257"/>
      <c r="R455" s="220"/>
      <c r="S455" s="220"/>
      <c r="T455" s="220"/>
      <c r="U455" s="220"/>
      <c r="V455" s="218"/>
      <c r="X455" s="106"/>
      <c r="Y455" s="218"/>
      <c r="Z455" s="218"/>
      <c r="AA455" s="218"/>
      <c r="AB455" s="94"/>
      <c r="AC455" s="218"/>
      <c r="AD455" s="218"/>
      <c r="AE455" s="218"/>
      <c r="AF455" s="218"/>
      <c r="AG455" s="218"/>
      <c r="AH455" s="218"/>
      <c r="AI455" s="94"/>
      <c r="AJ455" s="218"/>
      <c r="AK455" s="218"/>
      <c r="AL455" s="218"/>
      <c r="AM455" s="218"/>
      <c r="AN455" s="218"/>
      <c r="AO455" s="94"/>
      <c r="AP455" s="218"/>
      <c r="AQ455" s="218"/>
      <c r="AR455" s="218"/>
      <c r="AU455" s="218"/>
      <c r="AW455" s="218"/>
      <c r="AX455" s="218"/>
      <c r="BE455" s="94"/>
      <c r="BF455" s="218"/>
      <c r="BG455" s="94"/>
      <c r="BH455" s="94"/>
      <c r="BI455" s="218"/>
      <c r="BJ455" s="94"/>
      <c r="BK455" s="218"/>
      <c r="BL455" s="218"/>
      <c r="BQ455" s="96"/>
      <c r="BR455" s="96"/>
      <c r="BS455" s="96"/>
      <c r="BT455" s="96"/>
      <c r="BV455" s="96"/>
      <c r="BW455" s="96"/>
    </row>
    <row r="456" spans="2:75" x14ac:dyDescent="0.2">
      <c r="B456" s="101"/>
      <c r="I456" s="101"/>
      <c r="L456" s="101"/>
      <c r="M456" s="105"/>
      <c r="N456" s="257"/>
      <c r="O456" s="257"/>
      <c r="P456" s="257"/>
      <c r="Q456" s="257"/>
      <c r="R456" s="220"/>
      <c r="S456" s="220"/>
      <c r="T456" s="220"/>
      <c r="U456" s="220"/>
      <c r="V456" s="218"/>
      <c r="X456" s="106"/>
      <c r="Y456" s="218"/>
      <c r="Z456" s="218"/>
      <c r="AA456" s="218"/>
      <c r="AB456" s="94"/>
      <c r="AC456" s="218"/>
      <c r="AD456" s="218"/>
      <c r="AE456" s="218"/>
      <c r="AF456" s="218"/>
      <c r="AG456" s="218"/>
      <c r="AH456" s="218"/>
      <c r="AI456" s="94"/>
      <c r="AJ456" s="218"/>
      <c r="AK456" s="218"/>
      <c r="AL456" s="218"/>
      <c r="AM456" s="218"/>
      <c r="AN456" s="218"/>
      <c r="AO456" s="94"/>
      <c r="AP456" s="218"/>
      <c r="AQ456" s="218"/>
      <c r="AR456" s="218"/>
      <c r="AU456" s="218"/>
      <c r="AW456" s="218"/>
      <c r="AX456" s="218"/>
      <c r="BE456" s="94"/>
      <c r="BF456" s="218"/>
      <c r="BG456" s="94"/>
      <c r="BH456" s="94"/>
      <c r="BI456" s="218"/>
      <c r="BJ456" s="94"/>
      <c r="BK456" s="218"/>
      <c r="BL456" s="218"/>
      <c r="BQ456" s="96"/>
      <c r="BR456" s="96"/>
      <c r="BS456" s="96"/>
      <c r="BT456" s="96"/>
      <c r="BV456" s="96"/>
      <c r="BW456" s="96"/>
    </row>
    <row r="457" spans="2:75" x14ac:dyDescent="0.2">
      <c r="B457" s="101"/>
      <c r="I457" s="101"/>
      <c r="L457" s="101"/>
      <c r="M457" s="105"/>
      <c r="N457" s="257"/>
      <c r="O457" s="257"/>
      <c r="P457" s="257"/>
      <c r="Q457" s="257"/>
      <c r="R457" s="220"/>
      <c r="S457" s="220"/>
      <c r="T457" s="220"/>
      <c r="U457" s="220"/>
      <c r="V457" s="218"/>
      <c r="X457" s="106"/>
      <c r="Y457" s="218"/>
      <c r="Z457" s="218"/>
      <c r="AA457" s="218"/>
      <c r="AB457" s="94"/>
      <c r="AC457" s="218"/>
      <c r="AD457" s="218"/>
      <c r="AE457" s="218"/>
      <c r="AF457" s="218"/>
      <c r="AG457" s="218"/>
      <c r="AH457" s="218"/>
      <c r="AI457" s="94"/>
      <c r="AJ457" s="218"/>
      <c r="AK457" s="218"/>
      <c r="AL457" s="218"/>
      <c r="AM457" s="218"/>
      <c r="AN457" s="218"/>
      <c r="AO457" s="94"/>
      <c r="AP457" s="218"/>
      <c r="AQ457" s="218"/>
      <c r="AR457" s="218"/>
      <c r="AU457" s="218"/>
      <c r="AW457" s="218"/>
      <c r="AX457" s="218"/>
      <c r="BE457" s="94"/>
      <c r="BF457" s="218"/>
      <c r="BG457" s="94"/>
      <c r="BH457" s="94"/>
      <c r="BI457" s="218"/>
      <c r="BJ457" s="94"/>
      <c r="BK457" s="218"/>
      <c r="BL457" s="218"/>
      <c r="BQ457" s="96"/>
      <c r="BR457" s="96"/>
      <c r="BS457" s="96"/>
      <c r="BT457" s="96"/>
      <c r="BV457" s="96"/>
      <c r="BW457" s="96"/>
    </row>
    <row r="458" spans="2:75" x14ac:dyDescent="0.2">
      <c r="B458" s="101"/>
      <c r="I458" s="101"/>
      <c r="L458" s="101"/>
      <c r="M458" s="105"/>
      <c r="N458" s="257"/>
      <c r="O458" s="257"/>
      <c r="P458" s="257"/>
      <c r="Q458" s="257"/>
      <c r="R458" s="220"/>
      <c r="S458" s="220"/>
      <c r="T458" s="220"/>
      <c r="U458" s="220"/>
      <c r="V458" s="218"/>
      <c r="X458" s="106"/>
      <c r="Y458" s="218"/>
      <c r="Z458" s="218"/>
      <c r="AA458" s="218"/>
      <c r="AB458" s="94"/>
      <c r="AC458" s="218"/>
      <c r="AD458" s="218"/>
      <c r="AE458" s="218"/>
      <c r="AF458" s="218"/>
      <c r="AG458" s="218"/>
      <c r="AH458" s="218"/>
      <c r="AI458" s="94"/>
      <c r="AJ458" s="218"/>
      <c r="AK458" s="218"/>
      <c r="AL458" s="218"/>
      <c r="AM458" s="218"/>
      <c r="AN458" s="218"/>
      <c r="AO458" s="94"/>
      <c r="AP458" s="218"/>
      <c r="AQ458" s="218"/>
      <c r="AR458" s="218"/>
      <c r="AU458" s="218"/>
      <c r="AW458" s="218"/>
      <c r="AX458" s="218"/>
      <c r="BE458" s="94"/>
      <c r="BF458" s="218"/>
      <c r="BG458" s="94"/>
      <c r="BH458" s="94"/>
      <c r="BI458" s="218"/>
      <c r="BJ458" s="94"/>
      <c r="BK458" s="218"/>
      <c r="BL458" s="218"/>
      <c r="BQ458" s="96"/>
      <c r="BR458" s="96"/>
      <c r="BS458" s="96"/>
      <c r="BT458" s="96"/>
      <c r="BV458" s="96"/>
      <c r="BW458" s="96"/>
    </row>
    <row r="459" spans="2:75" x14ac:dyDescent="0.2">
      <c r="B459" s="101"/>
      <c r="I459" s="101"/>
      <c r="L459" s="101"/>
      <c r="M459" s="105"/>
      <c r="N459" s="257"/>
      <c r="O459" s="257"/>
      <c r="P459" s="257"/>
      <c r="Q459" s="257"/>
      <c r="R459" s="220"/>
      <c r="S459" s="220"/>
      <c r="T459" s="220"/>
      <c r="U459" s="220"/>
      <c r="V459" s="218"/>
      <c r="X459" s="106"/>
      <c r="Y459" s="218"/>
      <c r="Z459" s="218"/>
      <c r="AA459" s="218"/>
      <c r="AB459" s="94"/>
      <c r="AC459" s="218"/>
      <c r="AD459" s="218"/>
      <c r="AE459" s="218"/>
      <c r="AF459" s="218"/>
      <c r="AG459" s="218"/>
      <c r="AH459" s="218"/>
      <c r="AI459" s="94"/>
      <c r="AJ459" s="218"/>
      <c r="AK459" s="218"/>
      <c r="AL459" s="218"/>
      <c r="AM459" s="218"/>
      <c r="AN459" s="218"/>
      <c r="AO459" s="94"/>
      <c r="AP459" s="218"/>
      <c r="AQ459" s="218"/>
      <c r="AR459" s="218"/>
      <c r="AU459" s="218"/>
      <c r="AW459" s="218"/>
      <c r="AX459" s="218"/>
      <c r="BE459" s="94"/>
      <c r="BF459" s="218"/>
      <c r="BG459" s="94"/>
      <c r="BH459" s="94"/>
      <c r="BI459" s="218"/>
      <c r="BJ459" s="94"/>
      <c r="BK459" s="218"/>
      <c r="BL459" s="218"/>
      <c r="BQ459" s="96"/>
      <c r="BR459" s="96"/>
      <c r="BS459" s="96"/>
      <c r="BT459" s="96"/>
      <c r="BV459" s="96"/>
      <c r="BW459" s="96"/>
    </row>
    <row r="460" spans="2:75" x14ac:dyDescent="0.2">
      <c r="B460" s="101"/>
      <c r="I460" s="101"/>
      <c r="L460" s="101"/>
      <c r="M460" s="105"/>
      <c r="N460" s="257"/>
      <c r="O460" s="257"/>
      <c r="P460" s="257"/>
      <c r="Q460" s="257"/>
      <c r="R460" s="220"/>
      <c r="S460" s="220"/>
      <c r="T460" s="220"/>
      <c r="U460" s="220"/>
      <c r="V460" s="218"/>
      <c r="X460" s="106"/>
      <c r="Y460" s="218"/>
      <c r="Z460" s="218"/>
      <c r="AA460" s="218"/>
      <c r="AB460" s="94"/>
      <c r="AC460" s="218"/>
      <c r="AD460" s="218"/>
      <c r="AE460" s="218"/>
      <c r="AF460" s="218"/>
      <c r="AG460" s="218"/>
      <c r="AH460" s="218"/>
      <c r="AI460" s="94"/>
      <c r="AJ460" s="218"/>
      <c r="AK460" s="218"/>
      <c r="AL460" s="218"/>
      <c r="AM460" s="218"/>
      <c r="AN460" s="218"/>
      <c r="AO460" s="94"/>
      <c r="AP460" s="218"/>
      <c r="AQ460" s="218"/>
      <c r="AR460" s="218"/>
      <c r="AU460" s="218"/>
      <c r="AW460" s="218"/>
      <c r="AX460" s="218"/>
      <c r="BE460" s="94"/>
      <c r="BF460" s="218"/>
      <c r="BG460" s="94"/>
      <c r="BH460" s="94"/>
      <c r="BI460" s="218"/>
      <c r="BJ460" s="94"/>
      <c r="BK460" s="218"/>
      <c r="BL460" s="218"/>
      <c r="BQ460" s="96"/>
      <c r="BR460" s="96"/>
      <c r="BS460" s="96"/>
      <c r="BT460" s="96"/>
      <c r="BV460" s="96"/>
      <c r="BW460" s="96"/>
    </row>
    <row r="461" spans="2:75" x14ac:dyDescent="0.2">
      <c r="B461" s="101"/>
      <c r="I461" s="101"/>
      <c r="L461" s="101"/>
      <c r="M461" s="105"/>
      <c r="N461" s="257"/>
      <c r="O461" s="257"/>
      <c r="P461" s="257"/>
      <c r="Q461" s="257"/>
      <c r="R461" s="220"/>
      <c r="S461" s="220"/>
      <c r="T461" s="220"/>
      <c r="U461" s="220"/>
      <c r="V461" s="218"/>
      <c r="X461" s="106"/>
      <c r="Y461" s="218"/>
      <c r="Z461" s="218"/>
      <c r="AA461" s="218"/>
      <c r="AB461" s="94"/>
      <c r="AC461" s="218"/>
      <c r="AD461" s="218"/>
      <c r="AE461" s="218"/>
      <c r="AF461" s="218"/>
      <c r="AG461" s="218"/>
      <c r="AH461" s="218"/>
      <c r="AI461" s="94"/>
      <c r="AJ461" s="218"/>
      <c r="AK461" s="218"/>
      <c r="AL461" s="218"/>
      <c r="AM461" s="218"/>
      <c r="AN461" s="218"/>
      <c r="AO461" s="94"/>
      <c r="AP461" s="218"/>
      <c r="AQ461" s="218"/>
      <c r="AR461" s="218"/>
      <c r="AU461" s="218"/>
      <c r="AW461" s="218"/>
      <c r="AX461" s="218"/>
      <c r="BE461" s="94"/>
      <c r="BF461" s="218"/>
      <c r="BG461" s="94"/>
      <c r="BH461" s="94"/>
      <c r="BI461" s="218"/>
      <c r="BJ461" s="94"/>
      <c r="BK461" s="218"/>
      <c r="BL461" s="218"/>
      <c r="BQ461" s="96"/>
      <c r="BR461" s="96"/>
      <c r="BS461" s="96"/>
      <c r="BT461" s="96"/>
      <c r="BV461" s="96"/>
      <c r="BW461" s="96"/>
    </row>
    <row r="462" spans="2:75" x14ac:dyDescent="0.2">
      <c r="B462" s="101"/>
      <c r="I462" s="101"/>
      <c r="L462" s="101"/>
      <c r="M462" s="105"/>
      <c r="N462" s="257"/>
      <c r="O462" s="257"/>
      <c r="P462" s="257"/>
      <c r="Q462" s="257"/>
      <c r="R462" s="220"/>
      <c r="S462" s="220"/>
      <c r="T462" s="220"/>
      <c r="U462" s="220"/>
      <c r="V462" s="218"/>
      <c r="X462" s="106"/>
      <c r="Y462" s="218"/>
      <c r="Z462" s="218"/>
      <c r="AA462" s="218"/>
      <c r="AB462" s="94"/>
      <c r="AC462" s="218"/>
      <c r="AD462" s="218"/>
      <c r="AE462" s="218"/>
      <c r="AF462" s="218"/>
      <c r="AG462" s="218"/>
      <c r="AH462" s="218"/>
      <c r="AI462" s="94"/>
      <c r="AJ462" s="218"/>
      <c r="AK462" s="218"/>
      <c r="AL462" s="218"/>
      <c r="AM462" s="218"/>
      <c r="AN462" s="218"/>
      <c r="AO462" s="94"/>
      <c r="AP462" s="218"/>
      <c r="AQ462" s="218"/>
      <c r="AR462" s="218"/>
      <c r="AU462" s="218"/>
      <c r="AW462" s="218"/>
      <c r="AX462" s="218"/>
      <c r="BE462" s="94"/>
      <c r="BF462" s="218"/>
      <c r="BG462" s="94"/>
      <c r="BH462" s="94"/>
      <c r="BI462" s="218"/>
      <c r="BJ462" s="94"/>
      <c r="BK462" s="218"/>
      <c r="BL462" s="218"/>
      <c r="BQ462" s="96"/>
      <c r="BR462" s="96"/>
      <c r="BS462" s="96"/>
      <c r="BT462" s="96"/>
      <c r="BV462" s="96"/>
      <c r="BW462" s="96"/>
    </row>
    <row r="463" spans="2:75" x14ac:dyDescent="0.2">
      <c r="B463" s="101"/>
      <c r="I463" s="101"/>
      <c r="L463" s="101"/>
      <c r="M463" s="105"/>
      <c r="N463" s="257"/>
      <c r="O463" s="257"/>
      <c r="P463" s="257"/>
      <c r="Q463" s="257"/>
      <c r="R463" s="220"/>
      <c r="S463" s="220"/>
      <c r="T463" s="220"/>
      <c r="U463" s="220"/>
      <c r="V463" s="218"/>
      <c r="X463" s="106"/>
      <c r="Y463" s="218"/>
      <c r="Z463" s="218"/>
      <c r="AA463" s="218"/>
      <c r="AB463" s="94"/>
      <c r="AC463" s="218"/>
      <c r="AD463" s="218"/>
      <c r="AE463" s="218"/>
      <c r="AF463" s="218"/>
      <c r="AG463" s="218"/>
      <c r="AH463" s="218"/>
      <c r="AI463" s="94"/>
      <c r="AJ463" s="218"/>
      <c r="AK463" s="218"/>
      <c r="AL463" s="218"/>
      <c r="AM463" s="218"/>
      <c r="AN463" s="218"/>
      <c r="AO463" s="94"/>
      <c r="AP463" s="218"/>
      <c r="AQ463" s="218"/>
      <c r="AR463" s="218"/>
      <c r="AU463" s="218"/>
      <c r="AW463" s="218"/>
      <c r="AX463" s="218"/>
      <c r="BE463" s="94"/>
      <c r="BF463" s="218"/>
      <c r="BG463" s="94"/>
      <c r="BH463" s="94"/>
      <c r="BI463" s="218"/>
      <c r="BJ463" s="94"/>
      <c r="BK463" s="218"/>
      <c r="BL463" s="218"/>
      <c r="BQ463" s="96"/>
      <c r="BR463" s="96"/>
      <c r="BS463" s="96"/>
      <c r="BT463" s="96"/>
      <c r="BV463" s="96"/>
      <c r="BW463" s="96"/>
    </row>
    <row r="464" spans="2:75" x14ac:dyDescent="0.2">
      <c r="B464" s="101"/>
      <c r="I464" s="101"/>
      <c r="L464" s="101"/>
      <c r="M464" s="105"/>
      <c r="N464" s="257"/>
      <c r="O464" s="257"/>
      <c r="P464" s="257"/>
      <c r="Q464" s="257"/>
      <c r="R464" s="220"/>
      <c r="S464" s="220"/>
      <c r="T464" s="220"/>
      <c r="U464" s="220"/>
      <c r="V464" s="218"/>
      <c r="X464" s="106"/>
      <c r="Y464" s="218"/>
      <c r="Z464" s="218"/>
      <c r="AA464" s="218"/>
      <c r="AB464" s="94"/>
      <c r="AC464" s="218"/>
      <c r="AD464" s="218"/>
      <c r="AE464" s="218"/>
      <c r="AF464" s="218"/>
      <c r="AG464" s="218"/>
      <c r="AH464" s="218"/>
      <c r="AI464" s="94"/>
      <c r="AJ464" s="218"/>
      <c r="AK464" s="218"/>
      <c r="AL464" s="218"/>
      <c r="AM464" s="218"/>
      <c r="AN464" s="218"/>
      <c r="AO464" s="94"/>
      <c r="AP464" s="218"/>
      <c r="AQ464" s="218"/>
      <c r="AR464" s="218"/>
      <c r="AU464" s="218"/>
      <c r="AW464" s="218"/>
      <c r="AX464" s="218"/>
      <c r="BE464" s="94"/>
      <c r="BF464" s="218"/>
      <c r="BG464" s="94"/>
      <c r="BH464" s="94"/>
      <c r="BI464" s="218"/>
      <c r="BJ464" s="94"/>
      <c r="BK464" s="218"/>
      <c r="BL464" s="218"/>
      <c r="BQ464" s="96"/>
      <c r="BR464" s="96"/>
      <c r="BS464" s="96"/>
      <c r="BT464" s="96"/>
      <c r="BV464" s="96"/>
      <c r="BW464" s="96"/>
    </row>
    <row r="465" spans="2:75" x14ac:dyDescent="0.2">
      <c r="B465" s="101"/>
      <c r="I465" s="101"/>
      <c r="L465" s="101"/>
      <c r="M465" s="105"/>
      <c r="N465" s="257"/>
      <c r="O465" s="257"/>
      <c r="P465" s="257"/>
      <c r="Q465" s="257"/>
      <c r="R465" s="220"/>
      <c r="S465" s="220"/>
      <c r="T465" s="220"/>
      <c r="U465" s="220"/>
      <c r="V465" s="218"/>
      <c r="X465" s="106"/>
      <c r="Y465" s="218"/>
      <c r="Z465" s="218"/>
      <c r="AA465" s="218"/>
      <c r="AB465" s="94"/>
      <c r="AC465" s="218"/>
      <c r="AD465" s="218"/>
      <c r="AE465" s="218"/>
      <c r="AF465" s="218"/>
      <c r="AG465" s="218"/>
      <c r="AH465" s="218"/>
      <c r="AI465" s="94"/>
      <c r="AJ465" s="218"/>
      <c r="AK465" s="218"/>
      <c r="AL465" s="218"/>
      <c r="AM465" s="218"/>
      <c r="AN465" s="218"/>
      <c r="AO465" s="94"/>
      <c r="AP465" s="218"/>
      <c r="AQ465" s="218"/>
      <c r="AR465" s="218"/>
      <c r="AU465" s="218"/>
      <c r="AW465" s="218"/>
      <c r="AX465" s="218"/>
      <c r="BE465" s="94"/>
      <c r="BF465" s="218"/>
      <c r="BG465" s="94"/>
      <c r="BH465" s="94"/>
      <c r="BI465" s="218"/>
      <c r="BJ465" s="94"/>
      <c r="BK465" s="218"/>
      <c r="BL465" s="218"/>
      <c r="BQ465" s="96"/>
      <c r="BR465" s="96"/>
      <c r="BS465" s="96"/>
      <c r="BT465" s="96"/>
      <c r="BV465" s="96"/>
      <c r="BW465" s="96"/>
    </row>
    <row r="466" spans="2:75" x14ac:dyDescent="0.2">
      <c r="B466" s="101"/>
      <c r="I466" s="101"/>
      <c r="L466" s="101"/>
      <c r="M466" s="105"/>
      <c r="N466" s="257"/>
      <c r="O466" s="257"/>
      <c r="P466" s="257"/>
      <c r="Q466" s="257"/>
      <c r="R466" s="220"/>
      <c r="S466" s="220"/>
      <c r="T466" s="220"/>
      <c r="U466" s="220"/>
      <c r="V466" s="218"/>
      <c r="X466" s="106"/>
      <c r="Y466" s="218"/>
      <c r="Z466" s="218"/>
      <c r="AA466" s="218"/>
      <c r="AB466" s="94"/>
      <c r="AC466" s="218"/>
      <c r="AD466" s="218"/>
      <c r="AE466" s="218"/>
      <c r="AF466" s="218"/>
      <c r="AG466" s="218"/>
      <c r="AH466" s="218"/>
      <c r="AI466" s="94"/>
      <c r="AJ466" s="218"/>
      <c r="AK466" s="218"/>
      <c r="AL466" s="218"/>
      <c r="AM466" s="218"/>
      <c r="AN466" s="218"/>
      <c r="AO466" s="94"/>
      <c r="AP466" s="218"/>
      <c r="AQ466" s="218"/>
      <c r="AR466" s="218"/>
      <c r="AU466" s="218"/>
      <c r="AW466" s="218"/>
      <c r="AX466" s="218"/>
      <c r="BE466" s="94"/>
      <c r="BF466" s="218"/>
      <c r="BG466" s="94"/>
      <c r="BH466" s="94"/>
      <c r="BI466" s="218"/>
      <c r="BJ466" s="94"/>
      <c r="BK466" s="218"/>
      <c r="BL466" s="218"/>
      <c r="BQ466" s="96"/>
      <c r="BR466" s="96"/>
      <c r="BS466" s="96"/>
      <c r="BT466" s="96"/>
      <c r="BV466" s="96"/>
      <c r="BW466" s="96"/>
    </row>
    <row r="467" spans="2:75" x14ac:dyDescent="0.2">
      <c r="B467" s="101"/>
      <c r="I467" s="101"/>
      <c r="L467" s="101"/>
      <c r="M467" s="105"/>
      <c r="N467" s="257"/>
      <c r="O467" s="257"/>
      <c r="P467" s="257"/>
      <c r="Q467" s="257"/>
      <c r="R467" s="220"/>
      <c r="S467" s="220"/>
      <c r="T467" s="220"/>
      <c r="U467" s="220"/>
      <c r="V467" s="218"/>
      <c r="X467" s="106"/>
      <c r="Y467" s="218"/>
      <c r="Z467" s="218"/>
      <c r="AA467" s="218"/>
      <c r="AB467" s="94"/>
      <c r="AC467" s="218"/>
      <c r="AD467" s="218"/>
      <c r="AE467" s="218"/>
      <c r="AF467" s="218"/>
      <c r="AG467" s="218"/>
      <c r="AH467" s="218"/>
      <c r="AI467" s="94"/>
      <c r="AJ467" s="218"/>
      <c r="AK467" s="218"/>
      <c r="AL467" s="218"/>
      <c r="AM467" s="218"/>
      <c r="AN467" s="218"/>
      <c r="AO467" s="94"/>
      <c r="AP467" s="218"/>
      <c r="AQ467" s="218"/>
      <c r="AR467" s="218"/>
      <c r="AU467" s="218"/>
      <c r="AW467" s="218"/>
      <c r="AX467" s="218"/>
      <c r="BE467" s="94"/>
      <c r="BF467" s="218"/>
      <c r="BG467" s="94"/>
      <c r="BH467" s="94"/>
      <c r="BI467" s="218"/>
      <c r="BJ467" s="94"/>
      <c r="BK467" s="218"/>
      <c r="BL467" s="218"/>
      <c r="BQ467" s="96"/>
      <c r="BR467" s="96"/>
      <c r="BS467" s="96"/>
      <c r="BT467" s="96"/>
      <c r="BV467" s="96"/>
      <c r="BW467" s="96"/>
    </row>
    <row r="468" spans="2:75" x14ac:dyDescent="0.2">
      <c r="B468" s="101"/>
      <c r="I468" s="101"/>
      <c r="L468" s="101"/>
      <c r="M468" s="105"/>
      <c r="N468" s="257"/>
      <c r="O468" s="257"/>
      <c r="P468" s="257"/>
      <c r="Q468" s="257"/>
      <c r="R468" s="220"/>
      <c r="S468" s="220"/>
      <c r="T468" s="220"/>
      <c r="U468" s="220"/>
      <c r="V468" s="218"/>
      <c r="X468" s="106"/>
      <c r="Y468" s="218"/>
      <c r="Z468" s="218"/>
      <c r="AA468" s="218"/>
      <c r="AB468" s="94"/>
      <c r="AC468" s="218"/>
      <c r="AD468" s="218"/>
      <c r="AE468" s="218"/>
      <c r="AF468" s="218"/>
      <c r="AG468" s="218"/>
      <c r="AH468" s="218"/>
      <c r="AI468" s="94"/>
      <c r="AJ468" s="218"/>
      <c r="AK468" s="218"/>
      <c r="AL468" s="218"/>
      <c r="AM468" s="218"/>
      <c r="AN468" s="218"/>
      <c r="AO468" s="94"/>
      <c r="AP468" s="218"/>
      <c r="AQ468" s="218"/>
      <c r="AR468" s="218"/>
      <c r="AU468" s="218"/>
      <c r="AW468" s="218"/>
      <c r="AX468" s="218"/>
      <c r="BE468" s="94"/>
      <c r="BF468" s="218"/>
      <c r="BG468" s="94"/>
      <c r="BH468" s="94"/>
      <c r="BI468" s="218"/>
      <c r="BJ468" s="94"/>
      <c r="BK468" s="218"/>
      <c r="BL468" s="218"/>
      <c r="BQ468" s="96"/>
      <c r="BR468" s="96"/>
      <c r="BS468" s="96"/>
      <c r="BT468" s="96"/>
      <c r="BV468" s="96"/>
      <c r="BW468" s="96"/>
    </row>
    <row r="469" spans="2:75" x14ac:dyDescent="0.2">
      <c r="B469" s="101"/>
      <c r="I469" s="101"/>
      <c r="L469" s="101"/>
      <c r="M469" s="105"/>
      <c r="N469" s="257"/>
      <c r="O469" s="257"/>
      <c r="P469" s="257"/>
      <c r="Q469" s="257"/>
      <c r="R469" s="220"/>
      <c r="S469" s="220"/>
      <c r="T469" s="220"/>
      <c r="U469" s="220"/>
      <c r="V469" s="218"/>
      <c r="X469" s="106"/>
      <c r="Y469" s="218"/>
      <c r="Z469" s="218"/>
      <c r="AA469" s="218"/>
      <c r="AB469" s="94"/>
      <c r="AC469" s="218"/>
      <c r="AD469" s="218"/>
      <c r="AE469" s="218"/>
      <c r="AF469" s="218"/>
      <c r="AG469" s="218"/>
      <c r="AH469" s="218"/>
      <c r="AI469" s="94"/>
      <c r="AJ469" s="218"/>
      <c r="AK469" s="218"/>
      <c r="AL469" s="218"/>
      <c r="AM469" s="218"/>
      <c r="AN469" s="218"/>
      <c r="AO469" s="94"/>
      <c r="AP469" s="218"/>
      <c r="AQ469" s="218"/>
      <c r="AR469" s="218"/>
      <c r="AU469" s="218"/>
      <c r="AW469" s="218"/>
      <c r="AX469" s="218"/>
      <c r="BE469" s="94"/>
      <c r="BF469" s="218"/>
      <c r="BG469" s="94"/>
      <c r="BH469" s="94"/>
      <c r="BI469" s="218"/>
      <c r="BJ469" s="94"/>
      <c r="BK469" s="218"/>
      <c r="BL469" s="218"/>
      <c r="BQ469" s="96"/>
      <c r="BR469" s="96"/>
      <c r="BS469" s="96"/>
      <c r="BT469" s="96"/>
      <c r="BV469" s="96"/>
      <c r="BW469" s="96"/>
    </row>
    <row r="470" spans="2:75" x14ac:dyDescent="0.2">
      <c r="B470" s="101"/>
      <c r="I470" s="101"/>
      <c r="L470" s="101"/>
      <c r="M470" s="105"/>
      <c r="N470" s="257"/>
      <c r="O470" s="257"/>
      <c r="P470" s="257"/>
      <c r="Q470" s="257"/>
      <c r="R470" s="220"/>
      <c r="S470" s="220"/>
      <c r="T470" s="220"/>
      <c r="U470" s="220"/>
      <c r="V470" s="218"/>
      <c r="X470" s="106"/>
      <c r="Y470" s="218"/>
      <c r="Z470" s="218"/>
      <c r="AA470" s="218"/>
      <c r="AB470" s="94"/>
      <c r="AC470" s="218"/>
      <c r="AD470" s="218"/>
      <c r="AE470" s="218"/>
      <c r="AF470" s="218"/>
      <c r="AG470" s="218"/>
      <c r="AH470" s="218"/>
      <c r="AI470" s="94"/>
      <c r="AJ470" s="218"/>
      <c r="AK470" s="218"/>
      <c r="AL470" s="218"/>
      <c r="AM470" s="218"/>
      <c r="AN470" s="218"/>
      <c r="AO470" s="94"/>
      <c r="AP470" s="218"/>
      <c r="AQ470" s="218"/>
      <c r="AR470" s="218"/>
      <c r="AU470" s="218"/>
      <c r="AW470" s="218"/>
      <c r="AX470" s="218"/>
      <c r="BE470" s="94"/>
      <c r="BF470" s="218"/>
      <c r="BG470" s="94"/>
      <c r="BH470" s="94"/>
      <c r="BI470" s="218"/>
      <c r="BJ470" s="94"/>
      <c r="BK470" s="218"/>
      <c r="BL470" s="218"/>
      <c r="BQ470" s="96"/>
      <c r="BR470" s="96"/>
      <c r="BS470" s="96"/>
      <c r="BT470" s="96"/>
      <c r="BV470" s="96"/>
      <c r="BW470" s="96"/>
    </row>
    <row r="471" spans="2:75" x14ac:dyDescent="0.2">
      <c r="B471" s="101"/>
      <c r="I471" s="101"/>
      <c r="L471" s="101"/>
      <c r="M471" s="105"/>
      <c r="N471" s="257"/>
      <c r="O471" s="257"/>
      <c r="P471" s="257"/>
      <c r="Q471" s="257"/>
      <c r="R471" s="220"/>
      <c r="S471" s="220"/>
      <c r="T471" s="220"/>
      <c r="U471" s="220"/>
      <c r="V471" s="218"/>
      <c r="X471" s="106"/>
      <c r="Y471" s="218"/>
      <c r="Z471" s="218"/>
      <c r="AA471" s="218"/>
      <c r="AB471" s="94"/>
      <c r="AC471" s="218"/>
      <c r="AD471" s="218"/>
      <c r="AE471" s="218"/>
      <c r="AF471" s="218"/>
      <c r="AG471" s="218"/>
      <c r="AH471" s="218"/>
      <c r="AI471" s="94"/>
      <c r="AJ471" s="218"/>
      <c r="AK471" s="218"/>
      <c r="AL471" s="218"/>
      <c r="AM471" s="218"/>
      <c r="AN471" s="218"/>
      <c r="AO471" s="94"/>
      <c r="AP471" s="218"/>
      <c r="AQ471" s="218"/>
      <c r="AR471" s="218"/>
      <c r="AU471" s="218"/>
      <c r="AW471" s="218"/>
      <c r="AX471" s="218"/>
      <c r="BE471" s="94"/>
      <c r="BF471" s="218"/>
      <c r="BG471" s="94"/>
      <c r="BH471" s="94"/>
      <c r="BI471" s="218"/>
      <c r="BJ471" s="94"/>
      <c r="BK471" s="218"/>
      <c r="BL471" s="218"/>
      <c r="BQ471" s="96"/>
      <c r="BR471" s="96"/>
      <c r="BS471" s="96"/>
      <c r="BT471" s="96"/>
      <c r="BV471" s="96"/>
      <c r="BW471" s="96"/>
    </row>
    <row r="472" spans="2:75" x14ac:dyDescent="0.2">
      <c r="B472" s="101"/>
      <c r="I472" s="101"/>
      <c r="L472" s="101"/>
      <c r="M472" s="105"/>
      <c r="N472" s="257"/>
      <c r="O472" s="257"/>
      <c r="P472" s="257"/>
      <c r="Q472" s="257"/>
      <c r="R472" s="220"/>
      <c r="S472" s="220"/>
      <c r="T472" s="220"/>
      <c r="U472" s="220"/>
      <c r="V472" s="218"/>
      <c r="X472" s="106"/>
      <c r="Y472" s="218"/>
      <c r="Z472" s="218"/>
      <c r="AA472" s="218"/>
      <c r="AB472" s="94"/>
      <c r="AC472" s="218"/>
      <c r="AD472" s="218"/>
      <c r="AE472" s="218"/>
      <c r="AF472" s="218"/>
      <c r="AG472" s="218"/>
      <c r="AH472" s="218"/>
      <c r="AI472" s="94"/>
      <c r="AJ472" s="218"/>
      <c r="AK472" s="218"/>
      <c r="AL472" s="218"/>
      <c r="AM472" s="218"/>
      <c r="AN472" s="218"/>
      <c r="AO472" s="94"/>
      <c r="AP472" s="218"/>
      <c r="AQ472" s="218"/>
      <c r="AR472" s="218"/>
      <c r="AU472" s="218"/>
      <c r="AW472" s="218"/>
      <c r="AX472" s="218"/>
      <c r="BE472" s="94"/>
      <c r="BF472" s="218"/>
      <c r="BG472" s="94"/>
      <c r="BH472" s="94"/>
      <c r="BI472" s="218"/>
      <c r="BJ472" s="94"/>
      <c r="BK472" s="218"/>
      <c r="BL472" s="218"/>
      <c r="BQ472" s="96"/>
      <c r="BR472" s="96"/>
      <c r="BS472" s="96"/>
      <c r="BT472" s="96"/>
      <c r="BV472" s="96"/>
      <c r="BW472" s="96"/>
    </row>
    <row r="473" spans="2:75" x14ac:dyDescent="0.2">
      <c r="B473" s="101"/>
      <c r="I473" s="101"/>
      <c r="L473" s="101"/>
      <c r="M473" s="105"/>
      <c r="N473" s="257"/>
      <c r="O473" s="257"/>
      <c r="P473" s="257"/>
      <c r="Q473" s="257"/>
      <c r="R473" s="220"/>
      <c r="S473" s="220"/>
      <c r="T473" s="220"/>
      <c r="U473" s="220"/>
      <c r="V473" s="218"/>
      <c r="X473" s="106"/>
      <c r="Y473" s="218"/>
      <c r="Z473" s="218"/>
      <c r="AA473" s="218"/>
      <c r="AB473" s="94"/>
      <c r="AC473" s="218"/>
      <c r="AD473" s="218"/>
      <c r="AE473" s="218"/>
      <c r="AF473" s="218"/>
      <c r="AG473" s="218"/>
      <c r="AH473" s="218"/>
      <c r="AI473" s="94"/>
      <c r="AJ473" s="218"/>
      <c r="AK473" s="218"/>
      <c r="AL473" s="218"/>
      <c r="AM473" s="218"/>
      <c r="AN473" s="218"/>
      <c r="AO473" s="94"/>
      <c r="AP473" s="218"/>
      <c r="AQ473" s="218"/>
      <c r="AR473" s="218"/>
      <c r="AU473" s="218"/>
      <c r="AW473" s="218"/>
      <c r="AX473" s="218"/>
      <c r="BE473" s="94"/>
      <c r="BF473" s="218"/>
      <c r="BG473" s="94"/>
      <c r="BH473" s="94"/>
      <c r="BI473" s="218"/>
      <c r="BJ473" s="94"/>
      <c r="BK473" s="218"/>
      <c r="BL473" s="218"/>
      <c r="BQ473" s="96"/>
      <c r="BR473" s="96"/>
      <c r="BS473" s="96"/>
      <c r="BT473" s="96"/>
      <c r="BV473" s="96"/>
      <c r="BW473" s="96"/>
    </row>
    <row r="474" spans="2:75" x14ac:dyDescent="0.2">
      <c r="B474" s="101"/>
      <c r="I474" s="101"/>
      <c r="L474" s="101"/>
      <c r="M474" s="105"/>
      <c r="N474" s="257"/>
      <c r="O474" s="257"/>
      <c r="P474" s="257"/>
      <c r="Q474" s="257"/>
      <c r="R474" s="220"/>
      <c r="S474" s="220"/>
      <c r="T474" s="220"/>
      <c r="U474" s="220"/>
      <c r="V474" s="218"/>
      <c r="X474" s="106"/>
      <c r="Y474" s="218"/>
      <c r="Z474" s="218"/>
      <c r="AA474" s="218"/>
      <c r="AB474" s="94"/>
      <c r="AC474" s="218"/>
      <c r="AD474" s="218"/>
      <c r="AE474" s="218"/>
      <c r="AF474" s="218"/>
      <c r="AG474" s="218"/>
      <c r="AH474" s="218"/>
      <c r="AI474" s="94"/>
      <c r="AJ474" s="218"/>
      <c r="AK474" s="218"/>
      <c r="AL474" s="218"/>
      <c r="AM474" s="218"/>
      <c r="AN474" s="218"/>
      <c r="AO474" s="94"/>
      <c r="AP474" s="218"/>
      <c r="AQ474" s="218"/>
      <c r="AR474" s="218"/>
      <c r="AU474" s="218"/>
      <c r="AW474" s="218"/>
      <c r="AX474" s="218"/>
      <c r="BE474" s="94"/>
      <c r="BF474" s="218"/>
      <c r="BG474" s="94"/>
      <c r="BH474" s="94"/>
      <c r="BI474" s="218"/>
      <c r="BJ474" s="94"/>
      <c r="BK474" s="218"/>
      <c r="BL474" s="218"/>
      <c r="BQ474" s="96"/>
      <c r="BR474" s="96"/>
      <c r="BS474" s="96"/>
      <c r="BT474" s="96"/>
      <c r="BV474" s="96"/>
      <c r="BW474" s="96"/>
    </row>
    <row r="475" spans="2:75" x14ac:dyDescent="0.2">
      <c r="B475" s="101"/>
      <c r="I475" s="101"/>
      <c r="L475" s="101"/>
      <c r="M475" s="105"/>
      <c r="N475" s="257"/>
      <c r="O475" s="257"/>
      <c r="P475" s="257"/>
      <c r="Q475" s="257"/>
      <c r="R475" s="220"/>
      <c r="S475" s="220"/>
      <c r="T475" s="220"/>
      <c r="U475" s="220"/>
      <c r="V475" s="218"/>
      <c r="X475" s="106"/>
      <c r="Y475" s="218"/>
      <c r="Z475" s="218"/>
      <c r="AA475" s="218"/>
      <c r="AB475" s="94"/>
      <c r="AC475" s="218"/>
      <c r="AD475" s="218"/>
      <c r="AE475" s="218"/>
      <c r="AF475" s="218"/>
      <c r="AG475" s="218"/>
      <c r="AH475" s="218"/>
      <c r="AI475" s="94"/>
      <c r="AJ475" s="218"/>
      <c r="AK475" s="218"/>
      <c r="AL475" s="218"/>
      <c r="AM475" s="218"/>
      <c r="AN475" s="218"/>
      <c r="AO475" s="94"/>
      <c r="AP475" s="218"/>
      <c r="AQ475" s="218"/>
      <c r="AR475" s="218"/>
      <c r="AU475" s="218"/>
      <c r="AW475" s="218"/>
      <c r="AX475" s="218"/>
      <c r="BE475" s="94"/>
      <c r="BF475" s="218"/>
      <c r="BG475" s="94"/>
      <c r="BH475" s="94"/>
      <c r="BI475" s="218"/>
      <c r="BJ475" s="94"/>
      <c r="BK475" s="218"/>
      <c r="BL475" s="218"/>
      <c r="BQ475" s="96"/>
      <c r="BR475" s="96"/>
      <c r="BS475" s="96"/>
      <c r="BT475" s="96"/>
      <c r="BV475" s="96"/>
      <c r="BW475" s="96"/>
    </row>
    <row r="476" spans="2:75" x14ac:dyDescent="0.2">
      <c r="B476" s="101"/>
      <c r="I476" s="101"/>
      <c r="L476" s="101"/>
      <c r="M476" s="105"/>
      <c r="N476" s="257"/>
      <c r="O476" s="257"/>
      <c r="P476" s="257"/>
      <c r="Q476" s="257"/>
      <c r="R476" s="220"/>
      <c r="S476" s="220"/>
      <c r="T476" s="220"/>
      <c r="U476" s="220"/>
      <c r="V476" s="218"/>
      <c r="X476" s="106"/>
      <c r="Y476" s="218"/>
      <c r="Z476" s="218"/>
      <c r="AA476" s="218"/>
      <c r="AB476" s="94"/>
      <c r="AC476" s="218"/>
      <c r="AD476" s="218"/>
      <c r="AE476" s="218"/>
      <c r="AF476" s="218"/>
      <c r="AG476" s="218"/>
      <c r="AH476" s="218"/>
      <c r="AI476" s="94"/>
      <c r="AJ476" s="218"/>
      <c r="AK476" s="218"/>
      <c r="AL476" s="218"/>
      <c r="AM476" s="218"/>
      <c r="AN476" s="218"/>
      <c r="AO476" s="94"/>
      <c r="AP476" s="218"/>
      <c r="AQ476" s="218"/>
      <c r="AR476" s="218"/>
      <c r="AU476" s="218"/>
      <c r="AW476" s="218"/>
      <c r="AX476" s="218"/>
      <c r="BE476" s="94"/>
      <c r="BF476" s="218"/>
      <c r="BG476" s="94"/>
      <c r="BH476" s="94"/>
      <c r="BI476" s="218"/>
      <c r="BJ476" s="94"/>
      <c r="BK476" s="218"/>
      <c r="BL476" s="218"/>
      <c r="BQ476" s="96"/>
      <c r="BR476" s="96"/>
      <c r="BS476" s="96"/>
      <c r="BT476" s="96"/>
      <c r="BV476" s="96"/>
      <c r="BW476" s="96"/>
    </row>
    <row r="477" spans="2:75" x14ac:dyDescent="0.2">
      <c r="B477" s="101"/>
      <c r="I477" s="101"/>
      <c r="L477" s="101"/>
      <c r="M477" s="105"/>
      <c r="N477" s="257"/>
      <c r="O477" s="257"/>
      <c r="P477" s="257"/>
      <c r="Q477" s="257"/>
      <c r="R477" s="220"/>
      <c r="S477" s="220"/>
      <c r="T477" s="220"/>
      <c r="U477" s="220"/>
      <c r="V477" s="218"/>
      <c r="X477" s="106"/>
      <c r="Y477" s="218"/>
      <c r="Z477" s="218"/>
      <c r="AA477" s="218"/>
      <c r="AB477" s="94"/>
      <c r="AC477" s="218"/>
      <c r="AD477" s="218"/>
      <c r="AE477" s="218"/>
      <c r="AF477" s="218"/>
      <c r="AG477" s="218"/>
      <c r="AH477" s="218"/>
      <c r="AI477" s="94"/>
      <c r="AJ477" s="218"/>
      <c r="AK477" s="218"/>
      <c r="AL477" s="218"/>
      <c r="AM477" s="218"/>
      <c r="AN477" s="218"/>
      <c r="AO477" s="94"/>
      <c r="AP477" s="218"/>
      <c r="AQ477" s="218"/>
      <c r="AR477" s="218"/>
      <c r="AU477" s="218"/>
      <c r="AW477" s="218"/>
      <c r="AX477" s="218"/>
      <c r="BE477" s="94"/>
      <c r="BF477" s="218"/>
      <c r="BG477" s="94"/>
      <c r="BH477" s="94"/>
      <c r="BI477" s="218"/>
      <c r="BJ477" s="94"/>
      <c r="BK477" s="218"/>
      <c r="BL477" s="218"/>
      <c r="BQ477" s="96"/>
      <c r="BR477" s="96"/>
      <c r="BS477" s="96"/>
      <c r="BT477" s="96"/>
      <c r="BV477" s="96"/>
      <c r="BW477" s="96"/>
    </row>
    <row r="478" spans="2:75" x14ac:dyDescent="0.2">
      <c r="B478" s="101"/>
      <c r="I478" s="101"/>
      <c r="L478" s="101"/>
      <c r="M478" s="105"/>
      <c r="N478" s="257"/>
      <c r="O478" s="257"/>
      <c r="P478" s="257"/>
      <c r="Q478" s="257"/>
      <c r="R478" s="220"/>
      <c r="S478" s="220"/>
      <c r="T478" s="220"/>
      <c r="U478" s="220"/>
      <c r="V478" s="218"/>
      <c r="X478" s="106"/>
      <c r="Y478" s="218"/>
      <c r="Z478" s="218"/>
      <c r="AA478" s="218"/>
      <c r="AB478" s="94"/>
      <c r="AC478" s="218"/>
      <c r="AD478" s="218"/>
      <c r="AE478" s="218"/>
      <c r="AF478" s="218"/>
      <c r="AG478" s="218"/>
      <c r="AH478" s="218"/>
      <c r="AI478" s="94"/>
      <c r="AJ478" s="218"/>
      <c r="AK478" s="218"/>
      <c r="AL478" s="218"/>
      <c r="AM478" s="218"/>
      <c r="AN478" s="218"/>
      <c r="AO478" s="94"/>
      <c r="AP478" s="218"/>
      <c r="AQ478" s="218"/>
      <c r="AR478" s="218"/>
      <c r="AU478" s="218"/>
      <c r="AW478" s="218"/>
      <c r="AX478" s="218"/>
      <c r="BE478" s="94"/>
      <c r="BF478" s="218"/>
      <c r="BG478" s="94"/>
      <c r="BH478" s="94"/>
      <c r="BI478" s="218"/>
      <c r="BJ478" s="94"/>
      <c r="BK478" s="218"/>
      <c r="BL478" s="218"/>
      <c r="BQ478" s="96"/>
      <c r="BR478" s="96"/>
      <c r="BS478" s="96"/>
      <c r="BT478" s="96"/>
      <c r="BV478" s="96"/>
      <c r="BW478" s="96"/>
    </row>
    <row r="479" spans="2:75" x14ac:dyDescent="0.2">
      <c r="B479" s="101"/>
      <c r="I479" s="101"/>
      <c r="L479" s="101"/>
      <c r="M479" s="105"/>
      <c r="N479" s="257"/>
      <c r="O479" s="257"/>
      <c r="P479" s="257"/>
      <c r="Q479" s="257"/>
      <c r="R479" s="220"/>
      <c r="S479" s="220"/>
      <c r="T479" s="220"/>
      <c r="U479" s="220"/>
      <c r="V479" s="218"/>
      <c r="X479" s="106"/>
      <c r="Y479" s="218"/>
      <c r="Z479" s="218"/>
      <c r="AA479" s="218"/>
      <c r="AB479" s="94"/>
      <c r="AC479" s="218"/>
      <c r="AD479" s="218"/>
      <c r="AE479" s="218"/>
      <c r="AF479" s="218"/>
      <c r="AG479" s="218"/>
      <c r="AH479" s="218"/>
      <c r="AI479" s="94"/>
      <c r="AJ479" s="218"/>
      <c r="AK479" s="218"/>
      <c r="AL479" s="218"/>
      <c r="AM479" s="218"/>
      <c r="AN479" s="218"/>
      <c r="AO479" s="94"/>
      <c r="AP479" s="218"/>
      <c r="AQ479" s="218"/>
      <c r="AR479" s="218"/>
      <c r="AU479" s="218"/>
      <c r="AW479" s="218"/>
      <c r="AX479" s="218"/>
      <c r="BE479" s="94"/>
      <c r="BF479" s="218"/>
      <c r="BG479" s="94"/>
      <c r="BH479" s="94"/>
      <c r="BI479" s="218"/>
      <c r="BJ479" s="94"/>
      <c r="BK479" s="218"/>
      <c r="BL479" s="218"/>
      <c r="BQ479" s="96"/>
      <c r="BR479" s="96"/>
      <c r="BS479" s="96"/>
      <c r="BT479" s="96"/>
      <c r="BV479" s="96"/>
      <c r="BW479" s="96"/>
    </row>
    <row r="480" spans="2:75" x14ac:dyDescent="0.2">
      <c r="B480" s="101"/>
      <c r="I480" s="101"/>
      <c r="L480" s="101"/>
      <c r="M480" s="105"/>
      <c r="N480" s="257"/>
      <c r="O480" s="257"/>
      <c r="P480" s="257"/>
      <c r="Q480" s="257"/>
      <c r="R480" s="220"/>
      <c r="S480" s="220"/>
      <c r="T480" s="220"/>
      <c r="U480" s="220"/>
      <c r="V480" s="218"/>
      <c r="X480" s="106"/>
      <c r="Y480" s="218"/>
      <c r="Z480" s="218"/>
      <c r="AA480" s="218"/>
      <c r="AB480" s="94"/>
      <c r="AC480" s="218"/>
      <c r="AD480" s="218"/>
      <c r="AE480" s="218"/>
      <c r="AF480" s="218"/>
      <c r="AG480" s="218"/>
      <c r="AH480" s="218"/>
      <c r="AI480" s="94"/>
      <c r="AJ480" s="218"/>
      <c r="AK480" s="218"/>
      <c r="AL480" s="218"/>
      <c r="AM480" s="218"/>
      <c r="AN480" s="218"/>
      <c r="AO480" s="94"/>
      <c r="AP480" s="218"/>
      <c r="AQ480" s="218"/>
      <c r="AR480" s="218"/>
      <c r="AU480" s="218"/>
      <c r="AW480" s="218"/>
      <c r="AX480" s="218"/>
      <c r="BE480" s="94"/>
      <c r="BF480" s="218"/>
      <c r="BG480" s="94"/>
      <c r="BH480" s="94"/>
      <c r="BI480" s="218"/>
      <c r="BJ480" s="94"/>
      <c r="BK480" s="218"/>
      <c r="BL480" s="218"/>
      <c r="BQ480" s="96"/>
      <c r="BR480" s="96"/>
      <c r="BS480" s="96"/>
      <c r="BT480" s="96"/>
      <c r="BV480" s="96"/>
      <c r="BW480" s="96"/>
    </row>
    <row r="481" spans="2:75" x14ac:dyDescent="0.2">
      <c r="B481" s="101"/>
      <c r="I481" s="101"/>
      <c r="L481" s="101"/>
      <c r="M481" s="105"/>
      <c r="N481" s="257"/>
      <c r="O481" s="257"/>
      <c r="P481" s="257"/>
      <c r="Q481" s="257"/>
      <c r="R481" s="220"/>
      <c r="S481" s="220"/>
      <c r="T481" s="220"/>
      <c r="U481" s="220"/>
      <c r="V481" s="218"/>
      <c r="X481" s="106"/>
      <c r="Y481" s="218"/>
      <c r="Z481" s="218"/>
      <c r="AA481" s="218"/>
      <c r="AB481" s="94"/>
      <c r="AC481" s="218"/>
      <c r="AD481" s="218"/>
      <c r="AE481" s="218"/>
      <c r="AF481" s="218"/>
      <c r="AG481" s="218"/>
      <c r="AH481" s="218"/>
      <c r="AI481" s="94"/>
      <c r="AJ481" s="218"/>
      <c r="AK481" s="218"/>
      <c r="AL481" s="218"/>
      <c r="AM481" s="218"/>
      <c r="AN481" s="218"/>
      <c r="AO481" s="94"/>
      <c r="AP481" s="218"/>
      <c r="AQ481" s="218"/>
      <c r="AR481" s="218"/>
      <c r="AU481" s="218"/>
      <c r="AW481" s="218"/>
      <c r="AX481" s="218"/>
      <c r="BE481" s="94"/>
      <c r="BF481" s="218"/>
      <c r="BG481" s="94"/>
      <c r="BH481" s="94"/>
      <c r="BI481" s="218"/>
      <c r="BJ481" s="94"/>
      <c r="BK481" s="218"/>
      <c r="BL481" s="218"/>
      <c r="BQ481" s="96"/>
      <c r="BR481" s="96"/>
      <c r="BS481" s="96"/>
      <c r="BT481" s="96"/>
      <c r="BV481" s="96"/>
      <c r="BW481" s="96"/>
    </row>
    <row r="482" spans="2:75" x14ac:dyDescent="0.2">
      <c r="B482" s="101"/>
      <c r="I482" s="101"/>
      <c r="L482" s="101"/>
      <c r="M482" s="105"/>
      <c r="N482" s="257"/>
      <c r="O482" s="257"/>
      <c r="P482" s="257"/>
      <c r="Q482" s="257"/>
      <c r="R482" s="220"/>
      <c r="S482" s="220"/>
      <c r="T482" s="220"/>
      <c r="U482" s="220"/>
      <c r="V482" s="218"/>
      <c r="X482" s="106"/>
      <c r="Y482" s="218"/>
      <c r="Z482" s="218"/>
      <c r="AA482" s="218"/>
      <c r="AB482" s="94"/>
      <c r="AC482" s="218"/>
      <c r="AD482" s="218"/>
      <c r="AE482" s="218"/>
      <c r="AF482" s="218"/>
      <c r="AG482" s="218"/>
      <c r="AH482" s="218"/>
      <c r="AI482" s="94"/>
      <c r="AJ482" s="218"/>
      <c r="AK482" s="218"/>
      <c r="AL482" s="218"/>
      <c r="AM482" s="218"/>
      <c r="AN482" s="218"/>
      <c r="AO482" s="94"/>
      <c r="AP482" s="218"/>
      <c r="AQ482" s="218"/>
      <c r="AR482" s="218"/>
      <c r="AU482" s="218"/>
      <c r="AW482" s="218"/>
      <c r="AX482" s="218"/>
      <c r="BE482" s="94"/>
      <c r="BF482" s="218"/>
      <c r="BG482" s="94"/>
      <c r="BH482" s="94"/>
      <c r="BI482" s="218"/>
      <c r="BJ482" s="94"/>
      <c r="BK482" s="218"/>
      <c r="BL482" s="218"/>
      <c r="BQ482" s="96"/>
      <c r="BR482" s="96"/>
      <c r="BS482" s="96"/>
      <c r="BT482" s="96"/>
      <c r="BV482" s="96"/>
      <c r="BW482" s="96"/>
    </row>
    <row r="483" spans="2:75" x14ac:dyDescent="0.2">
      <c r="B483" s="101"/>
      <c r="I483" s="101"/>
      <c r="L483" s="101"/>
      <c r="M483" s="105"/>
      <c r="N483" s="257"/>
      <c r="O483" s="257"/>
      <c r="P483" s="257"/>
      <c r="Q483" s="257"/>
      <c r="R483" s="220"/>
      <c r="S483" s="220"/>
      <c r="T483" s="220"/>
      <c r="U483" s="220"/>
      <c r="V483" s="218"/>
      <c r="X483" s="106"/>
      <c r="Y483" s="218"/>
      <c r="Z483" s="218"/>
      <c r="AA483" s="218"/>
      <c r="AB483" s="94"/>
      <c r="AC483" s="218"/>
      <c r="AD483" s="218"/>
      <c r="AE483" s="218"/>
      <c r="AF483" s="218"/>
      <c r="AG483" s="218"/>
      <c r="AH483" s="218"/>
      <c r="AI483" s="94"/>
      <c r="AJ483" s="218"/>
      <c r="AK483" s="218"/>
      <c r="AL483" s="218"/>
      <c r="AM483" s="218"/>
      <c r="AN483" s="218"/>
      <c r="AO483" s="94"/>
      <c r="AP483" s="218"/>
      <c r="AQ483" s="218"/>
      <c r="AR483" s="218"/>
      <c r="AU483" s="218"/>
      <c r="AW483" s="218"/>
      <c r="AX483" s="218"/>
      <c r="BE483" s="94"/>
      <c r="BF483" s="218"/>
      <c r="BG483" s="94"/>
      <c r="BH483" s="94"/>
      <c r="BI483" s="218"/>
      <c r="BJ483" s="94"/>
      <c r="BK483" s="218"/>
      <c r="BL483" s="218"/>
      <c r="BQ483" s="96"/>
      <c r="BR483" s="96"/>
      <c r="BS483" s="96"/>
      <c r="BT483" s="96"/>
      <c r="BV483" s="96"/>
      <c r="BW483" s="96"/>
    </row>
    <row r="484" spans="2:75" x14ac:dyDescent="0.2">
      <c r="B484" s="101"/>
      <c r="I484" s="101"/>
      <c r="L484" s="101"/>
      <c r="M484" s="105"/>
      <c r="N484" s="257"/>
      <c r="O484" s="257"/>
      <c r="P484" s="257"/>
      <c r="Q484" s="257"/>
      <c r="R484" s="220"/>
      <c r="S484" s="220"/>
      <c r="T484" s="220"/>
      <c r="U484" s="220"/>
      <c r="V484" s="218"/>
      <c r="X484" s="106"/>
      <c r="Y484" s="218"/>
      <c r="Z484" s="218"/>
      <c r="AA484" s="218"/>
      <c r="AB484" s="94"/>
      <c r="AC484" s="218"/>
      <c r="AD484" s="218"/>
      <c r="AE484" s="218"/>
      <c r="AF484" s="218"/>
      <c r="AG484" s="218"/>
      <c r="AH484" s="218"/>
      <c r="AI484" s="94"/>
      <c r="AJ484" s="218"/>
      <c r="AK484" s="218"/>
      <c r="AL484" s="218"/>
      <c r="AM484" s="218"/>
      <c r="AN484" s="218"/>
      <c r="AO484" s="94"/>
      <c r="AP484" s="218"/>
      <c r="AQ484" s="218"/>
      <c r="AR484" s="218"/>
      <c r="AU484" s="218"/>
      <c r="AW484" s="218"/>
      <c r="AX484" s="218"/>
      <c r="BE484" s="94"/>
      <c r="BF484" s="218"/>
      <c r="BG484" s="94"/>
      <c r="BH484" s="94"/>
      <c r="BI484" s="218"/>
      <c r="BJ484" s="94"/>
      <c r="BK484" s="218"/>
      <c r="BL484" s="218"/>
      <c r="BQ484" s="96"/>
      <c r="BR484" s="96"/>
      <c r="BS484" s="96"/>
      <c r="BT484" s="96"/>
      <c r="BV484" s="96"/>
      <c r="BW484" s="96"/>
    </row>
    <row r="485" spans="2:75" x14ac:dyDescent="0.2">
      <c r="B485" s="101"/>
      <c r="I485" s="101"/>
      <c r="L485" s="101"/>
      <c r="M485" s="105"/>
      <c r="N485" s="257"/>
      <c r="O485" s="257"/>
      <c r="P485" s="257"/>
      <c r="Q485" s="257"/>
      <c r="R485" s="220"/>
      <c r="S485" s="220"/>
      <c r="T485" s="220"/>
      <c r="U485" s="220"/>
      <c r="V485" s="218"/>
      <c r="X485" s="106"/>
      <c r="Y485" s="218"/>
      <c r="Z485" s="218"/>
      <c r="AA485" s="218"/>
      <c r="AB485" s="94"/>
      <c r="AC485" s="218"/>
      <c r="AD485" s="218"/>
      <c r="AE485" s="218"/>
      <c r="AF485" s="218"/>
      <c r="AG485" s="218"/>
      <c r="AH485" s="218"/>
      <c r="AI485" s="94"/>
      <c r="AJ485" s="218"/>
      <c r="AK485" s="218"/>
      <c r="AL485" s="218"/>
      <c r="AM485" s="218"/>
      <c r="AN485" s="218"/>
      <c r="AO485" s="94"/>
      <c r="AP485" s="218"/>
      <c r="AQ485" s="218"/>
      <c r="AR485" s="218"/>
      <c r="AU485" s="218"/>
      <c r="AW485" s="218"/>
      <c r="AX485" s="218"/>
      <c r="BE485" s="94"/>
      <c r="BF485" s="218"/>
      <c r="BG485" s="94"/>
      <c r="BH485" s="94"/>
      <c r="BI485" s="218"/>
      <c r="BJ485" s="94"/>
      <c r="BK485" s="218"/>
      <c r="BL485" s="218"/>
      <c r="BQ485" s="96"/>
      <c r="BR485" s="96"/>
      <c r="BS485" s="96"/>
      <c r="BT485" s="96"/>
      <c r="BV485" s="96"/>
      <c r="BW485" s="96"/>
    </row>
    <row r="486" spans="2:75" x14ac:dyDescent="0.2">
      <c r="B486" s="101"/>
      <c r="I486" s="101"/>
      <c r="L486" s="101"/>
      <c r="M486" s="105"/>
      <c r="N486" s="257"/>
      <c r="O486" s="257"/>
      <c r="P486" s="257"/>
      <c r="Q486" s="257"/>
      <c r="R486" s="220"/>
      <c r="S486" s="220"/>
      <c r="T486" s="220"/>
      <c r="U486" s="220"/>
      <c r="V486" s="218"/>
      <c r="X486" s="106"/>
      <c r="Y486" s="218"/>
      <c r="Z486" s="218"/>
      <c r="AA486" s="218"/>
      <c r="AB486" s="94"/>
      <c r="AC486" s="218"/>
      <c r="AD486" s="218"/>
      <c r="AE486" s="218"/>
      <c r="AF486" s="218"/>
      <c r="AG486" s="218"/>
      <c r="AH486" s="218"/>
      <c r="AI486" s="94"/>
      <c r="AJ486" s="218"/>
      <c r="AK486" s="218"/>
      <c r="AL486" s="218"/>
      <c r="AM486" s="218"/>
      <c r="AN486" s="218"/>
      <c r="AO486" s="94"/>
      <c r="AP486" s="218"/>
      <c r="AQ486" s="218"/>
      <c r="AR486" s="218"/>
      <c r="AU486" s="218"/>
      <c r="AW486" s="218"/>
      <c r="AX486" s="218"/>
      <c r="BE486" s="94"/>
      <c r="BF486" s="218"/>
      <c r="BG486" s="94"/>
      <c r="BH486" s="94"/>
      <c r="BI486" s="218"/>
      <c r="BJ486" s="94"/>
      <c r="BK486" s="218"/>
      <c r="BL486" s="218"/>
      <c r="BQ486" s="96"/>
      <c r="BR486" s="96"/>
      <c r="BS486" s="96"/>
      <c r="BT486" s="96"/>
      <c r="BV486" s="96"/>
      <c r="BW486" s="96"/>
    </row>
    <row r="487" spans="2:75" x14ac:dyDescent="0.2">
      <c r="B487" s="101"/>
      <c r="I487" s="101"/>
      <c r="L487" s="101"/>
      <c r="M487" s="105"/>
      <c r="N487" s="257"/>
      <c r="O487" s="257"/>
      <c r="P487" s="257"/>
      <c r="Q487" s="257"/>
      <c r="R487" s="220"/>
      <c r="S487" s="220"/>
      <c r="T487" s="220"/>
      <c r="U487" s="220"/>
      <c r="V487" s="218"/>
      <c r="X487" s="106"/>
      <c r="Y487" s="218"/>
      <c r="Z487" s="218"/>
      <c r="AA487" s="218"/>
      <c r="AB487" s="94"/>
      <c r="AC487" s="218"/>
      <c r="AD487" s="218"/>
      <c r="AE487" s="218"/>
      <c r="AF487" s="218"/>
      <c r="AG487" s="218"/>
      <c r="AH487" s="218"/>
      <c r="AI487" s="94"/>
      <c r="AJ487" s="218"/>
      <c r="AK487" s="218"/>
      <c r="AL487" s="218"/>
      <c r="AM487" s="218"/>
      <c r="AN487" s="218"/>
      <c r="AO487" s="94"/>
      <c r="AP487" s="218"/>
      <c r="AQ487" s="218"/>
      <c r="AR487" s="218"/>
      <c r="AU487" s="218"/>
      <c r="AW487" s="218"/>
      <c r="AX487" s="218"/>
      <c r="BE487" s="94"/>
      <c r="BF487" s="218"/>
      <c r="BG487" s="94"/>
      <c r="BH487" s="94"/>
      <c r="BI487" s="218"/>
      <c r="BJ487" s="94"/>
      <c r="BK487" s="218"/>
      <c r="BL487" s="218"/>
      <c r="BQ487" s="96"/>
      <c r="BR487" s="96"/>
      <c r="BS487" s="96"/>
      <c r="BT487" s="96"/>
      <c r="BV487" s="96"/>
      <c r="BW487" s="96"/>
    </row>
    <row r="488" spans="2:75" x14ac:dyDescent="0.2">
      <c r="B488" s="101"/>
      <c r="I488" s="101"/>
      <c r="L488" s="101"/>
      <c r="M488" s="105"/>
      <c r="N488" s="257"/>
      <c r="O488" s="257"/>
      <c r="P488" s="257"/>
      <c r="Q488" s="257"/>
      <c r="R488" s="220"/>
      <c r="S488" s="220"/>
      <c r="T488" s="220"/>
      <c r="U488" s="220"/>
      <c r="V488" s="218"/>
      <c r="X488" s="106"/>
      <c r="Y488" s="218"/>
      <c r="Z488" s="218"/>
      <c r="AA488" s="218"/>
      <c r="AB488" s="94"/>
      <c r="AC488" s="218"/>
      <c r="AD488" s="218"/>
      <c r="AE488" s="218"/>
      <c r="AF488" s="218"/>
      <c r="AG488" s="218"/>
      <c r="AH488" s="218"/>
      <c r="AI488" s="94"/>
      <c r="AJ488" s="218"/>
      <c r="AK488" s="218"/>
      <c r="AL488" s="218"/>
      <c r="AM488" s="218"/>
      <c r="AN488" s="218"/>
      <c r="AO488" s="94"/>
      <c r="AP488" s="218"/>
      <c r="AQ488" s="218"/>
      <c r="AR488" s="218"/>
      <c r="AU488" s="218"/>
      <c r="AW488" s="218"/>
      <c r="AX488" s="218"/>
      <c r="BE488" s="94"/>
      <c r="BF488" s="218"/>
      <c r="BG488" s="94"/>
      <c r="BH488" s="94"/>
      <c r="BI488" s="218"/>
      <c r="BJ488" s="94"/>
      <c r="BK488" s="218"/>
      <c r="BL488" s="218"/>
      <c r="BQ488" s="96"/>
      <c r="BR488" s="96"/>
      <c r="BS488" s="96"/>
      <c r="BT488" s="96"/>
      <c r="BV488" s="96"/>
      <c r="BW488" s="96"/>
    </row>
    <row r="489" spans="2:75" x14ac:dyDescent="0.2">
      <c r="B489" s="101"/>
      <c r="I489" s="101"/>
      <c r="L489" s="101"/>
      <c r="M489" s="105"/>
      <c r="N489" s="257"/>
      <c r="O489" s="257"/>
      <c r="P489" s="257"/>
      <c r="Q489" s="257"/>
      <c r="R489" s="220"/>
      <c r="S489" s="220"/>
      <c r="T489" s="220"/>
      <c r="U489" s="220"/>
      <c r="V489" s="218"/>
      <c r="X489" s="106"/>
      <c r="Y489" s="218"/>
      <c r="Z489" s="218"/>
      <c r="AA489" s="218"/>
      <c r="AB489" s="94"/>
      <c r="AC489" s="218"/>
      <c r="AD489" s="218"/>
      <c r="AE489" s="218"/>
      <c r="AF489" s="218"/>
      <c r="AG489" s="218"/>
      <c r="AH489" s="218"/>
      <c r="AI489" s="94"/>
      <c r="AJ489" s="218"/>
      <c r="AK489" s="218"/>
      <c r="AL489" s="218"/>
      <c r="AM489" s="218"/>
      <c r="AN489" s="218"/>
      <c r="AO489" s="94"/>
      <c r="AP489" s="218"/>
      <c r="AQ489" s="218"/>
      <c r="AR489" s="218"/>
      <c r="AU489" s="218"/>
      <c r="AW489" s="218"/>
      <c r="AX489" s="218"/>
      <c r="BE489" s="94"/>
      <c r="BF489" s="218"/>
      <c r="BG489" s="94"/>
      <c r="BH489" s="94"/>
      <c r="BI489" s="218"/>
      <c r="BJ489" s="94"/>
      <c r="BK489" s="218"/>
      <c r="BL489" s="218"/>
      <c r="BQ489" s="96"/>
      <c r="BR489" s="96"/>
      <c r="BS489" s="96"/>
      <c r="BT489" s="96"/>
      <c r="BV489" s="96"/>
      <c r="BW489" s="96"/>
    </row>
    <row r="490" spans="2:75" x14ac:dyDescent="0.2">
      <c r="B490" s="101"/>
      <c r="I490" s="101"/>
      <c r="L490" s="101"/>
      <c r="M490" s="105"/>
      <c r="N490" s="257"/>
      <c r="O490" s="257"/>
      <c r="P490" s="257"/>
      <c r="Q490" s="257"/>
      <c r="R490" s="220"/>
      <c r="S490" s="220"/>
      <c r="T490" s="220"/>
      <c r="U490" s="220"/>
      <c r="V490" s="218"/>
      <c r="X490" s="106"/>
      <c r="Y490" s="218"/>
      <c r="Z490" s="218"/>
      <c r="AA490" s="218"/>
      <c r="AB490" s="94"/>
      <c r="AC490" s="218"/>
      <c r="AD490" s="218"/>
      <c r="AE490" s="218"/>
      <c r="AF490" s="218"/>
      <c r="AG490" s="218"/>
      <c r="AH490" s="218"/>
      <c r="AI490" s="94"/>
      <c r="AJ490" s="218"/>
      <c r="AK490" s="218"/>
      <c r="AL490" s="218"/>
      <c r="AM490" s="218"/>
      <c r="AN490" s="218"/>
      <c r="AO490" s="94"/>
      <c r="AP490" s="218"/>
      <c r="AQ490" s="218"/>
      <c r="AR490" s="218"/>
      <c r="AU490" s="218"/>
      <c r="AW490" s="218"/>
      <c r="AX490" s="218"/>
      <c r="BE490" s="94"/>
      <c r="BF490" s="218"/>
      <c r="BG490" s="94"/>
      <c r="BH490" s="94"/>
      <c r="BI490" s="218"/>
      <c r="BJ490" s="94"/>
      <c r="BK490" s="218"/>
      <c r="BL490" s="218"/>
      <c r="BQ490" s="96"/>
      <c r="BR490" s="96"/>
      <c r="BS490" s="96"/>
      <c r="BT490" s="96"/>
      <c r="BV490" s="96"/>
      <c r="BW490" s="96"/>
    </row>
    <row r="491" spans="2:75" x14ac:dyDescent="0.2">
      <c r="B491" s="101"/>
      <c r="I491" s="101"/>
      <c r="L491" s="101"/>
      <c r="M491" s="105"/>
      <c r="N491" s="257"/>
      <c r="O491" s="257"/>
      <c r="P491" s="257"/>
      <c r="Q491" s="257"/>
      <c r="R491" s="220"/>
      <c r="S491" s="220"/>
      <c r="T491" s="220"/>
      <c r="U491" s="220"/>
      <c r="V491" s="218"/>
      <c r="X491" s="106"/>
      <c r="Y491" s="218"/>
      <c r="Z491" s="218"/>
      <c r="AA491" s="218"/>
      <c r="AB491" s="94"/>
      <c r="AC491" s="218"/>
      <c r="AD491" s="218"/>
      <c r="AE491" s="218"/>
      <c r="AF491" s="218"/>
      <c r="AG491" s="218"/>
      <c r="AH491" s="218"/>
      <c r="AI491" s="94"/>
      <c r="AJ491" s="218"/>
      <c r="AK491" s="218"/>
      <c r="AL491" s="218"/>
      <c r="AM491" s="218"/>
      <c r="AN491" s="218"/>
      <c r="AO491" s="94"/>
      <c r="AP491" s="218"/>
      <c r="AQ491" s="218"/>
      <c r="AR491" s="218"/>
      <c r="AU491" s="218"/>
      <c r="AW491" s="218"/>
      <c r="AX491" s="218"/>
      <c r="BE491" s="94"/>
      <c r="BF491" s="218"/>
      <c r="BG491" s="94"/>
      <c r="BH491" s="94"/>
      <c r="BI491" s="218"/>
      <c r="BJ491" s="94"/>
      <c r="BK491" s="218"/>
      <c r="BL491" s="218"/>
      <c r="BQ491" s="96"/>
      <c r="BR491" s="96"/>
      <c r="BS491" s="96"/>
      <c r="BT491" s="96"/>
      <c r="BV491" s="96"/>
      <c r="BW491" s="96"/>
    </row>
    <row r="492" spans="2:75" x14ac:dyDescent="0.2">
      <c r="B492" s="101"/>
      <c r="I492" s="101"/>
      <c r="L492" s="101"/>
      <c r="M492" s="105"/>
      <c r="N492" s="257"/>
      <c r="O492" s="257"/>
      <c r="P492" s="257"/>
      <c r="Q492" s="257"/>
      <c r="R492" s="220"/>
      <c r="S492" s="220"/>
      <c r="T492" s="220"/>
      <c r="U492" s="220"/>
      <c r="V492" s="218"/>
      <c r="X492" s="106"/>
      <c r="Y492" s="218"/>
      <c r="Z492" s="218"/>
      <c r="AA492" s="218"/>
      <c r="AB492" s="94"/>
      <c r="AC492" s="218"/>
      <c r="AD492" s="218"/>
      <c r="AE492" s="218"/>
      <c r="AF492" s="218"/>
      <c r="AG492" s="218"/>
      <c r="AH492" s="218"/>
      <c r="AI492" s="94"/>
      <c r="AJ492" s="218"/>
      <c r="AK492" s="218"/>
      <c r="AL492" s="218"/>
      <c r="AM492" s="218"/>
      <c r="AN492" s="218"/>
      <c r="AO492" s="94"/>
      <c r="AP492" s="218"/>
      <c r="AQ492" s="218"/>
      <c r="AR492" s="218"/>
      <c r="AU492" s="218"/>
      <c r="AW492" s="218"/>
      <c r="AX492" s="218"/>
      <c r="BE492" s="94"/>
      <c r="BF492" s="218"/>
      <c r="BG492" s="94"/>
      <c r="BH492" s="94"/>
      <c r="BI492" s="218"/>
      <c r="BJ492" s="94"/>
      <c r="BK492" s="218"/>
      <c r="BL492" s="218"/>
      <c r="BQ492" s="96"/>
      <c r="BR492" s="96"/>
      <c r="BS492" s="96"/>
      <c r="BT492" s="96"/>
      <c r="BV492" s="96"/>
      <c r="BW492" s="96"/>
    </row>
    <row r="493" spans="2:75" x14ac:dyDescent="0.2">
      <c r="B493" s="101"/>
      <c r="I493" s="101"/>
      <c r="L493" s="101"/>
      <c r="M493" s="105"/>
      <c r="N493" s="257"/>
      <c r="O493" s="257"/>
      <c r="P493" s="257"/>
      <c r="Q493" s="257"/>
      <c r="R493" s="220"/>
      <c r="S493" s="220"/>
      <c r="T493" s="220"/>
      <c r="U493" s="220"/>
      <c r="V493" s="218"/>
      <c r="X493" s="106"/>
      <c r="Y493" s="218"/>
      <c r="Z493" s="218"/>
      <c r="AA493" s="218"/>
      <c r="AB493" s="94"/>
      <c r="AC493" s="218"/>
      <c r="AD493" s="218"/>
      <c r="AE493" s="218"/>
      <c r="AF493" s="218"/>
      <c r="AG493" s="218"/>
      <c r="AH493" s="218"/>
      <c r="AI493" s="94"/>
      <c r="AJ493" s="218"/>
      <c r="AK493" s="218"/>
      <c r="AL493" s="218"/>
      <c r="AM493" s="218"/>
      <c r="AN493" s="218"/>
      <c r="AO493" s="94"/>
      <c r="AP493" s="218"/>
      <c r="AQ493" s="218"/>
      <c r="AR493" s="218"/>
      <c r="AU493" s="218"/>
      <c r="AW493" s="218"/>
      <c r="AX493" s="218"/>
      <c r="BE493" s="94"/>
      <c r="BF493" s="218"/>
      <c r="BG493" s="94"/>
      <c r="BH493" s="94"/>
      <c r="BI493" s="218"/>
      <c r="BJ493" s="94"/>
      <c r="BK493" s="218"/>
      <c r="BL493" s="218"/>
      <c r="BQ493" s="96"/>
      <c r="BR493" s="96"/>
      <c r="BS493" s="96"/>
      <c r="BT493" s="96"/>
      <c r="BV493" s="96"/>
      <c r="BW493" s="96"/>
    </row>
    <row r="494" spans="2:75" x14ac:dyDescent="0.2">
      <c r="B494" s="101"/>
      <c r="I494" s="101"/>
      <c r="L494" s="101"/>
      <c r="M494" s="105"/>
      <c r="N494" s="257"/>
      <c r="O494" s="257"/>
      <c r="P494" s="257"/>
      <c r="Q494" s="257"/>
      <c r="R494" s="220"/>
      <c r="S494" s="220"/>
      <c r="T494" s="220"/>
      <c r="U494" s="220"/>
      <c r="V494" s="218"/>
      <c r="X494" s="106"/>
      <c r="Y494" s="218"/>
      <c r="Z494" s="218"/>
      <c r="AA494" s="218"/>
      <c r="AB494" s="94"/>
      <c r="AC494" s="218"/>
      <c r="AD494" s="218"/>
      <c r="AE494" s="218"/>
      <c r="AF494" s="218"/>
      <c r="AG494" s="218"/>
      <c r="AH494" s="218"/>
      <c r="AI494" s="94"/>
      <c r="AJ494" s="218"/>
      <c r="AK494" s="218"/>
      <c r="AL494" s="218"/>
      <c r="AM494" s="218"/>
      <c r="AN494" s="218"/>
      <c r="AO494" s="94"/>
      <c r="AP494" s="218"/>
      <c r="AQ494" s="218"/>
      <c r="AR494" s="218"/>
      <c r="AU494" s="218"/>
      <c r="AW494" s="218"/>
      <c r="AX494" s="218"/>
      <c r="BE494" s="94"/>
      <c r="BF494" s="218"/>
      <c r="BG494" s="94"/>
      <c r="BH494" s="94"/>
      <c r="BI494" s="218"/>
      <c r="BJ494" s="94"/>
      <c r="BK494" s="218"/>
      <c r="BL494" s="218"/>
      <c r="BQ494" s="96"/>
      <c r="BR494" s="96"/>
      <c r="BS494" s="96"/>
      <c r="BT494" s="96"/>
      <c r="BV494" s="96"/>
      <c r="BW494" s="96"/>
    </row>
    <row r="495" spans="2:75" x14ac:dyDescent="0.2">
      <c r="B495" s="101"/>
      <c r="I495" s="101"/>
      <c r="L495" s="101"/>
      <c r="M495" s="105"/>
      <c r="N495" s="257"/>
      <c r="O495" s="257"/>
      <c r="P495" s="257"/>
      <c r="Q495" s="257"/>
      <c r="R495" s="220"/>
      <c r="S495" s="220"/>
      <c r="T495" s="220"/>
      <c r="U495" s="220"/>
      <c r="V495" s="218"/>
      <c r="X495" s="106"/>
      <c r="Y495" s="218"/>
      <c r="Z495" s="218"/>
      <c r="AA495" s="218"/>
      <c r="AB495" s="94"/>
      <c r="AC495" s="218"/>
      <c r="AD495" s="218"/>
      <c r="AE495" s="218"/>
      <c r="AF495" s="218"/>
      <c r="AG495" s="218"/>
      <c r="AH495" s="218"/>
      <c r="AI495" s="94"/>
      <c r="AJ495" s="218"/>
      <c r="AK495" s="218"/>
      <c r="AL495" s="218"/>
      <c r="AM495" s="218"/>
      <c r="AN495" s="218"/>
      <c r="AO495" s="94"/>
      <c r="AP495" s="218"/>
      <c r="AQ495" s="218"/>
      <c r="AR495" s="218"/>
      <c r="AU495" s="218"/>
      <c r="AW495" s="218"/>
      <c r="AX495" s="218"/>
      <c r="BE495" s="94"/>
      <c r="BF495" s="218"/>
      <c r="BG495" s="94"/>
      <c r="BH495" s="94"/>
      <c r="BI495" s="218"/>
      <c r="BJ495" s="94"/>
      <c r="BK495" s="218"/>
      <c r="BL495" s="218"/>
      <c r="BQ495" s="96"/>
      <c r="BR495" s="96"/>
      <c r="BS495" s="96"/>
      <c r="BT495" s="96"/>
      <c r="BV495" s="96"/>
      <c r="BW495" s="96"/>
    </row>
    <row r="496" spans="2:75" x14ac:dyDescent="0.2">
      <c r="B496" s="101"/>
      <c r="I496" s="101"/>
      <c r="L496" s="101"/>
      <c r="M496" s="105"/>
      <c r="N496" s="257"/>
      <c r="O496" s="257"/>
      <c r="P496" s="257"/>
      <c r="Q496" s="257"/>
      <c r="R496" s="220"/>
      <c r="S496" s="220"/>
      <c r="T496" s="220"/>
      <c r="U496" s="220"/>
      <c r="V496" s="218"/>
      <c r="X496" s="106"/>
      <c r="Y496" s="218"/>
      <c r="Z496" s="218"/>
      <c r="AA496" s="218"/>
      <c r="AB496" s="94"/>
      <c r="AC496" s="218"/>
      <c r="AD496" s="218"/>
      <c r="AE496" s="218"/>
      <c r="AF496" s="218"/>
      <c r="AG496" s="218"/>
      <c r="AH496" s="218"/>
      <c r="AI496" s="94"/>
      <c r="AJ496" s="218"/>
      <c r="AK496" s="218"/>
      <c r="AL496" s="218"/>
      <c r="AM496" s="218"/>
      <c r="AN496" s="218"/>
      <c r="AO496" s="94"/>
      <c r="AP496" s="218"/>
      <c r="AQ496" s="218"/>
      <c r="AR496" s="218"/>
      <c r="AU496" s="218"/>
      <c r="AW496" s="218"/>
      <c r="AX496" s="218"/>
      <c r="BE496" s="94"/>
      <c r="BF496" s="218"/>
      <c r="BG496" s="94"/>
      <c r="BH496" s="94"/>
      <c r="BI496" s="218"/>
      <c r="BJ496" s="94"/>
      <c r="BK496" s="218"/>
      <c r="BL496" s="218"/>
      <c r="BQ496" s="96"/>
      <c r="BR496" s="96"/>
      <c r="BS496" s="96"/>
      <c r="BT496" s="96"/>
      <c r="BV496" s="96"/>
      <c r="BW496" s="96"/>
    </row>
    <row r="497" spans="2:75" x14ac:dyDescent="0.2">
      <c r="B497" s="101"/>
      <c r="I497" s="101"/>
      <c r="L497" s="101"/>
      <c r="M497" s="105"/>
      <c r="N497" s="257"/>
      <c r="O497" s="257"/>
      <c r="P497" s="257"/>
      <c r="Q497" s="257"/>
      <c r="R497" s="220"/>
      <c r="S497" s="220"/>
      <c r="T497" s="220"/>
      <c r="U497" s="220"/>
      <c r="V497" s="218"/>
      <c r="X497" s="106"/>
      <c r="Y497" s="218"/>
      <c r="Z497" s="218"/>
      <c r="AA497" s="218"/>
      <c r="AB497" s="94"/>
      <c r="AC497" s="218"/>
      <c r="AD497" s="218"/>
      <c r="AE497" s="218"/>
      <c r="AF497" s="218"/>
      <c r="AG497" s="218"/>
      <c r="AH497" s="218"/>
      <c r="AI497" s="94"/>
      <c r="AJ497" s="218"/>
      <c r="AK497" s="218"/>
      <c r="AL497" s="218"/>
      <c r="AM497" s="218"/>
      <c r="AN497" s="218"/>
      <c r="AO497" s="94"/>
      <c r="AP497" s="218"/>
      <c r="AQ497" s="218"/>
      <c r="AR497" s="218"/>
      <c r="AU497" s="218"/>
      <c r="AW497" s="218"/>
      <c r="AX497" s="218"/>
      <c r="BE497" s="94"/>
      <c r="BF497" s="218"/>
      <c r="BG497" s="94"/>
      <c r="BH497" s="94"/>
      <c r="BI497" s="218"/>
      <c r="BJ497" s="94"/>
      <c r="BK497" s="218"/>
      <c r="BL497" s="218"/>
      <c r="BQ497" s="96"/>
      <c r="BR497" s="96"/>
      <c r="BS497" s="96"/>
      <c r="BT497" s="96"/>
      <c r="BV497" s="96"/>
      <c r="BW497" s="96"/>
    </row>
    <row r="498" spans="2:75" x14ac:dyDescent="0.2">
      <c r="B498" s="101"/>
      <c r="I498" s="101"/>
      <c r="L498" s="101"/>
      <c r="M498" s="105"/>
      <c r="N498" s="257"/>
      <c r="O498" s="257"/>
      <c r="P498" s="257"/>
      <c r="Q498" s="257"/>
      <c r="R498" s="220"/>
      <c r="S498" s="220"/>
      <c r="T498" s="220"/>
      <c r="U498" s="220"/>
      <c r="V498" s="218"/>
      <c r="X498" s="106"/>
      <c r="Y498" s="218"/>
      <c r="Z498" s="218"/>
      <c r="AA498" s="218"/>
      <c r="AB498" s="94"/>
      <c r="AC498" s="218"/>
      <c r="AD498" s="218"/>
      <c r="AE498" s="218"/>
      <c r="AF498" s="218"/>
      <c r="AG498" s="218"/>
      <c r="AH498" s="218"/>
      <c r="AI498" s="94"/>
      <c r="AJ498" s="218"/>
      <c r="AK498" s="218"/>
      <c r="AL498" s="218"/>
      <c r="AM498" s="218"/>
      <c r="AN498" s="218"/>
      <c r="AO498" s="94"/>
      <c r="AP498" s="218"/>
      <c r="AQ498" s="218"/>
      <c r="AR498" s="218"/>
      <c r="AU498" s="218"/>
      <c r="AW498" s="218"/>
      <c r="AX498" s="218"/>
      <c r="BE498" s="94"/>
      <c r="BF498" s="218"/>
      <c r="BG498" s="94"/>
      <c r="BH498" s="94"/>
      <c r="BI498" s="218"/>
      <c r="BJ498" s="94"/>
      <c r="BK498" s="218"/>
      <c r="BL498" s="218"/>
      <c r="BQ498" s="96"/>
      <c r="BR498" s="96"/>
      <c r="BS498" s="96"/>
      <c r="BT498" s="96"/>
      <c r="BV498" s="96"/>
      <c r="BW498" s="96"/>
    </row>
    <row r="499" spans="2:75" x14ac:dyDescent="0.2">
      <c r="B499" s="101"/>
      <c r="I499" s="101"/>
      <c r="L499" s="101"/>
      <c r="M499" s="105"/>
      <c r="N499" s="257"/>
      <c r="O499" s="257"/>
      <c r="P499" s="257"/>
      <c r="Q499" s="257"/>
      <c r="R499" s="220"/>
      <c r="S499" s="220"/>
      <c r="T499" s="220"/>
      <c r="U499" s="220"/>
      <c r="V499" s="218"/>
      <c r="X499" s="106"/>
      <c r="Y499" s="218"/>
      <c r="Z499" s="218"/>
      <c r="AA499" s="218"/>
      <c r="AB499" s="94"/>
      <c r="AC499" s="218"/>
      <c r="AD499" s="218"/>
      <c r="AE499" s="218"/>
      <c r="AF499" s="218"/>
      <c r="AG499" s="218"/>
      <c r="AH499" s="218"/>
      <c r="AI499" s="94"/>
      <c r="AJ499" s="218"/>
      <c r="AK499" s="218"/>
      <c r="AL499" s="218"/>
      <c r="AM499" s="218"/>
      <c r="AN499" s="218"/>
      <c r="AO499" s="94"/>
      <c r="AP499" s="218"/>
      <c r="AQ499" s="218"/>
      <c r="AR499" s="218"/>
      <c r="AU499" s="218"/>
      <c r="AW499" s="218"/>
      <c r="AX499" s="218"/>
      <c r="BE499" s="94"/>
      <c r="BF499" s="218"/>
      <c r="BG499" s="94"/>
      <c r="BH499" s="94"/>
      <c r="BI499" s="218"/>
      <c r="BJ499" s="94"/>
      <c r="BK499" s="218"/>
      <c r="BL499" s="218"/>
      <c r="BQ499" s="96"/>
      <c r="BR499" s="96"/>
      <c r="BS499" s="96"/>
      <c r="BT499" s="96"/>
      <c r="BV499" s="96"/>
      <c r="BW499" s="96"/>
    </row>
    <row r="500" spans="2:75" x14ac:dyDescent="0.2">
      <c r="B500" s="101"/>
      <c r="I500" s="101"/>
      <c r="L500" s="101"/>
      <c r="M500" s="105"/>
      <c r="N500" s="257"/>
      <c r="O500" s="257"/>
      <c r="P500" s="257"/>
      <c r="Q500" s="257"/>
      <c r="R500" s="220"/>
      <c r="S500" s="220"/>
      <c r="T500" s="220"/>
      <c r="U500" s="220"/>
      <c r="V500" s="218"/>
      <c r="X500" s="106"/>
      <c r="Y500" s="218"/>
      <c r="Z500" s="218"/>
      <c r="AA500" s="218"/>
      <c r="AB500" s="94"/>
      <c r="AC500" s="218"/>
      <c r="AD500" s="218"/>
      <c r="AE500" s="218"/>
      <c r="AF500" s="218"/>
      <c r="AG500" s="218"/>
      <c r="AH500" s="218"/>
      <c r="AI500" s="94"/>
      <c r="AJ500" s="218"/>
      <c r="AK500" s="218"/>
      <c r="AL500" s="218"/>
      <c r="AM500" s="218"/>
      <c r="AN500" s="218"/>
      <c r="AO500" s="94"/>
      <c r="AP500" s="218"/>
      <c r="AQ500" s="218"/>
      <c r="AR500" s="218"/>
      <c r="AU500" s="218"/>
      <c r="AW500" s="218"/>
      <c r="AX500" s="218"/>
      <c r="BE500" s="94"/>
      <c r="BF500" s="218"/>
      <c r="BG500" s="94"/>
      <c r="BH500" s="94"/>
      <c r="BI500" s="218"/>
      <c r="BJ500" s="94"/>
      <c r="BK500" s="218"/>
      <c r="BL500" s="218"/>
      <c r="BQ500" s="96"/>
      <c r="BR500" s="96"/>
      <c r="BS500" s="96"/>
      <c r="BT500" s="96"/>
      <c r="BV500" s="96"/>
      <c r="BW500" s="96"/>
    </row>
    <row r="501" spans="2:75" x14ac:dyDescent="0.2">
      <c r="B501" s="101"/>
      <c r="I501" s="101"/>
      <c r="L501" s="101"/>
      <c r="M501" s="105"/>
      <c r="N501" s="257"/>
      <c r="O501" s="257"/>
      <c r="P501" s="257"/>
      <c r="Q501" s="257"/>
      <c r="R501" s="220"/>
      <c r="S501" s="220"/>
      <c r="T501" s="220"/>
      <c r="U501" s="220"/>
      <c r="V501" s="218"/>
      <c r="X501" s="106"/>
      <c r="Y501" s="218"/>
      <c r="Z501" s="218"/>
      <c r="AA501" s="218"/>
      <c r="AB501" s="94"/>
      <c r="AC501" s="218"/>
      <c r="AD501" s="218"/>
      <c r="AE501" s="218"/>
      <c r="AF501" s="218"/>
      <c r="AG501" s="218"/>
      <c r="AH501" s="218"/>
      <c r="AI501" s="94"/>
      <c r="AJ501" s="218"/>
      <c r="AK501" s="218"/>
      <c r="AL501" s="218"/>
      <c r="AM501" s="218"/>
      <c r="AN501" s="218"/>
      <c r="AO501" s="94"/>
      <c r="AP501" s="218"/>
      <c r="AQ501" s="218"/>
      <c r="AR501" s="218"/>
      <c r="AU501" s="218"/>
      <c r="AW501" s="218"/>
      <c r="AX501" s="218"/>
      <c r="BE501" s="94"/>
      <c r="BF501" s="218"/>
      <c r="BG501" s="94"/>
      <c r="BH501" s="94"/>
      <c r="BI501" s="218"/>
      <c r="BJ501" s="94"/>
      <c r="BK501" s="218"/>
      <c r="BL501" s="218"/>
      <c r="BQ501" s="96"/>
      <c r="BR501" s="96"/>
      <c r="BS501" s="96"/>
      <c r="BT501" s="96"/>
      <c r="BV501" s="96"/>
      <c r="BW501" s="96"/>
    </row>
    <row r="502" spans="2:75" x14ac:dyDescent="0.2">
      <c r="B502" s="101"/>
      <c r="I502" s="101"/>
      <c r="L502" s="101"/>
      <c r="M502" s="105"/>
      <c r="N502" s="257"/>
      <c r="O502" s="257"/>
      <c r="P502" s="257"/>
      <c r="Q502" s="257"/>
      <c r="R502" s="220"/>
      <c r="S502" s="220"/>
      <c r="T502" s="220"/>
      <c r="U502" s="220"/>
      <c r="V502" s="218"/>
      <c r="X502" s="106"/>
      <c r="Y502" s="218"/>
      <c r="Z502" s="218"/>
      <c r="AA502" s="218"/>
      <c r="AB502" s="94"/>
      <c r="AC502" s="218"/>
      <c r="AD502" s="218"/>
      <c r="AE502" s="218"/>
      <c r="AF502" s="218"/>
      <c r="AG502" s="218"/>
      <c r="AH502" s="218"/>
      <c r="AI502" s="94"/>
      <c r="AJ502" s="218"/>
      <c r="AK502" s="218"/>
      <c r="AL502" s="218"/>
      <c r="AM502" s="218"/>
      <c r="AN502" s="218"/>
      <c r="AO502" s="94"/>
      <c r="AP502" s="218"/>
      <c r="AQ502" s="218"/>
      <c r="AR502" s="218"/>
      <c r="AU502" s="218"/>
      <c r="AW502" s="218"/>
      <c r="AX502" s="218"/>
      <c r="BE502" s="94"/>
      <c r="BF502" s="218"/>
      <c r="BG502" s="94"/>
      <c r="BH502" s="94"/>
      <c r="BI502" s="218"/>
      <c r="BJ502" s="94"/>
      <c r="BK502" s="218"/>
      <c r="BL502" s="218"/>
      <c r="BQ502" s="96"/>
      <c r="BR502" s="96"/>
      <c r="BS502" s="96"/>
      <c r="BT502" s="96"/>
      <c r="BV502" s="96"/>
      <c r="BW502" s="96"/>
    </row>
    <row r="503" spans="2:75" x14ac:dyDescent="0.2">
      <c r="B503" s="101"/>
      <c r="I503" s="101"/>
      <c r="L503" s="101"/>
      <c r="M503" s="105"/>
      <c r="N503" s="257"/>
      <c r="O503" s="257"/>
      <c r="P503" s="257"/>
      <c r="Q503" s="257"/>
      <c r="R503" s="220"/>
      <c r="S503" s="220"/>
      <c r="T503" s="220"/>
      <c r="U503" s="220"/>
      <c r="V503" s="218"/>
      <c r="X503" s="106"/>
      <c r="Y503" s="218"/>
      <c r="Z503" s="218"/>
      <c r="AA503" s="218"/>
      <c r="AB503" s="94"/>
      <c r="AC503" s="218"/>
      <c r="AD503" s="218"/>
      <c r="AE503" s="218"/>
      <c r="AF503" s="218"/>
      <c r="AG503" s="218"/>
      <c r="AH503" s="218"/>
      <c r="AI503" s="94"/>
      <c r="AJ503" s="218"/>
      <c r="AK503" s="218"/>
      <c r="AL503" s="218"/>
      <c r="AM503" s="218"/>
      <c r="AN503" s="218"/>
      <c r="AO503" s="94"/>
      <c r="AP503" s="218"/>
      <c r="AQ503" s="218"/>
      <c r="AR503" s="218"/>
      <c r="AU503" s="218"/>
      <c r="AW503" s="218"/>
      <c r="AX503" s="218"/>
      <c r="BE503" s="94"/>
      <c r="BF503" s="218"/>
      <c r="BG503" s="94"/>
      <c r="BH503" s="94"/>
      <c r="BI503" s="218"/>
      <c r="BJ503" s="94"/>
      <c r="BK503" s="218"/>
      <c r="BL503" s="218"/>
      <c r="BQ503" s="96"/>
      <c r="BR503" s="96"/>
      <c r="BS503" s="96"/>
      <c r="BT503" s="96"/>
      <c r="BV503" s="96"/>
      <c r="BW503" s="96"/>
    </row>
    <row r="504" spans="2:75" x14ac:dyDescent="0.2">
      <c r="B504" s="101"/>
      <c r="I504" s="101"/>
      <c r="L504" s="101"/>
      <c r="M504" s="105"/>
      <c r="N504" s="257"/>
      <c r="O504" s="257"/>
      <c r="P504" s="257"/>
      <c r="Q504" s="257"/>
      <c r="R504" s="220"/>
      <c r="S504" s="220"/>
      <c r="T504" s="220"/>
      <c r="U504" s="220"/>
      <c r="V504" s="218"/>
      <c r="X504" s="106"/>
      <c r="Y504" s="218"/>
      <c r="Z504" s="218"/>
      <c r="AA504" s="218"/>
      <c r="AB504" s="94"/>
      <c r="AC504" s="218"/>
      <c r="AD504" s="218"/>
      <c r="AE504" s="218"/>
      <c r="AF504" s="218"/>
      <c r="AG504" s="218"/>
      <c r="AH504" s="218"/>
      <c r="AI504" s="94"/>
      <c r="AJ504" s="218"/>
      <c r="AK504" s="218"/>
      <c r="AL504" s="218"/>
      <c r="AM504" s="218"/>
      <c r="AN504" s="218"/>
      <c r="AO504" s="94"/>
      <c r="AP504" s="218"/>
      <c r="AQ504" s="218"/>
      <c r="AR504" s="218"/>
      <c r="AU504" s="218"/>
      <c r="AW504" s="218"/>
      <c r="AX504" s="218"/>
      <c r="BE504" s="94"/>
      <c r="BF504" s="218"/>
      <c r="BG504" s="94"/>
      <c r="BH504" s="94"/>
      <c r="BI504" s="218"/>
      <c r="BJ504" s="94"/>
      <c r="BK504" s="218"/>
      <c r="BL504" s="218"/>
      <c r="BQ504" s="96"/>
      <c r="BR504" s="96"/>
      <c r="BS504" s="96"/>
      <c r="BT504" s="96"/>
      <c r="BV504" s="96"/>
      <c r="BW504" s="96"/>
    </row>
    <row r="505" spans="2:75" x14ac:dyDescent="0.2">
      <c r="B505" s="101"/>
      <c r="I505" s="101"/>
      <c r="L505" s="101"/>
      <c r="M505" s="105"/>
      <c r="N505" s="257"/>
      <c r="O505" s="257"/>
      <c r="P505" s="257"/>
      <c r="Q505" s="257"/>
      <c r="R505" s="220"/>
      <c r="S505" s="220"/>
      <c r="T505" s="220"/>
      <c r="U505" s="220"/>
      <c r="V505" s="218"/>
      <c r="X505" s="106"/>
      <c r="Y505" s="218"/>
      <c r="Z505" s="218"/>
      <c r="AA505" s="218"/>
      <c r="AB505" s="94"/>
      <c r="AC505" s="218"/>
      <c r="AD505" s="218"/>
      <c r="AE505" s="218"/>
      <c r="AF505" s="218"/>
      <c r="AG505" s="218"/>
      <c r="AH505" s="218"/>
      <c r="AI505" s="94"/>
      <c r="AJ505" s="218"/>
      <c r="AK505" s="218"/>
      <c r="AL505" s="218"/>
      <c r="AM505" s="218"/>
      <c r="AN505" s="218"/>
      <c r="AO505" s="94"/>
      <c r="AP505" s="218"/>
      <c r="AQ505" s="218"/>
      <c r="AR505" s="218"/>
      <c r="AU505" s="218"/>
      <c r="AW505" s="218"/>
      <c r="AX505" s="218"/>
      <c r="BE505" s="94"/>
      <c r="BF505" s="218"/>
      <c r="BG505" s="94"/>
      <c r="BH505" s="94"/>
      <c r="BI505" s="218"/>
      <c r="BJ505" s="94"/>
      <c r="BK505" s="218"/>
      <c r="BL505" s="218"/>
      <c r="BQ505" s="96"/>
      <c r="BR505" s="96"/>
      <c r="BS505" s="96"/>
      <c r="BT505" s="96"/>
      <c r="BV505" s="96"/>
      <c r="BW505" s="96"/>
    </row>
    <row r="506" spans="2:75" x14ac:dyDescent="0.2">
      <c r="B506" s="101"/>
      <c r="I506" s="101"/>
      <c r="L506" s="101"/>
      <c r="M506" s="105"/>
      <c r="N506" s="257"/>
      <c r="O506" s="257"/>
      <c r="P506" s="257"/>
      <c r="Q506" s="257"/>
      <c r="R506" s="220"/>
      <c r="S506" s="220"/>
      <c r="T506" s="220"/>
      <c r="U506" s="220"/>
      <c r="V506" s="218"/>
      <c r="X506" s="106"/>
      <c r="Y506" s="218"/>
      <c r="Z506" s="218"/>
      <c r="AA506" s="218"/>
      <c r="AB506" s="94"/>
      <c r="AC506" s="218"/>
      <c r="AD506" s="218"/>
      <c r="AE506" s="218"/>
      <c r="AF506" s="218"/>
      <c r="AG506" s="218"/>
      <c r="AH506" s="218"/>
      <c r="AI506" s="94"/>
      <c r="AJ506" s="218"/>
      <c r="AK506" s="218"/>
      <c r="AL506" s="218"/>
      <c r="AM506" s="218"/>
      <c r="AN506" s="218"/>
      <c r="AO506" s="94"/>
      <c r="AP506" s="218"/>
      <c r="AQ506" s="218"/>
      <c r="AR506" s="218"/>
      <c r="AU506" s="218"/>
      <c r="AW506" s="218"/>
      <c r="AX506" s="218"/>
      <c r="BE506" s="94"/>
      <c r="BF506" s="218"/>
      <c r="BG506" s="94"/>
      <c r="BH506" s="94"/>
      <c r="BI506" s="218"/>
      <c r="BJ506" s="94"/>
      <c r="BK506" s="218"/>
      <c r="BL506" s="218"/>
      <c r="BQ506" s="96"/>
      <c r="BR506" s="96"/>
      <c r="BS506" s="96"/>
      <c r="BT506" s="96"/>
      <c r="BV506" s="96"/>
      <c r="BW506" s="96"/>
    </row>
    <row r="507" spans="2:75" x14ac:dyDescent="0.2">
      <c r="B507" s="101"/>
      <c r="I507" s="101"/>
      <c r="L507" s="101"/>
      <c r="M507" s="105"/>
      <c r="N507" s="257"/>
      <c r="O507" s="257"/>
      <c r="P507" s="257"/>
      <c r="Q507" s="257"/>
      <c r="R507" s="220"/>
      <c r="S507" s="220"/>
      <c r="T507" s="220"/>
      <c r="U507" s="220"/>
      <c r="V507" s="218"/>
      <c r="X507" s="106"/>
      <c r="Y507" s="218"/>
      <c r="Z507" s="218"/>
      <c r="AA507" s="218"/>
      <c r="AB507" s="94"/>
      <c r="AC507" s="218"/>
      <c r="AD507" s="218"/>
      <c r="AE507" s="218"/>
      <c r="AF507" s="218"/>
      <c r="AG507" s="218"/>
      <c r="AH507" s="218"/>
      <c r="AI507" s="94"/>
      <c r="AJ507" s="218"/>
      <c r="AK507" s="218"/>
      <c r="AL507" s="218"/>
      <c r="AM507" s="218"/>
      <c r="AN507" s="218"/>
      <c r="AO507" s="94"/>
      <c r="AP507" s="218"/>
      <c r="AQ507" s="218"/>
      <c r="AR507" s="218"/>
      <c r="AU507" s="218"/>
      <c r="AW507" s="218"/>
      <c r="AX507" s="218"/>
      <c r="BE507" s="94"/>
      <c r="BF507" s="218"/>
      <c r="BG507" s="94"/>
      <c r="BH507" s="94"/>
      <c r="BI507" s="218"/>
      <c r="BJ507" s="94"/>
      <c r="BK507" s="218"/>
      <c r="BL507" s="218"/>
      <c r="BQ507" s="96"/>
      <c r="BR507" s="96"/>
      <c r="BS507" s="96"/>
      <c r="BT507" s="96"/>
      <c r="BV507" s="96"/>
      <c r="BW507" s="96"/>
    </row>
    <row r="508" spans="2:75" x14ac:dyDescent="0.2">
      <c r="B508" s="101"/>
      <c r="I508" s="101"/>
      <c r="L508" s="101"/>
      <c r="M508" s="105"/>
      <c r="N508" s="257"/>
      <c r="O508" s="257"/>
      <c r="P508" s="257"/>
      <c r="Q508" s="257"/>
      <c r="R508" s="220"/>
      <c r="S508" s="220"/>
      <c r="T508" s="220"/>
      <c r="U508" s="220"/>
      <c r="V508" s="218"/>
      <c r="X508" s="106"/>
      <c r="Y508" s="218"/>
      <c r="Z508" s="218"/>
      <c r="AA508" s="218"/>
      <c r="AB508" s="94"/>
      <c r="AC508" s="218"/>
      <c r="AD508" s="218"/>
      <c r="AE508" s="218"/>
      <c r="AF508" s="218"/>
      <c r="AG508" s="218"/>
      <c r="AH508" s="218"/>
      <c r="AI508" s="94"/>
      <c r="AJ508" s="218"/>
      <c r="AK508" s="218"/>
      <c r="AL508" s="218"/>
      <c r="AM508" s="218"/>
      <c r="AN508" s="218"/>
      <c r="AO508" s="94"/>
      <c r="AP508" s="218"/>
      <c r="AQ508" s="218"/>
      <c r="AR508" s="218"/>
      <c r="AU508" s="218"/>
      <c r="AW508" s="218"/>
      <c r="AX508" s="218"/>
      <c r="BE508" s="94"/>
      <c r="BF508" s="218"/>
      <c r="BG508" s="94"/>
      <c r="BH508" s="94"/>
      <c r="BI508" s="218"/>
      <c r="BJ508" s="94"/>
      <c r="BK508" s="218"/>
      <c r="BL508" s="218"/>
      <c r="BQ508" s="96"/>
      <c r="BR508" s="96"/>
      <c r="BS508" s="96"/>
      <c r="BT508" s="96"/>
      <c r="BV508" s="96"/>
      <c r="BW508" s="96"/>
    </row>
    <row r="509" spans="2:75" x14ac:dyDescent="0.2">
      <c r="B509" s="101"/>
      <c r="I509" s="101"/>
      <c r="L509" s="101"/>
      <c r="M509" s="105"/>
      <c r="N509" s="257"/>
      <c r="O509" s="257"/>
      <c r="P509" s="257"/>
      <c r="Q509" s="257"/>
      <c r="R509" s="220"/>
      <c r="S509" s="220"/>
      <c r="T509" s="220"/>
      <c r="U509" s="220"/>
      <c r="V509" s="218"/>
      <c r="X509" s="106"/>
      <c r="Y509" s="218"/>
      <c r="Z509" s="218"/>
      <c r="AA509" s="218"/>
      <c r="AB509" s="94"/>
      <c r="AC509" s="218"/>
      <c r="AD509" s="218"/>
      <c r="AE509" s="218"/>
      <c r="AF509" s="218"/>
      <c r="AG509" s="218"/>
      <c r="AH509" s="218"/>
      <c r="AI509" s="94"/>
      <c r="AJ509" s="218"/>
      <c r="AK509" s="218"/>
      <c r="AL509" s="218"/>
      <c r="AM509" s="218"/>
      <c r="AN509" s="218"/>
      <c r="AO509" s="94"/>
      <c r="AP509" s="218"/>
      <c r="AQ509" s="218"/>
      <c r="AR509" s="218"/>
      <c r="AU509" s="218"/>
      <c r="AW509" s="218"/>
      <c r="AX509" s="218"/>
      <c r="BE509" s="94"/>
      <c r="BF509" s="218"/>
      <c r="BG509" s="94"/>
      <c r="BH509" s="94"/>
      <c r="BI509" s="218"/>
      <c r="BJ509" s="94"/>
      <c r="BK509" s="218"/>
      <c r="BL509" s="218"/>
      <c r="BQ509" s="96"/>
      <c r="BR509" s="96"/>
      <c r="BS509" s="96"/>
      <c r="BT509" s="96"/>
      <c r="BV509" s="96"/>
      <c r="BW509" s="96"/>
    </row>
    <row r="510" spans="2:75" x14ac:dyDescent="0.2">
      <c r="B510" s="101"/>
      <c r="I510" s="101"/>
      <c r="L510" s="101"/>
      <c r="M510" s="105"/>
      <c r="N510" s="257"/>
      <c r="O510" s="257"/>
      <c r="P510" s="257"/>
      <c r="Q510" s="257"/>
      <c r="R510" s="220"/>
      <c r="S510" s="220"/>
      <c r="T510" s="220"/>
      <c r="U510" s="220"/>
      <c r="V510" s="218"/>
      <c r="X510" s="106"/>
      <c r="Y510" s="218"/>
      <c r="Z510" s="218"/>
      <c r="AA510" s="218"/>
      <c r="AB510" s="94"/>
      <c r="AC510" s="218"/>
      <c r="AD510" s="218"/>
      <c r="AE510" s="218"/>
      <c r="AF510" s="218"/>
      <c r="AG510" s="218"/>
      <c r="AH510" s="218"/>
      <c r="AI510" s="94"/>
      <c r="AJ510" s="218"/>
      <c r="AK510" s="218"/>
      <c r="AL510" s="218"/>
      <c r="AM510" s="218"/>
      <c r="AN510" s="218"/>
      <c r="AO510" s="94"/>
      <c r="AP510" s="218"/>
      <c r="AQ510" s="218"/>
      <c r="AR510" s="218"/>
      <c r="AU510" s="218"/>
      <c r="AW510" s="218"/>
      <c r="AX510" s="218"/>
      <c r="BE510" s="94"/>
      <c r="BF510" s="218"/>
      <c r="BG510" s="94"/>
      <c r="BH510" s="94"/>
      <c r="BI510" s="218"/>
      <c r="BJ510" s="94"/>
      <c r="BK510" s="218"/>
      <c r="BL510" s="218"/>
      <c r="BQ510" s="96"/>
      <c r="BR510" s="96"/>
      <c r="BS510" s="96"/>
      <c r="BT510" s="96"/>
      <c r="BV510" s="96"/>
      <c r="BW510" s="96"/>
    </row>
    <row r="511" spans="2:75" x14ac:dyDescent="0.2">
      <c r="B511" s="101"/>
      <c r="I511" s="101"/>
      <c r="L511" s="101"/>
      <c r="M511" s="105"/>
      <c r="N511" s="257"/>
      <c r="O511" s="257"/>
      <c r="P511" s="257"/>
      <c r="Q511" s="257"/>
      <c r="R511" s="220"/>
      <c r="S511" s="220"/>
      <c r="T511" s="220"/>
      <c r="U511" s="220"/>
      <c r="V511" s="218"/>
      <c r="X511" s="106"/>
      <c r="Y511" s="218"/>
      <c r="Z511" s="218"/>
      <c r="AA511" s="218"/>
      <c r="AB511" s="94"/>
      <c r="AC511" s="218"/>
      <c r="AD511" s="218"/>
      <c r="AE511" s="218"/>
      <c r="AF511" s="218"/>
      <c r="AG511" s="218"/>
      <c r="AH511" s="218"/>
      <c r="AI511" s="94"/>
      <c r="AJ511" s="218"/>
      <c r="AK511" s="218"/>
      <c r="AL511" s="218"/>
      <c r="AM511" s="218"/>
      <c r="AN511" s="218"/>
      <c r="AO511" s="94"/>
      <c r="AP511" s="218"/>
      <c r="AQ511" s="218"/>
      <c r="AR511" s="218"/>
      <c r="AU511" s="218"/>
      <c r="AW511" s="218"/>
      <c r="AX511" s="218"/>
      <c r="BE511" s="94"/>
      <c r="BF511" s="218"/>
      <c r="BG511" s="94"/>
      <c r="BH511" s="94"/>
      <c r="BI511" s="218"/>
      <c r="BJ511" s="94"/>
      <c r="BK511" s="218"/>
      <c r="BL511" s="218"/>
      <c r="BQ511" s="96"/>
      <c r="BR511" s="96"/>
      <c r="BS511" s="96"/>
      <c r="BT511" s="96"/>
      <c r="BV511" s="96"/>
      <c r="BW511" s="96"/>
    </row>
    <row r="512" spans="2:75" x14ac:dyDescent="0.2">
      <c r="B512" s="101"/>
      <c r="I512" s="101"/>
      <c r="L512" s="101"/>
      <c r="M512" s="105"/>
      <c r="N512" s="257"/>
      <c r="O512" s="257"/>
      <c r="P512" s="257"/>
      <c r="Q512" s="257"/>
      <c r="R512" s="220"/>
      <c r="S512" s="220"/>
      <c r="T512" s="220"/>
      <c r="U512" s="220"/>
      <c r="V512" s="218"/>
      <c r="X512" s="106"/>
      <c r="Y512" s="218"/>
      <c r="Z512" s="218"/>
      <c r="AA512" s="218"/>
      <c r="AB512" s="94"/>
      <c r="AC512" s="218"/>
      <c r="AD512" s="218"/>
      <c r="AE512" s="218"/>
      <c r="AF512" s="218"/>
      <c r="AG512" s="218"/>
      <c r="AH512" s="218"/>
      <c r="AI512" s="94"/>
      <c r="AJ512" s="218"/>
      <c r="AK512" s="218"/>
      <c r="AL512" s="218"/>
      <c r="AM512" s="218"/>
      <c r="AN512" s="218"/>
      <c r="AO512" s="94"/>
      <c r="AP512" s="218"/>
      <c r="AQ512" s="218"/>
      <c r="AR512" s="218"/>
      <c r="AU512" s="218"/>
      <c r="AW512" s="218"/>
      <c r="AX512" s="218"/>
      <c r="BE512" s="94"/>
      <c r="BF512" s="218"/>
      <c r="BG512" s="94"/>
      <c r="BH512" s="94"/>
      <c r="BI512" s="218"/>
      <c r="BJ512" s="94"/>
      <c r="BK512" s="218"/>
      <c r="BL512" s="218"/>
      <c r="BQ512" s="96"/>
      <c r="BR512" s="96"/>
      <c r="BS512" s="96"/>
      <c r="BT512" s="96"/>
      <c r="BV512" s="96"/>
      <c r="BW512" s="96"/>
    </row>
    <row r="513" spans="2:75" x14ac:dyDescent="0.2">
      <c r="B513" s="101"/>
      <c r="I513" s="101"/>
      <c r="L513" s="101"/>
      <c r="M513" s="105"/>
      <c r="N513" s="257"/>
      <c r="O513" s="257"/>
      <c r="P513" s="257"/>
      <c r="Q513" s="257"/>
      <c r="R513" s="220"/>
      <c r="S513" s="220"/>
      <c r="T513" s="220"/>
      <c r="U513" s="220"/>
      <c r="V513" s="218"/>
      <c r="X513" s="106"/>
      <c r="Y513" s="218"/>
      <c r="Z513" s="218"/>
      <c r="AA513" s="218"/>
      <c r="AB513" s="94"/>
      <c r="AC513" s="218"/>
      <c r="AD513" s="218"/>
      <c r="AE513" s="218"/>
      <c r="AF513" s="218"/>
      <c r="AG513" s="218"/>
      <c r="AH513" s="218"/>
      <c r="AI513" s="94"/>
      <c r="AJ513" s="218"/>
      <c r="AK513" s="218"/>
      <c r="AL513" s="218"/>
      <c r="AM513" s="218"/>
      <c r="AN513" s="218"/>
      <c r="AO513" s="94"/>
      <c r="AP513" s="218"/>
      <c r="AQ513" s="218"/>
      <c r="AR513" s="218"/>
      <c r="AU513" s="218"/>
      <c r="AW513" s="218"/>
      <c r="AX513" s="218"/>
      <c r="BE513" s="94"/>
      <c r="BF513" s="218"/>
      <c r="BG513" s="94"/>
      <c r="BH513" s="94"/>
      <c r="BI513" s="218"/>
      <c r="BJ513" s="94"/>
      <c r="BK513" s="218"/>
      <c r="BL513" s="218"/>
      <c r="BQ513" s="96"/>
      <c r="BR513" s="96"/>
      <c r="BS513" s="96"/>
      <c r="BT513" s="96"/>
      <c r="BV513" s="96"/>
      <c r="BW513" s="96"/>
    </row>
    <row r="514" spans="2:75" x14ac:dyDescent="0.2">
      <c r="B514" s="101"/>
      <c r="I514" s="101"/>
      <c r="L514" s="101"/>
      <c r="M514" s="105"/>
      <c r="N514" s="257"/>
      <c r="O514" s="257"/>
      <c r="P514" s="257"/>
      <c r="Q514" s="257"/>
      <c r="R514" s="220"/>
      <c r="S514" s="220"/>
      <c r="T514" s="220"/>
      <c r="U514" s="220"/>
      <c r="V514" s="218"/>
      <c r="X514" s="106"/>
      <c r="Y514" s="218"/>
      <c r="Z514" s="218"/>
      <c r="AA514" s="218"/>
      <c r="AB514" s="94"/>
      <c r="AC514" s="218"/>
      <c r="AD514" s="218"/>
      <c r="AE514" s="218"/>
      <c r="AF514" s="218"/>
      <c r="AG514" s="218"/>
      <c r="AH514" s="218"/>
      <c r="AI514" s="94"/>
      <c r="AJ514" s="218"/>
      <c r="AK514" s="218"/>
      <c r="AL514" s="218"/>
      <c r="AM514" s="218"/>
      <c r="AN514" s="218"/>
      <c r="AO514" s="94"/>
      <c r="AP514" s="218"/>
      <c r="AQ514" s="218"/>
      <c r="AR514" s="218"/>
      <c r="AU514" s="218"/>
      <c r="AW514" s="218"/>
      <c r="AX514" s="218"/>
      <c r="BE514" s="94"/>
      <c r="BF514" s="218"/>
      <c r="BG514" s="94"/>
      <c r="BH514" s="94"/>
      <c r="BI514" s="218"/>
      <c r="BJ514" s="94"/>
      <c r="BK514" s="218"/>
      <c r="BL514" s="218"/>
      <c r="BQ514" s="96"/>
      <c r="BR514" s="96"/>
      <c r="BS514" s="96"/>
      <c r="BT514" s="96"/>
      <c r="BV514" s="96"/>
      <c r="BW514" s="96"/>
    </row>
    <row r="515" spans="2:75" x14ac:dyDescent="0.2">
      <c r="B515" s="101"/>
      <c r="I515" s="101"/>
      <c r="L515" s="101"/>
      <c r="M515" s="105"/>
      <c r="N515" s="257"/>
      <c r="O515" s="257"/>
      <c r="P515" s="257"/>
      <c r="Q515" s="257"/>
      <c r="R515" s="220"/>
      <c r="S515" s="220"/>
      <c r="T515" s="220"/>
      <c r="U515" s="220"/>
      <c r="V515" s="218"/>
      <c r="X515" s="106"/>
      <c r="Y515" s="218"/>
      <c r="Z515" s="218"/>
      <c r="AA515" s="218"/>
      <c r="AB515" s="94"/>
      <c r="AC515" s="218"/>
      <c r="AD515" s="218"/>
      <c r="AE515" s="218"/>
      <c r="AF515" s="218"/>
      <c r="AG515" s="218"/>
      <c r="AH515" s="218"/>
      <c r="AI515" s="94"/>
      <c r="AJ515" s="218"/>
      <c r="AK515" s="218"/>
      <c r="AL515" s="218"/>
      <c r="AM515" s="218"/>
      <c r="AN515" s="218"/>
      <c r="AO515" s="94"/>
      <c r="AP515" s="218"/>
      <c r="AQ515" s="218"/>
      <c r="AR515" s="218"/>
      <c r="AU515" s="218"/>
      <c r="AW515" s="218"/>
      <c r="AX515" s="218"/>
      <c r="BE515" s="94"/>
      <c r="BF515" s="218"/>
      <c r="BG515" s="94"/>
      <c r="BH515" s="94"/>
      <c r="BI515" s="218"/>
      <c r="BJ515" s="94"/>
      <c r="BK515" s="218"/>
      <c r="BL515" s="218"/>
      <c r="BQ515" s="96"/>
      <c r="BR515" s="96"/>
      <c r="BS515" s="96"/>
      <c r="BT515" s="96"/>
      <c r="BV515" s="96"/>
      <c r="BW515" s="96"/>
    </row>
    <row r="516" spans="2:75" x14ac:dyDescent="0.2">
      <c r="B516" s="101"/>
      <c r="I516" s="101"/>
      <c r="L516" s="101"/>
      <c r="M516" s="105"/>
      <c r="N516" s="257"/>
      <c r="O516" s="257"/>
      <c r="P516" s="257"/>
      <c r="Q516" s="257"/>
      <c r="R516" s="220"/>
      <c r="S516" s="220"/>
      <c r="T516" s="220"/>
      <c r="U516" s="220"/>
      <c r="V516" s="218"/>
      <c r="X516" s="106"/>
      <c r="Y516" s="218"/>
      <c r="Z516" s="218"/>
      <c r="AA516" s="218"/>
      <c r="AB516" s="94"/>
      <c r="AC516" s="218"/>
      <c r="AD516" s="218"/>
      <c r="AE516" s="218"/>
      <c r="AF516" s="218"/>
      <c r="AG516" s="218"/>
      <c r="AH516" s="218"/>
      <c r="AI516" s="94"/>
      <c r="AJ516" s="218"/>
      <c r="AK516" s="218"/>
      <c r="AL516" s="218"/>
      <c r="AM516" s="218"/>
      <c r="AN516" s="218"/>
      <c r="AO516" s="94"/>
      <c r="AP516" s="218"/>
      <c r="AQ516" s="218"/>
      <c r="AR516" s="218"/>
      <c r="AU516" s="218"/>
      <c r="AW516" s="218"/>
      <c r="AX516" s="218"/>
      <c r="BE516" s="94"/>
      <c r="BF516" s="218"/>
      <c r="BG516" s="94"/>
      <c r="BH516" s="94"/>
      <c r="BI516" s="218"/>
      <c r="BJ516" s="94"/>
      <c r="BK516" s="218"/>
      <c r="BL516" s="218"/>
      <c r="BQ516" s="96"/>
      <c r="BR516" s="96"/>
      <c r="BS516" s="96"/>
      <c r="BT516" s="96"/>
      <c r="BV516" s="96"/>
      <c r="BW516" s="96"/>
    </row>
    <row r="517" spans="2:75" x14ac:dyDescent="0.2">
      <c r="B517" s="101"/>
      <c r="I517" s="101"/>
      <c r="L517" s="101"/>
      <c r="M517" s="105"/>
      <c r="N517" s="257"/>
      <c r="O517" s="257"/>
      <c r="P517" s="257"/>
      <c r="Q517" s="257"/>
      <c r="R517" s="220"/>
      <c r="S517" s="220"/>
      <c r="T517" s="220"/>
      <c r="U517" s="220"/>
      <c r="V517" s="218"/>
      <c r="X517" s="106"/>
      <c r="Y517" s="218"/>
      <c r="Z517" s="218"/>
      <c r="AA517" s="218"/>
      <c r="AB517" s="94"/>
      <c r="AC517" s="218"/>
      <c r="AD517" s="218"/>
      <c r="AE517" s="218"/>
      <c r="AF517" s="218"/>
      <c r="AG517" s="218"/>
      <c r="AH517" s="218"/>
      <c r="AI517" s="94"/>
      <c r="AJ517" s="218"/>
      <c r="AK517" s="218"/>
      <c r="AL517" s="218"/>
      <c r="AM517" s="218"/>
      <c r="AN517" s="218"/>
      <c r="AO517" s="94"/>
      <c r="AP517" s="218"/>
      <c r="AQ517" s="218"/>
      <c r="AR517" s="218"/>
      <c r="AU517" s="218"/>
      <c r="AW517" s="218"/>
      <c r="AX517" s="218"/>
      <c r="BE517" s="94"/>
      <c r="BF517" s="218"/>
      <c r="BG517" s="94"/>
      <c r="BH517" s="94"/>
      <c r="BI517" s="218"/>
      <c r="BJ517" s="94"/>
      <c r="BK517" s="218"/>
      <c r="BL517" s="218"/>
      <c r="BQ517" s="96"/>
      <c r="BR517" s="96"/>
      <c r="BS517" s="96"/>
      <c r="BT517" s="96"/>
      <c r="BV517" s="96"/>
      <c r="BW517" s="96"/>
    </row>
    <row r="518" spans="2:75" x14ac:dyDescent="0.2">
      <c r="B518" s="101"/>
      <c r="I518" s="101"/>
      <c r="L518" s="101"/>
      <c r="M518" s="105"/>
      <c r="N518" s="257"/>
      <c r="O518" s="257"/>
      <c r="P518" s="257"/>
      <c r="Q518" s="257"/>
      <c r="R518" s="220"/>
      <c r="S518" s="220"/>
      <c r="T518" s="220"/>
      <c r="U518" s="220"/>
      <c r="V518" s="218"/>
      <c r="X518" s="106"/>
      <c r="Y518" s="218"/>
      <c r="Z518" s="218"/>
      <c r="AA518" s="218"/>
      <c r="AB518" s="94"/>
      <c r="AC518" s="218"/>
      <c r="AD518" s="218"/>
      <c r="AE518" s="218"/>
      <c r="AF518" s="218"/>
      <c r="AG518" s="218"/>
      <c r="AH518" s="218"/>
      <c r="AI518" s="94"/>
      <c r="AJ518" s="218"/>
      <c r="AK518" s="218"/>
      <c r="AL518" s="218"/>
      <c r="AM518" s="218"/>
      <c r="AN518" s="218"/>
      <c r="AO518" s="94"/>
      <c r="AP518" s="218"/>
      <c r="AQ518" s="218"/>
      <c r="AR518" s="218"/>
      <c r="AU518" s="218"/>
      <c r="AW518" s="218"/>
      <c r="AX518" s="218"/>
      <c r="BE518" s="94"/>
      <c r="BF518" s="218"/>
      <c r="BG518" s="94"/>
      <c r="BH518" s="94"/>
      <c r="BI518" s="218"/>
      <c r="BJ518" s="94"/>
      <c r="BK518" s="218"/>
      <c r="BL518" s="218"/>
      <c r="BQ518" s="96"/>
      <c r="BR518" s="96"/>
      <c r="BS518" s="96"/>
      <c r="BT518" s="96"/>
      <c r="BV518" s="96"/>
      <c r="BW518" s="96"/>
    </row>
    <row r="519" spans="2:75" x14ac:dyDescent="0.2">
      <c r="B519" s="101"/>
      <c r="I519" s="101"/>
      <c r="L519" s="101"/>
      <c r="M519" s="105"/>
      <c r="N519" s="257"/>
      <c r="O519" s="257"/>
      <c r="P519" s="257"/>
      <c r="Q519" s="257"/>
      <c r="R519" s="220"/>
      <c r="S519" s="220"/>
      <c r="T519" s="220"/>
      <c r="U519" s="220"/>
      <c r="V519" s="218"/>
      <c r="X519" s="106"/>
      <c r="Y519" s="218"/>
      <c r="Z519" s="218"/>
      <c r="AA519" s="218"/>
      <c r="AB519" s="94"/>
      <c r="AC519" s="218"/>
      <c r="AD519" s="218"/>
      <c r="AE519" s="218"/>
      <c r="AF519" s="218"/>
      <c r="AG519" s="218"/>
      <c r="AH519" s="218"/>
      <c r="AI519" s="94"/>
      <c r="AJ519" s="218"/>
      <c r="AK519" s="218"/>
      <c r="AL519" s="218"/>
      <c r="AM519" s="218"/>
      <c r="AN519" s="218"/>
      <c r="AO519" s="94"/>
      <c r="AP519" s="218"/>
      <c r="AQ519" s="218"/>
      <c r="AR519" s="218"/>
      <c r="AU519" s="218"/>
      <c r="AW519" s="218"/>
      <c r="AX519" s="218"/>
      <c r="BE519" s="94"/>
      <c r="BF519" s="218"/>
      <c r="BG519" s="94"/>
      <c r="BH519" s="94"/>
      <c r="BI519" s="218"/>
      <c r="BJ519" s="94"/>
      <c r="BK519" s="218"/>
      <c r="BL519" s="218"/>
      <c r="BQ519" s="96"/>
      <c r="BR519" s="96"/>
      <c r="BS519" s="96"/>
      <c r="BT519" s="96"/>
      <c r="BV519" s="96"/>
      <c r="BW519" s="96"/>
    </row>
    <row r="520" spans="2:75" x14ac:dyDescent="0.2">
      <c r="B520" s="101"/>
      <c r="I520" s="101"/>
      <c r="L520" s="101"/>
      <c r="M520" s="105"/>
      <c r="N520" s="257"/>
      <c r="O520" s="257"/>
      <c r="P520" s="257"/>
      <c r="Q520" s="257"/>
      <c r="R520" s="220"/>
      <c r="S520" s="220"/>
      <c r="T520" s="220"/>
      <c r="U520" s="220"/>
      <c r="V520" s="218"/>
      <c r="X520" s="106"/>
      <c r="Y520" s="218"/>
      <c r="Z520" s="218"/>
      <c r="AA520" s="218"/>
      <c r="AB520" s="94"/>
      <c r="AC520" s="218"/>
      <c r="AD520" s="218"/>
      <c r="AE520" s="218"/>
      <c r="AF520" s="218"/>
      <c r="AG520" s="218"/>
      <c r="AH520" s="218"/>
      <c r="AI520" s="94"/>
      <c r="AJ520" s="218"/>
      <c r="AK520" s="218"/>
      <c r="AL520" s="218"/>
      <c r="AM520" s="218"/>
      <c r="AN520" s="218"/>
      <c r="AO520" s="94"/>
      <c r="AP520" s="218"/>
      <c r="AQ520" s="218"/>
      <c r="AR520" s="218"/>
      <c r="AU520" s="218"/>
      <c r="AW520" s="218"/>
      <c r="AX520" s="218"/>
      <c r="BE520" s="94"/>
      <c r="BF520" s="218"/>
      <c r="BG520" s="94"/>
      <c r="BH520" s="94"/>
      <c r="BI520" s="218"/>
      <c r="BJ520" s="94"/>
      <c r="BK520" s="218"/>
      <c r="BL520" s="218"/>
      <c r="BQ520" s="96"/>
      <c r="BR520" s="96"/>
      <c r="BS520" s="96"/>
      <c r="BT520" s="96"/>
      <c r="BV520" s="96"/>
      <c r="BW520" s="96"/>
    </row>
    <row r="521" spans="2:75" x14ac:dyDescent="0.2">
      <c r="B521" s="101"/>
      <c r="I521" s="101"/>
      <c r="L521" s="101"/>
      <c r="M521" s="105"/>
      <c r="N521" s="257"/>
      <c r="O521" s="257"/>
      <c r="P521" s="257"/>
      <c r="Q521" s="257"/>
      <c r="R521" s="220"/>
      <c r="S521" s="220"/>
      <c r="T521" s="220"/>
      <c r="U521" s="220"/>
      <c r="V521" s="218"/>
      <c r="X521" s="106"/>
      <c r="Y521" s="218"/>
      <c r="Z521" s="218"/>
      <c r="AA521" s="218"/>
      <c r="AB521" s="94"/>
      <c r="AC521" s="218"/>
      <c r="AD521" s="218"/>
      <c r="AE521" s="218"/>
      <c r="AF521" s="218"/>
      <c r="AG521" s="218"/>
      <c r="AH521" s="218"/>
      <c r="AI521" s="94"/>
      <c r="AJ521" s="218"/>
      <c r="AK521" s="218"/>
      <c r="AL521" s="218"/>
      <c r="AM521" s="218"/>
      <c r="AN521" s="218"/>
      <c r="AO521" s="94"/>
      <c r="AP521" s="218"/>
      <c r="AQ521" s="218"/>
      <c r="AR521" s="218"/>
      <c r="AU521" s="218"/>
      <c r="AW521" s="218"/>
      <c r="AX521" s="218"/>
      <c r="BE521" s="94"/>
      <c r="BF521" s="218"/>
      <c r="BG521" s="94"/>
      <c r="BH521" s="94"/>
      <c r="BI521" s="218"/>
      <c r="BJ521" s="94"/>
      <c r="BK521" s="218"/>
      <c r="BL521" s="218"/>
      <c r="BQ521" s="96"/>
      <c r="BR521" s="96"/>
      <c r="BS521" s="96"/>
      <c r="BT521" s="96"/>
      <c r="BV521" s="96"/>
      <c r="BW521" s="96"/>
    </row>
    <row r="522" spans="2:75" x14ac:dyDescent="0.2">
      <c r="B522" s="101"/>
      <c r="I522" s="101"/>
      <c r="L522" s="101"/>
      <c r="M522" s="105"/>
      <c r="N522" s="257"/>
      <c r="O522" s="257"/>
      <c r="P522" s="257"/>
      <c r="Q522" s="257"/>
      <c r="R522" s="220"/>
      <c r="S522" s="220"/>
      <c r="T522" s="220"/>
      <c r="U522" s="220"/>
      <c r="V522" s="218"/>
      <c r="X522" s="106"/>
      <c r="Y522" s="218"/>
      <c r="Z522" s="218"/>
      <c r="AA522" s="218"/>
      <c r="AB522" s="94"/>
      <c r="AC522" s="218"/>
      <c r="AD522" s="218"/>
      <c r="AE522" s="218"/>
      <c r="AF522" s="218"/>
      <c r="AG522" s="218"/>
      <c r="AH522" s="218"/>
      <c r="AI522" s="94"/>
      <c r="AJ522" s="218"/>
      <c r="AK522" s="218"/>
      <c r="AL522" s="218"/>
      <c r="AM522" s="218"/>
      <c r="AN522" s="218"/>
      <c r="AO522" s="94"/>
      <c r="AP522" s="218"/>
      <c r="AQ522" s="218"/>
      <c r="AR522" s="218"/>
      <c r="AU522" s="218"/>
      <c r="AW522" s="218"/>
      <c r="AX522" s="218"/>
      <c r="BE522" s="94"/>
      <c r="BF522" s="218"/>
      <c r="BG522" s="94"/>
      <c r="BH522" s="94"/>
      <c r="BI522" s="218"/>
      <c r="BJ522" s="94"/>
      <c r="BK522" s="218"/>
      <c r="BL522" s="218"/>
      <c r="BQ522" s="96"/>
      <c r="BR522" s="96"/>
      <c r="BS522" s="96"/>
      <c r="BT522" s="96"/>
      <c r="BV522" s="96"/>
      <c r="BW522" s="96"/>
    </row>
    <row r="523" spans="2:75" x14ac:dyDescent="0.2">
      <c r="B523" s="101"/>
      <c r="I523" s="101"/>
      <c r="L523" s="101"/>
      <c r="M523" s="105"/>
      <c r="N523" s="257"/>
      <c r="O523" s="257"/>
      <c r="P523" s="257"/>
      <c r="Q523" s="257"/>
      <c r="R523" s="220"/>
      <c r="S523" s="220"/>
      <c r="T523" s="220"/>
      <c r="U523" s="220"/>
      <c r="V523" s="218"/>
      <c r="X523" s="106"/>
      <c r="Y523" s="218"/>
      <c r="Z523" s="218"/>
      <c r="AA523" s="218"/>
      <c r="AB523" s="94"/>
      <c r="AC523" s="218"/>
      <c r="AD523" s="218"/>
      <c r="AE523" s="218"/>
      <c r="AF523" s="218"/>
      <c r="AG523" s="218"/>
      <c r="AH523" s="218"/>
      <c r="AI523" s="94"/>
      <c r="AJ523" s="218"/>
      <c r="AK523" s="218"/>
      <c r="AL523" s="218"/>
      <c r="AM523" s="218"/>
      <c r="AN523" s="218"/>
      <c r="AO523" s="94"/>
      <c r="AP523" s="218"/>
      <c r="AQ523" s="218"/>
      <c r="AR523" s="218"/>
      <c r="AU523" s="218"/>
      <c r="AW523" s="218"/>
      <c r="AX523" s="218"/>
      <c r="BE523" s="94"/>
      <c r="BF523" s="218"/>
      <c r="BG523" s="94"/>
      <c r="BH523" s="94"/>
      <c r="BI523" s="218"/>
      <c r="BJ523" s="94"/>
      <c r="BK523" s="218"/>
      <c r="BL523" s="218"/>
      <c r="BQ523" s="96"/>
      <c r="BR523" s="96"/>
      <c r="BS523" s="96"/>
      <c r="BT523" s="96"/>
      <c r="BV523" s="96"/>
      <c r="BW523" s="96"/>
    </row>
    <row r="524" spans="2:75" x14ac:dyDescent="0.2">
      <c r="B524" s="101"/>
      <c r="I524" s="101"/>
      <c r="L524" s="101"/>
      <c r="M524" s="105"/>
      <c r="N524" s="257"/>
      <c r="O524" s="257"/>
      <c r="P524" s="257"/>
      <c r="Q524" s="257"/>
      <c r="R524" s="220"/>
      <c r="S524" s="220"/>
      <c r="T524" s="220"/>
      <c r="U524" s="220"/>
      <c r="V524" s="218"/>
      <c r="X524" s="106"/>
      <c r="Y524" s="218"/>
      <c r="Z524" s="218"/>
      <c r="AA524" s="218"/>
      <c r="AB524" s="94"/>
      <c r="AC524" s="218"/>
      <c r="AD524" s="218"/>
      <c r="AE524" s="218"/>
      <c r="AF524" s="218"/>
      <c r="AG524" s="218"/>
      <c r="AH524" s="218"/>
      <c r="AI524" s="94"/>
      <c r="AJ524" s="218"/>
      <c r="AK524" s="218"/>
      <c r="AL524" s="218"/>
      <c r="AM524" s="218"/>
      <c r="AN524" s="218"/>
      <c r="AO524" s="94"/>
      <c r="AP524" s="218"/>
      <c r="AQ524" s="218"/>
      <c r="AR524" s="218"/>
      <c r="AU524" s="218"/>
      <c r="AW524" s="218"/>
      <c r="AX524" s="218"/>
      <c r="BE524" s="94"/>
      <c r="BF524" s="218"/>
      <c r="BG524" s="94"/>
      <c r="BH524" s="94"/>
      <c r="BI524" s="218"/>
      <c r="BJ524" s="94"/>
      <c r="BK524" s="218"/>
      <c r="BL524" s="218"/>
      <c r="BQ524" s="96"/>
      <c r="BR524" s="96"/>
      <c r="BS524" s="96"/>
      <c r="BT524" s="96"/>
      <c r="BV524" s="96"/>
      <c r="BW524" s="96"/>
    </row>
    <row r="525" spans="2:75" x14ac:dyDescent="0.2">
      <c r="B525" s="101"/>
      <c r="I525" s="101"/>
      <c r="L525" s="101"/>
      <c r="M525" s="105"/>
      <c r="N525" s="257"/>
      <c r="O525" s="257"/>
      <c r="P525" s="257"/>
      <c r="Q525" s="257"/>
      <c r="R525" s="220"/>
      <c r="S525" s="220"/>
      <c r="T525" s="220"/>
      <c r="U525" s="220"/>
      <c r="V525" s="218"/>
      <c r="X525" s="106"/>
      <c r="Y525" s="218"/>
      <c r="Z525" s="218"/>
      <c r="AA525" s="218"/>
      <c r="AB525" s="94"/>
      <c r="AC525" s="218"/>
      <c r="AD525" s="218"/>
      <c r="AE525" s="218"/>
      <c r="AF525" s="218"/>
      <c r="AG525" s="218"/>
      <c r="AH525" s="218"/>
      <c r="AI525" s="94"/>
      <c r="AJ525" s="218"/>
      <c r="AK525" s="218"/>
      <c r="AL525" s="218"/>
      <c r="AM525" s="218"/>
      <c r="AN525" s="218"/>
      <c r="AO525" s="94"/>
      <c r="AP525" s="218"/>
      <c r="AQ525" s="218"/>
      <c r="AR525" s="218"/>
      <c r="AU525" s="218"/>
      <c r="AW525" s="218"/>
      <c r="AX525" s="218"/>
      <c r="BE525" s="94"/>
      <c r="BF525" s="218"/>
      <c r="BG525" s="94"/>
      <c r="BH525" s="94"/>
      <c r="BI525" s="218"/>
      <c r="BJ525" s="94"/>
      <c r="BK525" s="218"/>
      <c r="BL525" s="218"/>
      <c r="BQ525" s="96"/>
      <c r="BR525" s="96"/>
      <c r="BS525" s="96"/>
      <c r="BT525" s="96"/>
      <c r="BV525" s="96"/>
      <c r="BW525" s="96"/>
    </row>
    <row r="526" spans="2:75" x14ac:dyDescent="0.2">
      <c r="B526" s="101"/>
      <c r="I526" s="101"/>
      <c r="L526" s="101"/>
      <c r="M526" s="105"/>
      <c r="N526" s="257"/>
      <c r="O526" s="257"/>
      <c r="P526" s="257"/>
      <c r="Q526" s="257"/>
      <c r="R526" s="220"/>
      <c r="S526" s="220"/>
      <c r="T526" s="220"/>
      <c r="U526" s="220"/>
      <c r="V526" s="218"/>
      <c r="X526" s="106"/>
      <c r="Y526" s="218"/>
      <c r="Z526" s="218"/>
      <c r="AA526" s="218"/>
      <c r="AB526" s="94"/>
      <c r="AC526" s="218"/>
      <c r="AD526" s="218"/>
      <c r="AE526" s="218"/>
      <c r="AF526" s="218"/>
      <c r="AG526" s="218"/>
      <c r="AH526" s="218"/>
      <c r="AI526" s="94"/>
      <c r="AJ526" s="218"/>
      <c r="AK526" s="218"/>
      <c r="AL526" s="218"/>
      <c r="AM526" s="218"/>
      <c r="AN526" s="218"/>
      <c r="AO526" s="94"/>
      <c r="AP526" s="218"/>
      <c r="AQ526" s="218"/>
      <c r="AR526" s="218"/>
      <c r="AU526" s="218"/>
      <c r="AW526" s="218"/>
      <c r="AX526" s="218"/>
      <c r="BE526" s="94"/>
      <c r="BF526" s="218"/>
      <c r="BG526" s="94"/>
      <c r="BH526" s="94"/>
      <c r="BI526" s="218"/>
      <c r="BJ526" s="94"/>
      <c r="BK526" s="218"/>
      <c r="BL526" s="218"/>
      <c r="BQ526" s="96"/>
      <c r="BR526" s="96"/>
      <c r="BS526" s="96"/>
      <c r="BT526" s="96"/>
      <c r="BV526" s="96"/>
      <c r="BW526" s="96"/>
    </row>
    <row r="527" spans="2:75" x14ac:dyDescent="0.2">
      <c r="B527" s="101"/>
      <c r="I527" s="101"/>
      <c r="L527" s="101"/>
      <c r="M527" s="105"/>
      <c r="N527" s="257"/>
      <c r="O527" s="257"/>
      <c r="P527" s="257"/>
      <c r="Q527" s="257"/>
      <c r="R527" s="220"/>
      <c r="S527" s="220"/>
      <c r="T527" s="220"/>
      <c r="U527" s="220"/>
      <c r="V527" s="218"/>
      <c r="X527" s="106"/>
      <c r="Y527" s="218"/>
      <c r="Z527" s="218"/>
      <c r="AA527" s="218"/>
      <c r="AB527" s="94"/>
      <c r="AC527" s="218"/>
      <c r="AD527" s="218"/>
      <c r="AE527" s="218"/>
      <c r="AF527" s="218"/>
      <c r="AG527" s="218"/>
      <c r="AH527" s="218"/>
      <c r="AI527" s="94"/>
      <c r="AJ527" s="218"/>
      <c r="AK527" s="218"/>
      <c r="AL527" s="218"/>
      <c r="AM527" s="218"/>
      <c r="AN527" s="218"/>
      <c r="AO527" s="94"/>
      <c r="AP527" s="218"/>
      <c r="AQ527" s="218"/>
      <c r="AR527" s="218"/>
      <c r="AU527" s="218"/>
      <c r="AW527" s="218"/>
      <c r="AX527" s="218"/>
      <c r="BE527" s="94"/>
      <c r="BF527" s="218"/>
      <c r="BG527" s="94"/>
      <c r="BH527" s="94"/>
      <c r="BI527" s="218"/>
      <c r="BJ527" s="94"/>
      <c r="BK527" s="218"/>
      <c r="BL527" s="218"/>
      <c r="BQ527" s="96"/>
      <c r="BR527" s="96"/>
      <c r="BS527" s="96"/>
      <c r="BT527" s="96"/>
      <c r="BV527" s="96"/>
      <c r="BW527" s="96"/>
    </row>
    <row r="528" spans="2:75" x14ac:dyDescent="0.2">
      <c r="B528" s="101"/>
      <c r="I528" s="101"/>
      <c r="L528" s="101"/>
      <c r="M528" s="105"/>
      <c r="N528" s="257"/>
      <c r="O528" s="257"/>
      <c r="P528" s="257"/>
      <c r="Q528" s="257"/>
      <c r="R528" s="220"/>
      <c r="S528" s="220"/>
      <c r="T528" s="220"/>
      <c r="U528" s="220"/>
      <c r="V528" s="218"/>
      <c r="X528" s="106"/>
      <c r="Y528" s="218"/>
      <c r="Z528" s="218"/>
      <c r="AA528" s="218"/>
      <c r="AB528" s="94"/>
      <c r="AC528" s="218"/>
      <c r="AD528" s="218"/>
      <c r="AE528" s="218"/>
      <c r="AF528" s="218"/>
      <c r="AG528" s="218"/>
      <c r="AH528" s="218"/>
      <c r="AI528" s="94"/>
      <c r="AJ528" s="218"/>
      <c r="AK528" s="218"/>
      <c r="AL528" s="218"/>
      <c r="AM528" s="218"/>
      <c r="AN528" s="218"/>
      <c r="AO528" s="94"/>
      <c r="AP528" s="218"/>
      <c r="AQ528" s="218"/>
      <c r="AR528" s="218"/>
      <c r="AU528" s="218"/>
      <c r="AW528" s="218"/>
      <c r="AX528" s="218"/>
      <c r="BE528" s="94"/>
      <c r="BF528" s="218"/>
      <c r="BG528" s="94"/>
      <c r="BH528" s="94"/>
      <c r="BI528" s="218"/>
      <c r="BJ528" s="94"/>
      <c r="BK528" s="218"/>
      <c r="BL528" s="218"/>
      <c r="BQ528" s="96"/>
      <c r="BR528" s="96"/>
      <c r="BS528" s="96"/>
      <c r="BT528" s="96"/>
      <c r="BV528" s="96"/>
      <c r="BW528" s="96"/>
    </row>
    <row r="529" spans="2:75" x14ac:dyDescent="0.2">
      <c r="B529" s="101"/>
      <c r="I529" s="101"/>
      <c r="L529" s="101"/>
      <c r="M529" s="105"/>
      <c r="N529" s="257"/>
      <c r="O529" s="257"/>
      <c r="P529" s="257"/>
      <c r="Q529" s="257"/>
      <c r="R529" s="220"/>
      <c r="S529" s="220"/>
      <c r="T529" s="220"/>
      <c r="U529" s="220"/>
      <c r="V529" s="218"/>
      <c r="X529" s="106"/>
      <c r="Y529" s="218"/>
      <c r="Z529" s="218"/>
      <c r="AA529" s="218"/>
      <c r="AB529" s="94"/>
      <c r="AC529" s="218"/>
      <c r="AD529" s="218"/>
      <c r="AE529" s="218"/>
      <c r="AF529" s="218"/>
      <c r="AG529" s="218"/>
      <c r="AH529" s="218"/>
      <c r="AI529" s="94"/>
      <c r="AJ529" s="218"/>
      <c r="AK529" s="218"/>
      <c r="AL529" s="218"/>
      <c r="AM529" s="218"/>
      <c r="AN529" s="218"/>
      <c r="AO529" s="94"/>
      <c r="AP529" s="218"/>
      <c r="AQ529" s="218"/>
      <c r="AR529" s="218"/>
      <c r="AU529" s="218"/>
      <c r="AW529" s="218"/>
      <c r="AX529" s="218"/>
      <c r="BE529" s="94"/>
      <c r="BF529" s="218"/>
      <c r="BG529" s="94"/>
      <c r="BH529" s="94"/>
      <c r="BI529" s="218"/>
      <c r="BJ529" s="94"/>
      <c r="BK529" s="218"/>
      <c r="BL529" s="218"/>
      <c r="BQ529" s="96"/>
      <c r="BR529" s="96"/>
      <c r="BS529" s="96"/>
      <c r="BT529" s="96"/>
      <c r="BV529" s="96"/>
      <c r="BW529" s="96"/>
    </row>
    <row r="530" spans="2:75" x14ac:dyDescent="0.2">
      <c r="B530" s="101"/>
      <c r="I530" s="101"/>
      <c r="L530" s="101"/>
      <c r="M530" s="105"/>
      <c r="N530" s="257"/>
      <c r="O530" s="257"/>
      <c r="P530" s="257"/>
      <c r="Q530" s="257"/>
      <c r="R530" s="220"/>
      <c r="S530" s="220"/>
      <c r="T530" s="220"/>
      <c r="U530" s="220"/>
      <c r="V530" s="218"/>
      <c r="X530" s="106"/>
      <c r="Y530" s="218"/>
      <c r="Z530" s="218"/>
      <c r="AA530" s="218"/>
      <c r="AB530" s="94"/>
      <c r="AC530" s="218"/>
      <c r="AD530" s="218"/>
      <c r="AE530" s="218"/>
      <c r="AF530" s="218"/>
      <c r="AG530" s="218"/>
      <c r="AH530" s="218"/>
      <c r="AI530" s="94"/>
      <c r="AJ530" s="218"/>
      <c r="AK530" s="218"/>
      <c r="AL530" s="218"/>
      <c r="AM530" s="218"/>
      <c r="AN530" s="218"/>
      <c r="AO530" s="94"/>
      <c r="AP530" s="218"/>
      <c r="AQ530" s="218"/>
      <c r="AR530" s="218"/>
      <c r="AU530" s="218"/>
      <c r="AW530" s="218"/>
      <c r="AX530" s="218"/>
      <c r="BE530" s="94"/>
      <c r="BF530" s="218"/>
      <c r="BG530" s="94"/>
      <c r="BH530" s="94"/>
      <c r="BI530" s="218"/>
      <c r="BJ530" s="94"/>
      <c r="BK530" s="218"/>
      <c r="BL530" s="218"/>
      <c r="BQ530" s="96"/>
      <c r="BR530" s="96"/>
      <c r="BS530" s="96"/>
      <c r="BT530" s="96"/>
      <c r="BV530" s="96"/>
      <c r="BW530" s="96"/>
    </row>
    <row r="531" spans="2:75" x14ac:dyDescent="0.2">
      <c r="B531" s="101"/>
      <c r="I531" s="101"/>
      <c r="L531" s="101"/>
      <c r="M531" s="105"/>
      <c r="N531" s="257"/>
      <c r="O531" s="257"/>
      <c r="P531" s="257"/>
      <c r="Q531" s="257"/>
      <c r="R531" s="220"/>
      <c r="S531" s="220"/>
      <c r="T531" s="220"/>
      <c r="U531" s="220"/>
      <c r="V531" s="218"/>
      <c r="X531" s="106"/>
      <c r="Y531" s="218"/>
      <c r="Z531" s="218"/>
      <c r="AA531" s="218"/>
      <c r="AB531" s="94"/>
      <c r="AC531" s="218"/>
      <c r="AD531" s="218"/>
      <c r="AE531" s="218"/>
      <c r="AF531" s="218"/>
      <c r="AG531" s="218"/>
      <c r="AH531" s="218"/>
      <c r="AI531" s="94"/>
      <c r="AJ531" s="218"/>
      <c r="AK531" s="218"/>
      <c r="AL531" s="218"/>
      <c r="AM531" s="218"/>
      <c r="AN531" s="218"/>
      <c r="AO531" s="94"/>
      <c r="AP531" s="218"/>
      <c r="AQ531" s="218"/>
      <c r="AR531" s="218"/>
      <c r="AU531" s="218"/>
      <c r="AW531" s="218"/>
      <c r="AX531" s="218"/>
      <c r="BE531" s="94"/>
      <c r="BF531" s="218"/>
      <c r="BG531" s="94"/>
      <c r="BH531" s="94"/>
      <c r="BI531" s="218"/>
      <c r="BJ531" s="94"/>
      <c r="BK531" s="218"/>
      <c r="BL531" s="218"/>
      <c r="BQ531" s="96"/>
      <c r="BR531" s="96"/>
      <c r="BS531" s="96"/>
      <c r="BT531" s="96"/>
      <c r="BV531" s="96"/>
      <c r="BW531" s="96"/>
    </row>
    <row r="532" spans="2:75" x14ac:dyDescent="0.2">
      <c r="B532" s="101"/>
      <c r="I532" s="101"/>
      <c r="L532" s="101"/>
      <c r="M532" s="105"/>
      <c r="N532" s="257"/>
      <c r="O532" s="257"/>
      <c r="P532" s="257"/>
      <c r="Q532" s="257"/>
      <c r="R532" s="220"/>
      <c r="S532" s="220"/>
      <c r="T532" s="220"/>
      <c r="U532" s="220"/>
      <c r="V532" s="218"/>
      <c r="X532" s="106"/>
      <c r="Y532" s="218"/>
      <c r="Z532" s="218"/>
      <c r="AA532" s="218"/>
      <c r="AB532" s="94"/>
      <c r="AC532" s="218"/>
      <c r="AD532" s="218"/>
      <c r="AE532" s="218"/>
      <c r="AF532" s="218"/>
      <c r="AG532" s="218"/>
      <c r="AH532" s="218"/>
      <c r="AI532" s="94"/>
      <c r="AJ532" s="218"/>
      <c r="AK532" s="218"/>
      <c r="AL532" s="218"/>
      <c r="AM532" s="218"/>
      <c r="AN532" s="218"/>
      <c r="AO532" s="94"/>
      <c r="AP532" s="218"/>
      <c r="AQ532" s="218"/>
      <c r="AR532" s="218"/>
      <c r="AU532" s="218"/>
      <c r="AW532" s="218"/>
      <c r="AX532" s="218"/>
      <c r="BE532" s="94"/>
      <c r="BF532" s="218"/>
      <c r="BG532" s="94"/>
      <c r="BH532" s="94"/>
      <c r="BI532" s="218"/>
      <c r="BJ532" s="94"/>
      <c r="BK532" s="218"/>
      <c r="BL532" s="218"/>
      <c r="BQ532" s="96"/>
      <c r="BR532" s="96"/>
      <c r="BS532" s="96"/>
      <c r="BT532" s="96"/>
      <c r="BV532" s="96"/>
      <c r="BW532" s="96"/>
    </row>
    <row r="533" spans="2:75" x14ac:dyDescent="0.2">
      <c r="B533" s="101"/>
      <c r="I533" s="101"/>
      <c r="L533" s="101"/>
      <c r="M533" s="105"/>
      <c r="N533" s="257"/>
      <c r="O533" s="257"/>
      <c r="P533" s="257"/>
      <c r="Q533" s="257"/>
      <c r="R533" s="220"/>
      <c r="S533" s="220"/>
      <c r="T533" s="220"/>
      <c r="U533" s="220"/>
      <c r="V533" s="218"/>
      <c r="X533" s="106"/>
      <c r="Y533" s="218"/>
      <c r="Z533" s="218"/>
      <c r="AA533" s="218"/>
      <c r="AB533" s="94"/>
      <c r="AC533" s="218"/>
      <c r="AD533" s="218"/>
      <c r="AE533" s="218"/>
      <c r="AF533" s="218"/>
      <c r="AG533" s="218"/>
      <c r="AH533" s="218"/>
      <c r="AI533" s="94"/>
      <c r="AJ533" s="218"/>
      <c r="AK533" s="218"/>
      <c r="AL533" s="218"/>
      <c r="AM533" s="218"/>
      <c r="AN533" s="218"/>
      <c r="AO533" s="94"/>
      <c r="AP533" s="218"/>
      <c r="AQ533" s="218"/>
      <c r="AR533" s="218"/>
      <c r="AU533" s="218"/>
      <c r="AW533" s="218"/>
      <c r="AX533" s="218"/>
      <c r="BE533" s="94"/>
      <c r="BF533" s="218"/>
      <c r="BG533" s="94"/>
      <c r="BH533" s="94"/>
      <c r="BI533" s="218"/>
      <c r="BJ533" s="94"/>
      <c r="BK533" s="218"/>
      <c r="BL533" s="218"/>
      <c r="BQ533" s="96"/>
      <c r="BR533" s="96"/>
      <c r="BS533" s="96"/>
      <c r="BT533" s="96"/>
      <c r="BV533" s="96"/>
      <c r="BW533" s="96"/>
    </row>
    <row r="534" spans="2:75" x14ac:dyDescent="0.2">
      <c r="B534" s="101"/>
      <c r="I534" s="101"/>
      <c r="L534" s="101"/>
      <c r="M534" s="105"/>
      <c r="N534" s="257"/>
      <c r="O534" s="257"/>
      <c r="P534" s="257"/>
      <c r="Q534" s="257"/>
      <c r="R534" s="220"/>
      <c r="S534" s="220"/>
      <c r="T534" s="220"/>
      <c r="U534" s="220"/>
      <c r="V534" s="218"/>
      <c r="X534" s="106"/>
      <c r="Y534" s="218"/>
      <c r="Z534" s="218"/>
      <c r="AA534" s="218"/>
      <c r="AB534" s="94"/>
      <c r="AC534" s="218"/>
      <c r="AD534" s="218"/>
      <c r="AE534" s="218"/>
      <c r="AF534" s="218"/>
      <c r="AG534" s="218"/>
      <c r="AH534" s="218"/>
      <c r="AI534" s="94"/>
      <c r="AJ534" s="218"/>
      <c r="AK534" s="218"/>
      <c r="AL534" s="218"/>
      <c r="AM534" s="218"/>
      <c r="AN534" s="218"/>
      <c r="AO534" s="94"/>
      <c r="AP534" s="218"/>
      <c r="AQ534" s="218"/>
      <c r="AR534" s="218"/>
      <c r="AU534" s="218"/>
      <c r="AW534" s="218"/>
      <c r="AX534" s="218"/>
      <c r="BE534" s="94"/>
      <c r="BF534" s="218"/>
      <c r="BG534" s="94"/>
      <c r="BH534" s="94"/>
      <c r="BI534" s="218"/>
      <c r="BJ534" s="94"/>
      <c r="BK534" s="218"/>
      <c r="BL534" s="218"/>
      <c r="BQ534" s="96"/>
      <c r="BR534" s="96"/>
      <c r="BS534" s="96"/>
      <c r="BT534" s="96"/>
      <c r="BV534" s="96"/>
      <c r="BW534" s="96"/>
    </row>
    <row r="535" spans="2:75" x14ac:dyDescent="0.2">
      <c r="B535" s="101"/>
      <c r="I535" s="101"/>
      <c r="L535" s="101"/>
      <c r="M535" s="105"/>
      <c r="N535" s="257"/>
      <c r="O535" s="257"/>
      <c r="P535" s="257"/>
      <c r="Q535" s="257"/>
      <c r="R535" s="220"/>
      <c r="S535" s="220"/>
      <c r="T535" s="220"/>
      <c r="U535" s="220"/>
      <c r="V535" s="218"/>
      <c r="X535" s="106"/>
      <c r="Y535" s="218"/>
      <c r="Z535" s="218"/>
      <c r="AA535" s="218"/>
      <c r="AB535" s="94"/>
      <c r="AC535" s="218"/>
      <c r="AD535" s="218"/>
      <c r="AE535" s="218"/>
      <c r="AF535" s="218"/>
      <c r="AG535" s="218"/>
      <c r="AH535" s="218"/>
      <c r="AI535" s="94"/>
      <c r="AJ535" s="218"/>
      <c r="AK535" s="218"/>
      <c r="AL535" s="218"/>
      <c r="AM535" s="218"/>
      <c r="AN535" s="218"/>
      <c r="AO535" s="94"/>
      <c r="AP535" s="218"/>
      <c r="AQ535" s="218"/>
      <c r="AR535" s="218"/>
      <c r="AU535" s="218"/>
      <c r="AW535" s="218"/>
      <c r="AX535" s="218"/>
      <c r="BE535" s="94"/>
      <c r="BF535" s="218"/>
      <c r="BG535" s="94"/>
      <c r="BH535" s="94"/>
      <c r="BI535" s="218"/>
      <c r="BJ535" s="94"/>
      <c r="BK535" s="218"/>
      <c r="BL535" s="218"/>
      <c r="BQ535" s="96"/>
      <c r="BR535" s="96"/>
      <c r="BS535" s="96"/>
      <c r="BT535" s="96"/>
      <c r="BV535" s="96"/>
      <c r="BW535" s="96"/>
    </row>
    <row r="536" spans="2:75" x14ac:dyDescent="0.2">
      <c r="B536" s="101"/>
      <c r="I536" s="101"/>
      <c r="L536" s="101"/>
      <c r="M536" s="105"/>
      <c r="N536" s="257"/>
      <c r="O536" s="257"/>
      <c r="P536" s="257"/>
      <c r="Q536" s="257"/>
      <c r="R536" s="220"/>
      <c r="S536" s="220"/>
      <c r="T536" s="220"/>
      <c r="U536" s="220"/>
      <c r="V536" s="218"/>
      <c r="X536" s="106"/>
      <c r="Y536" s="218"/>
      <c r="Z536" s="218"/>
      <c r="AA536" s="218"/>
      <c r="AB536" s="94"/>
      <c r="AC536" s="218"/>
      <c r="AD536" s="218"/>
      <c r="AE536" s="218"/>
      <c r="AF536" s="218"/>
      <c r="AG536" s="218"/>
      <c r="AH536" s="218"/>
      <c r="AI536" s="94"/>
      <c r="AJ536" s="218"/>
      <c r="AK536" s="218"/>
      <c r="AL536" s="218"/>
      <c r="AM536" s="218"/>
      <c r="AN536" s="218"/>
      <c r="AO536" s="94"/>
      <c r="AP536" s="218"/>
      <c r="AQ536" s="218"/>
      <c r="AR536" s="218"/>
      <c r="AU536" s="218"/>
      <c r="AW536" s="218"/>
      <c r="AX536" s="218"/>
      <c r="BE536" s="94"/>
      <c r="BF536" s="218"/>
      <c r="BG536" s="94"/>
      <c r="BH536" s="94"/>
      <c r="BI536" s="218"/>
      <c r="BJ536" s="94"/>
      <c r="BK536" s="218"/>
      <c r="BL536" s="218"/>
      <c r="BQ536" s="96"/>
      <c r="BR536" s="96"/>
      <c r="BS536" s="96"/>
      <c r="BT536" s="96"/>
      <c r="BV536" s="96"/>
      <c r="BW536" s="96"/>
    </row>
    <row r="537" spans="2:75" x14ac:dyDescent="0.2">
      <c r="B537" s="101"/>
      <c r="I537" s="101"/>
      <c r="L537" s="101"/>
      <c r="M537" s="105"/>
      <c r="N537" s="257"/>
      <c r="O537" s="257"/>
      <c r="P537" s="257"/>
      <c r="Q537" s="257"/>
      <c r="R537" s="220"/>
      <c r="S537" s="220"/>
      <c r="T537" s="220"/>
      <c r="U537" s="220"/>
      <c r="V537" s="218"/>
      <c r="X537" s="106"/>
      <c r="Y537" s="218"/>
      <c r="Z537" s="218"/>
      <c r="AA537" s="218"/>
      <c r="AB537" s="94"/>
      <c r="AC537" s="218"/>
      <c r="AD537" s="218"/>
      <c r="AE537" s="218"/>
      <c r="AF537" s="218"/>
      <c r="AG537" s="218"/>
      <c r="AH537" s="218"/>
      <c r="AI537" s="94"/>
      <c r="AJ537" s="218"/>
      <c r="AK537" s="218"/>
      <c r="AL537" s="218"/>
      <c r="AM537" s="218"/>
      <c r="AN537" s="218"/>
      <c r="AO537" s="94"/>
      <c r="AP537" s="218"/>
      <c r="AQ537" s="218"/>
      <c r="AR537" s="218"/>
      <c r="AU537" s="218"/>
      <c r="AW537" s="218"/>
      <c r="AX537" s="218"/>
      <c r="BE537" s="94"/>
      <c r="BF537" s="218"/>
      <c r="BG537" s="94"/>
      <c r="BH537" s="94"/>
      <c r="BI537" s="218"/>
      <c r="BJ537" s="94"/>
      <c r="BK537" s="218"/>
      <c r="BL537" s="218"/>
      <c r="BQ537" s="96"/>
      <c r="BR537" s="96"/>
      <c r="BS537" s="96"/>
      <c r="BT537" s="96"/>
      <c r="BV537" s="96"/>
      <c r="BW537" s="96"/>
    </row>
    <row r="538" spans="2:75" x14ac:dyDescent="0.2">
      <c r="B538" s="101"/>
      <c r="I538" s="101"/>
      <c r="L538" s="101"/>
      <c r="M538" s="105"/>
      <c r="N538" s="257"/>
      <c r="O538" s="257"/>
      <c r="P538" s="257"/>
      <c r="Q538" s="257"/>
      <c r="R538" s="220"/>
      <c r="S538" s="220"/>
      <c r="T538" s="220"/>
      <c r="U538" s="220"/>
      <c r="V538" s="218"/>
      <c r="X538" s="106"/>
      <c r="Y538" s="218"/>
      <c r="Z538" s="218"/>
      <c r="AA538" s="218"/>
      <c r="AB538" s="94"/>
      <c r="AC538" s="218"/>
      <c r="AD538" s="218"/>
      <c r="AE538" s="218"/>
      <c r="AF538" s="218"/>
      <c r="AG538" s="218"/>
      <c r="AH538" s="218"/>
      <c r="AI538" s="94"/>
      <c r="AJ538" s="218"/>
      <c r="AK538" s="218"/>
      <c r="AL538" s="218"/>
      <c r="AM538" s="218"/>
      <c r="AN538" s="218"/>
      <c r="AO538" s="94"/>
      <c r="AP538" s="218"/>
      <c r="AQ538" s="218"/>
      <c r="AR538" s="218"/>
      <c r="AU538" s="218"/>
      <c r="AW538" s="218"/>
      <c r="AX538" s="218"/>
      <c r="BE538" s="94"/>
      <c r="BF538" s="218"/>
      <c r="BG538" s="94"/>
      <c r="BH538" s="94"/>
      <c r="BI538" s="218"/>
      <c r="BJ538" s="94"/>
      <c r="BK538" s="218"/>
      <c r="BL538" s="218"/>
      <c r="BQ538" s="96"/>
      <c r="BR538" s="96"/>
      <c r="BS538" s="96"/>
      <c r="BT538" s="96"/>
      <c r="BV538" s="96"/>
      <c r="BW538" s="96"/>
    </row>
    <row r="539" spans="2:75" x14ac:dyDescent="0.2">
      <c r="B539" s="101"/>
      <c r="I539" s="101"/>
      <c r="L539" s="101"/>
      <c r="M539" s="105"/>
      <c r="N539" s="257"/>
      <c r="O539" s="257"/>
      <c r="P539" s="257"/>
      <c r="Q539" s="257"/>
      <c r="R539" s="220"/>
      <c r="S539" s="220"/>
      <c r="T539" s="220"/>
      <c r="U539" s="220"/>
      <c r="V539" s="218"/>
      <c r="X539" s="106"/>
      <c r="Y539" s="218"/>
      <c r="Z539" s="218"/>
      <c r="AA539" s="218"/>
      <c r="AB539" s="94"/>
      <c r="AC539" s="218"/>
      <c r="AD539" s="218"/>
      <c r="AE539" s="218"/>
      <c r="AF539" s="218"/>
      <c r="AG539" s="218"/>
      <c r="AH539" s="218"/>
      <c r="AI539" s="94"/>
      <c r="AJ539" s="218"/>
      <c r="AK539" s="218"/>
      <c r="AL539" s="218"/>
      <c r="AM539" s="218"/>
      <c r="AN539" s="218"/>
      <c r="AO539" s="94"/>
      <c r="AP539" s="218"/>
      <c r="AQ539" s="218"/>
      <c r="AR539" s="218"/>
      <c r="AU539" s="218"/>
      <c r="AW539" s="218"/>
      <c r="AX539" s="218"/>
      <c r="BE539" s="94"/>
      <c r="BF539" s="218"/>
      <c r="BG539" s="94"/>
      <c r="BH539" s="94"/>
      <c r="BI539" s="218"/>
      <c r="BJ539" s="94"/>
      <c r="BK539" s="218"/>
      <c r="BL539" s="218"/>
      <c r="BQ539" s="96"/>
      <c r="BR539" s="96"/>
      <c r="BS539" s="96"/>
      <c r="BT539" s="96"/>
      <c r="BV539" s="96"/>
      <c r="BW539" s="96"/>
    </row>
    <row r="540" spans="2:75" x14ac:dyDescent="0.2">
      <c r="B540" s="101"/>
      <c r="I540" s="101"/>
      <c r="L540" s="101"/>
      <c r="M540" s="105"/>
      <c r="N540" s="257"/>
      <c r="O540" s="257"/>
      <c r="P540" s="257"/>
      <c r="Q540" s="257"/>
      <c r="R540" s="220"/>
      <c r="S540" s="220"/>
      <c r="T540" s="220"/>
      <c r="U540" s="220"/>
      <c r="V540" s="218"/>
      <c r="X540" s="106"/>
      <c r="Y540" s="218"/>
      <c r="Z540" s="218"/>
      <c r="AA540" s="218"/>
      <c r="AB540" s="94"/>
      <c r="AC540" s="218"/>
      <c r="AD540" s="218"/>
      <c r="AE540" s="218"/>
      <c r="AF540" s="218"/>
      <c r="AG540" s="218"/>
      <c r="AH540" s="218"/>
      <c r="AI540" s="94"/>
      <c r="AJ540" s="218"/>
      <c r="AK540" s="218"/>
      <c r="AL540" s="218"/>
      <c r="AM540" s="218"/>
      <c r="AN540" s="218"/>
      <c r="AO540" s="94"/>
      <c r="AP540" s="218"/>
      <c r="AQ540" s="218"/>
      <c r="AR540" s="218"/>
      <c r="AU540" s="218"/>
      <c r="AW540" s="218"/>
      <c r="AX540" s="218"/>
      <c r="BE540" s="94"/>
      <c r="BF540" s="218"/>
      <c r="BG540" s="94"/>
      <c r="BH540" s="94"/>
      <c r="BI540" s="218"/>
      <c r="BJ540" s="94"/>
      <c r="BK540" s="218"/>
      <c r="BL540" s="218"/>
      <c r="BQ540" s="96"/>
      <c r="BR540" s="96"/>
      <c r="BS540" s="96"/>
      <c r="BT540" s="96"/>
      <c r="BV540" s="96"/>
      <c r="BW540" s="96"/>
    </row>
    <row r="541" spans="2:75" x14ac:dyDescent="0.2">
      <c r="B541" s="101"/>
      <c r="I541" s="101"/>
      <c r="L541" s="101"/>
      <c r="M541" s="105"/>
      <c r="N541" s="257"/>
      <c r="O541" s="257"/>
      <c r="P541" s="257"/>
      <c r="Q541" s="257"/>
      <c r="R541" s="220"/>
      <c r="S541" s="220"/>
      <c r="T541" s="220"/>
      <c r="U541" s="220"/>
      <c r="V541" s="218"/>
      <c r="X541" s="106"/>
      <c r="Y541" s="218"/>
      <c r="Z541" s="218"/>
      <c r="AA541" s="218"/>
      <c r="AB541" s="94"/>
      <c r="AC541" s="218"/>
      <c r="AD541" s="218"/>
      <c r="AE541" s="218"/>
      <c r="AF541" s="218"/>
      <c r="AG541" s="218"/>
      <c r="AH541" s="218"/>
      <c r="AI541" s="94"/>
      <c r="AJ541" s="218"/>
      <c r="AK541" s="218"/>
      <c r="AL541" s="218"/>
      <c r="AM541" s="218"/>
      <c r="AN541" s="218"/>
      <c r="AO541" s="94"/>
      <c r="AP541" s="218"/>
      <c r="AQ541" s="218"/>
      <c r="AR541" s="218"/>
      <c r="AU541" s="218"/>
      <c r="AW541" s="218"/>
      <c r="AX541" s="218"/>
      <c r="BE541" s="94"/>
      <c r="BF541" s="218"/>
      <c r="BG541" s="94"/>
      <c r="BH541" s="94"/>
      <c r="BI541" s="218"/>
      <c r="BJ541" s="94"/>
      <c r="BK541" s="218"/>
      <c r="BL541" s="218"/>
      <c r="BQ541" s="96"/>
      <c r="BR541" s="96"/>
      <c r="BS541" s="96"/>
      <c r="BT541" s="96"/>
      <c r="BV541" s="96"/>
      <c r="BW541" s="96"/>
    </row>
    <row r="542" spans="2:75" x14ac:dyDescent="0.2">
      <c r="B542" s="101"/>
      <c r="I542" s="101"/>
      <c r="L542" s="101"/>
      <c r="M542" s="105"/>
      <c r="N542" s="257"/>
      <c r="O542" s="257"/>
      <c r="P542" s="257"/>
      <c r="Q542" s="257"/>
      <c r="R542" s="220"/>
      <c r="S542" s="220"/>
      <c r="T542" s="220"/>
      <c r="U542" s="220"/>
      <c r="V542" s="218"/>
      <c r="X542" s="106"/>
      <c r="Y542" s="218"/>
      <c r="Z542" s="218"/>
      <c r="AA542" s="218"/>
      <c r="AB542" s="94"/>
      <c r="AC542" s="218"/>
      <c r="AD542" s="218"/>
      <c r="AE542" s="218"/>
      <c r="AF542" s="218"/>
      <c r="AG542" s="218"/>
      <c r="AH542" s="218"/>
      <c r="AI542" s="94"/>
      <c r="AJ542" s="218"/>
      <c r="AK542" s="218"/>
      <c r="AL542" s="218"/>
      <c r="AM542" s="218"/>
      <c r="AN542" s="218"/>
      <c r="AO542" s="94"/>
      <c r="AP542" s="218"/>
      <c r="AQ542" s="218"/>
      <c r="AR542" s="218"/>
      <c r="AU542" s="218"/>
      <c r="AW542" s="218"/>
      <c r="AX542" s="218"/>
      <c r="BE542" s="94"/>
      <c r="BF542" s="218"/>
      <c r="BG542" s="94"/>
      <c r="BH542" s="94"/>
      <c r="BI542" s="218"/>
      <c r="BJ542" s="94"/>
      <c r="BK542" s="218"/>
      <c r="BL542" s="218"/>
      <c r="BQ542" s="96"/>
      <c r="BR542" s="96"/>
      <c r="BS542" s="96"/>
      <c r="BT542" s="96"/>
      <c r="BV542" s="96"/>
      <c r="BW542" s="96"/>
    </row>
    <row r="543" spans="2:75" x14ac:dyDescent="0.2">
      <c r="B543" s="101"/>
      <c r="I543" s="101"/>
      <c r="L543" s="101"/>
      <c r="M543" s="105"/>
      <c r="N543" s="257"/>
      <c r="O543" s="257"/>
      <c r="P543" s="257"/>
      <c r="Q543" s="257"/>
      <c r="R543" s="220"/>
      <c r="S543" s="220"/>
      <c r="T543" s="220"/>
      <c r="U543" s="220"/>
      <c r="V543" s="218"/>
      <c r="X543" s="106"/>
      <c r="Y543" s="218"/>
      <c r="Z543" s="218"/>
      <c r="AA543" s="218"/>
      <c r="AB543" s="94"/>
      <c r="AC543" s="218"/>
      <c r="AD543" s="218"/>
      <c r="AE543" s="218"/>
      <c r="AF543" s="218"/>
      <c r="AG543" s="218"/>
      <c r="AH543" s="218"/>
      <c r="AI543" s="94"/>
      <c r="AJ543" s="218"/>
      <c r="AK543" s="218"/>
      <c r="AL543" s="218"/>
      <c r="AM543" s="218"/>
      <c r="AN543" s="218"/>
      <c r="AO543" s="94"/>
      <c r="AP543" s="218"/>
      <c r="AQ543" s="218"/>
      <c r="AR543" s="218"/>
      <c r="AU543" s="218"/>
      <c r="AW543" s="218"/>
      <c r="AX543" s="218"/>
      <c r="BE543" s="94"/>
      <c r="BF543" s="218"/>
      <c r="BG543" s="94"/>
      <c r="BH543" s="94"/>
      <c r="BI543" s="218"/>
      <c r="BJ543" s="94"/>
      <c r="BK543" s="218"/>
      <c r="BL543" s="218"/>
      <c r="BQ543" s="96"/>
      <c r="BR543" s="96"/>
      <c r="BS543" s="96"/>
      <c r="BT543" s="96"/>
      <c r="BV543" s="96"/>
      <c r="BW543" s="96"/>
    </row>
    <row r="544" spans="2:75" x14ac:dyDescent="0.2">
      <c r="B544" s="101"/>
      <c r="I544" s="101"/>
      <c r="L544" s="101"/>
      <c r="M544" s="105"/>
      <c r="N544" s="257"/>
      <c r="O544" s="257"/>
      <c r="P544" s="257"/>
      <c r="Q544" s="257"/>
      <c r="R544" s="220"/>
      <c r="S544" s="220"/>
      <c r="T544" s="220"/>
      <c r="U544" s="220"/>
      <c r="V544" s="218"/>
      <c r="X544" s="106"/>
      <c r="Y544" s="218"/>
      <c r="Z544" s="218"/>
      <c r="AA544" s="218"/>
      <c r="AB544" s="94"/>
      <c r="AC544" s="218"/>
      <c r="AD544" s="218"/>
      <c r="AE544" s="218"/>
      <c r="AF544" s="218"/>
      <c r="AG544" s="218"/>
      <c r="AH544" s="218"/>
      <c r="AI544" s="94"/>
      <c r="AJ544" s="218"/>
      <c r="AK544" s="218"/>
      <c r="AL544" s="218"/>
      <c r="AM544" s="218"/>
      <c r="AN544" s="218"/>
      <c r="AO544" s="94"/>
      <c r="AP544" s="218"/>
      <c r="AQ544" s="218"/>
      <c r="AR544" s="218"/>
      <c r="AU544" s="218"/>
      <c r="AW544" s="218"/>
      <c r="AX544" s="218"/>
      <c r="BE544" s="94"/>
      <c r="BF544" s="218"/>
      <c r="BG544" s="94"/>
      <c r="BH544" s="94"/>
      <c r="BI544" s="218"/>
      <c r="BJ544" s="94"/>
      <c r="BK544" s="218"/>
      <c r="BL544" s="218"/>
      <c r="BQ544" s="96"/>
      <c r="BR544" s="96"/>
      <c r="BS544" s="96"/>
      <c r="BT544" s="96"/>
      <c r="BV544" s="96"/>
      <c r="BW544" s="96"/>
    </row>
    <row r="545" spans="2:75" x14ac:dyDescent="0.2">
      <c r="B545" s="101"/>
      <c r="I545" s="101"/>
      <c r="L545" s="101"/>
      <c r="M545" s="105"/>
      <c r="N545" s="257"/>
      <c r="O545" s="257"/>
      <c r="P545" s="257"/>
      <c r="Q545" s="257"/>
      <c r="R545" s="220"/>
      <c r="S545" s="220"/>
      <c r="T545" s="220"/>
      <c r="U545" s="220"/>
      <c r="V545" s="218"/>
      <c r="X545" s="106"/>
      <c r="Y545" s="218"/>
      <c r="Z545" s="218"/>
      <c r="AA545" s="218"/>
      <c r="AB545" s="94"/>
      <c r="AC545" s="218"/>
      <c r="AD545" s="218"/>
      <c r="AE545" s="218"/>
      <c r="AF545" s="218"/>
      <c r="AG545" s="218"/>
      <c r="AH545" s="218"/>
      <c r="AI545" s="94"/>
      <c r="AJ545" s="218"/>
      <c r="AK545" s="218"/>
      <c r="AL545" s="218"/>
      <c r="AM545" s="218"/>
      <c r="AN545" s="218"/>
      <c r="AO545" s="94"/>
      <c r="AP545" s="218"/>
      <c r="AQ545" s="218"/>
      <c r="AR545" s="218"/>
      <c r="AU545" s="218"/>
      <c r="AW545" s="218"/>
      <c r="AX545" s="218"/>
      <c r="BE545" s="94"/>
      <c r="BF545" s="218"/>
      <c r="BG545" s="94"/>
      <c r="BH545" s="94"/>
      <c r="BI545" s="218"/>
      <c r="BJ545" s="94"/>
      <c r="BK545" s="218"/>
      <c r="BL545" s="218"/>
      <c r="BQ545" s="96"/>
      <c r="BR545" s="96"/>
      <c r="BS545" s="96"/>
      <c r="BT545" s="96"/>
      <c r="BV545" s="96"/>
      <c r="BW545" s="96"/>
    </row>
    <row r="546" spans="2:75" x14ac:dyDescent="0.2">
      <c r="B546" s="101"/>
      <c r="I546" s="101"/>
      <c r="L546" s="101"/>
      <c r="M546" s="105"/>
      <c r="N546" s="257"/>
      <c r="O546" s="257"/>
      <c r="P546" s="257"/>
      <c r="Q546" s="257"/>
      <c r="R546" s="220"/>
      <c r="S546" s="220"/>
      <c r="T546" s="220"/>
      <c r="U546" s="220"/>
      <c r="V546" s="218"/>
      <c r="X546" s="106"/>
      <c r="Y546" s="218"/>
      <c r="Z546" s="218"/>
      <c r="AA546" s="218"/>
      <c r="AB546" s="94"/>
      <c r="AC546" s="218"/>
      <c r="AD546" s="218"/>
      <c r="AE546" s="218"/>
      <c r="AF546" s="218"/>
      <c r="AG546" s="218"/>
      <c r="AH546" s="218"/>
      <c r="AI546" s="94"/>
      <c r="AJ546" s="218"/>
      <c r="AK546" s="218"/>
      <c r="AL546" s="218"/>
      <c r="AM546" s="218"/>
      <c r="AN546" s="218"/>
      <c r="AO546" s="94"/>
      <c r="AP546" s="218"/>
      <c r="AQ546" s="218"/>
      <c r="AR546" s="218"/>
      <c r="AU546" s="218"/>
      <c r="AW546" s="218"/>
      <c r="AX546" s="218"/>
      <c r="BE546" s="94"/>
      <c r="BF546" s="218"/>
      <c r="BG546" s="94"/>
      <c r="BH546" s="94"/>
      <c r="BI546" s="218"/>
      <c r="BJ546" s="94"/>
      <c r="BK546" s="218"/>
      <c r="BL546" s="218"/>
      <c r="BQ546" s="96"/>
      <c r="BR546" s="96"/>
      <c r="BS546" s="96"/>
      <c r="BT546" s="96"/>
      <c r="BV546" s="96"/>
      <c r="BW546" s="96"/>
    </row>
    <row r="547" spans="2:75" x14ac:dyDescent="0.2">
      <c r="B547" s="101"/>
      <c r="I547" s="101"/>
      <c r="L547" s="101"/>
      <c r="M547" s="105"/>
      <c r="N547" s="257"/>
      <c r="O547" s="257"/>
      <c r="P547" s="257"/>
      <c r="Q547" s="257"/>
      <c r="R547" s="220"/>
      <c r="S547" s="220"/>
      <c r="T547" s="220"/>
      <c r="U547" s="220"/>
      <c r="V547" s="218"/>
      <c r="X547" s="106"/>
      <c r="Y547" s="218"/>
      <c r="Z547" s="218"/>
      <c r="AA547" s="218"/>
      <c r="AB547" s="94"/>
      <c r="AC547" s="218"/>
      <c r="AD547" s="218"/>
      <c r="AE547" s="218"/>
      <c r="AF547" s="218"/>
      <c r="AG547" s="218"/>
      <c r="AH547" s="218"/>
      <c r="AI547" s="94"/>
      <c r="AJ547" s="218"/>
      <c r="AK547" s="218"/>
      <c r="AL547" s="218"/>
      <c r="AM547" s="218"/>
      <c r="AN547" s="218"/>
      <c r="AO547" s="94"/>
      <c r="AP547" s="218"/>
      <c r="AQ547" s="218"/>
      <c r="AR547" s="218"/>
      <c r="AU547" s="218"/>
      <c r="AW547" s="218"/>
      <c r="AX547" s="218"/>
      <c r="BE547" s="94"/>
      <c r="BF547" s="218"/>
      <c r="BG547" s="94"/>
      <c r="BH547" s="94"/>
      <c r="BI547" s="218"/>
      <c r="BJ547" s="94"/>
      <c r="BK547" s="218"/>
      <c r="BL547" s="218"/>
      <c r="BQ547" s="96"/>
      <c r="BR547" s="96"/>
      <c r="BS547" s="96"/>
      <c r="BT547" s="96"/>
      <c r="BV547" s="96"/>
      <c r="BW547" s="96"/>
    </row>
    <row r="548" spans="2:75" x14ac:dyDescent="0.2">
      <c r="B548" s="101"/>
      <c r="I548" s="101"/>
      <c r="L548" s="101"/>
      <c r="M548" s="105"/>
      <c r="N548" s="257"/>
      <c r="O548" s="257"/>
      <c r="P548" s="257"/>
      <c r="Q548" s="257"/>
      <c r="R548" s="220"/>
      <c r="S548" s="220"/>
      <c r="T548" s="220"/>
      <c r="U548" s="220"/>
      <c r="V548" s="218"/>
      <c r="X548" s="106"/>
      <c r="Y548" s="218"/>
      <c r="Z548" s="218"/>
      <c r="AA548" s="218"/>
      <c r="AB548" s="94"/>
      <c r="AC548" s="218"/>
      <c r="AD548" s="218"/>
      <c r="AE548" s="218"/>
      <c r="AF548" s="218"/>
      <c r="AG548" s="218"/>
      <c r="AH548" s="218"/>
      <c r="AI548" s="94"/>
      <c r="AJ548" s="218"/>
      <c r="AK548" s="218"/>
      <c r="AL548" s="218"/>
      <c r="AM548" s="218"/>
      <c r="AN548" s="218"/>
      <c r="AO548" s="94"/>
      <c r="AP548" s="218"/>
      <c r="AQ548" s="218"/>
      <c r="AR548" s="218"/>
      <c r="AU548" s="218"/>
      <c r="AW548" s="218"/>
      <c r="AX548" s="218"/>
      <c r="BE548" s="94"/>
      <c r="BF548" s="218"/>
      <c r="BG548" s="94"/>
      <c r="BH548" s="94"/>
      <c r="BI548" s="218"/>
      <c r="BJ548" s="94"/>
      <c r="BK548" s="218"/>
      <c r="BL548" s="218"/>
      <c r="BQ548" s="96"/>
      <c r="BR548" s="96"/>
      <c r="BS548" s="96"/>
      <c r="BT548" s="96"/>
      <c r="BV548" s="96"/>
      <c r="BW548" s="96"/>
    </row>
    <row r="549" spans="2:75" x14ac:dyDescent="0.2">
      <c r="B549" s="101"/>
      <c r="I549" s="101"/>
      <c r="L549" s="101"/>
      <c r="M549" s="105"/>
      <c r="N549" s="257"/>
      <c r="O549" s="257"/>
      <c r="P549" s="257"/>
      <c r="Q549" s="257"/>
      <c r="R549" s="220"/>
      <c r="S549" s="220"/>
      <c r="T549" s="220"/>
      <c r="U549" s="220"/>
      <c r="V549" s="218"/>
      <c r="X549" s="106"/>
      <c r="Y549" s="218"/>
      <c r="Z549" s="218"/>
      <c r="AA549" s="218"/>
      <c r="AB549" s="94"/>
      <c r="AC549" s="218"/>
      <c r="AD549" s="218"/>
      <c r="AE549" s="218"/>
      <c r="AF549" s="218"/>
      <c r="AG549" s="218"/>
      <c r="AH549" s="218"/>
      <c r="AI549" s="94"/>
      <c r="AJ549" s="218"/>
      <c r="AK549" s="218"/>
      <c r="AL549" s="218"/>
      <c r="AM549" s="218"/>
      <c r="AN549" s="218"/>
      <c r="AO549" s="94"/>
      <c r="AP549" s="218"/>
      <c r="AQ549" s="218"/>
      <c r="AR549" s="218"/>
      <c r="AU549" s="218"/>
      <c r="AW549" s="218"/>
      <c r="AX549" s="218"/>
      <c r="BE549" s="94"/>
      <c r="BF549" s="218"/>
      <c r="BG549" s="94"/>
      <c r="BH549" s="94"/>
      <c r="BI549" s="218"/>
      <c r="BJ549" s="94"/>
      <c r="BK549" s="218"/>
      <c r="BL549" s="218"/>
      <c r="BQ549" s="96"/>
      <c r="BR549" s="96"/>
      <c r="BS549" s="96"/>
      <c r="BT549" s="96"/>
      <c r="BV549" s="96"/>
      <c r="BW549" s="96"/>
    </row>
    <row r="550" spans="2:75" x14ac:dyDescent="0.2">
      <c r="B550" s="101"/>
      <c r="I550" s="101"/>
      <c r="L550" s="101"/>
      <c r="M550" s="105"/>
      <c r="N550" s="257"/>
      <c r="O550" s="257"/>
      <c r="P550" s="257"/>
      <c r="Q550" s="257"/>
      <c r="R550" s="220"/>
      <c r="S550" s="220"/>
      <c r="T550" s="220"/>
      <c r="U550" s="220"/>
      <c r="V550" s="218"/>
      <c r="X550" s="106"/>
      <c r="Y550" s="218"/>
      <c r="Z550" s="218"/>
      <c r="AA550" s="218"/>
      <c r="AB550" s="94"/>
      <c r="AC550" s="218"/>
      <c r="AD550" s="218"/>
      <c r="AE550" s="218"/>
      <c r="AF550" s="218"/>
      <c r="AG550" s="218"/>
      <c r="AH550" s="218"/>
      <c r="AI550" s="94"/>
      <c r="AJ550" s="218"/>
      <c r="AK550" s="218"/>
      <c r="AL550" s="218"/>
      <c r="AM550" s="218"/>
      <c r="AN550" s="218"/>
      <c r="AO550" s="94"/>
      <c r="AP550" s="218"/>
      <c r="AQ550" s="218"/>
      <c r="AR550" s="218"/>
      <c r="AU550" s="218"/>
      <c r="AW550" s="218"/>
      <c r="AX550" s="218"/>
      <c r="BE550" s="94"/>
      <c r="BF550" s="218"/>
      <c r="BG550" s="94"/>
      <c r="BH550" s="94"/>
      <c r="BI550" s="218"/>
      <c r="BJ550" s="94"/>
      <c r="BK550" s="218"/>
      <c r="BL550" s="218"/>
      <c r="BQ550" s="96"/>
      <c r="BR550" s="96"/>
      <c r="BS550" s="96"/>
      <c r="BT550" s="96"/>
      <c r="BV550" s="96"/>
      <c r="BW550" s="96"/>
    </row>
    <row r="551" spans="2:75" x14ac:dyDescent="0.2">
      <c r="B551" s="101"/>
      <c r="I551" s="101"/>
      <c r="L551" s="101"/>
      <c r="M551" s="105"/>
      <c r="N551" s="257"/>
      <c r="O551" s="257"/>
      <c r="P551" s="257"/>
      <c r="Q551" s="257"/>
      <c r="R551" s="220"/>
      <c r="S551" s="220"/>
      <c r="T551" s="220"/>
      <c r="U551" s="220"/>
      <c r="V551" s="218"/>
      <c r="X551" s="106"/>
      <c r="Y551" s="218"/>
      <c r="Z551" s="218"/>
      <c r="AA551" s="218"/>
      <c r="AB551" s="94"/>
      <c r="AC551" s="218"/>
      <c r="AD551" s="218"/>
      <c r="AE551" s="218"/>
      <c r="AF551" s="218"/>
      <c r="AG551" s="218"/>
      <c r="AH551" s="218"/>
      <c r="AI551" s="94"/>
      <c r="AJ551" s="218"/>
      <c r="AK551" s="218"/>
      <c r="AL551" s="218"/>
      <c r="AM551" s="218"/>
      <c r="AN551" s="218"/>
      <c r="AO551" s="94"/>
      <c r="AP551" s="218"/>
      <c r="AQ551" s="218"/>
      <c r="AR551" s="218"/>
      <c r="AU551" s="218"/>
      <c r="AW551" s="218"/>
      <c r="AX551" s="218"/>
      <c r="BE551" s="94"/>
      <c r="BF551" s="218"/>
      <c r="BG551" s="94"/>
      <c r="BH551" s="94"/>
      <c r="BI551" s="218"/>
      <c r="BJ551" s="94"/>
      <c r="BK551" s="218"/>
      <c r="BL551" s="218"/>
      <c r="BQ551" s="96"/>
      <c r="BR551" s="96"/>
      <c r="BS551" s="96"/>
      <c r="BT551" s="96"/>
      <c r="BV551" s="96"/>
      <c r="BW551" s="96"/>
    </row>
    <row r="552" spans="2:75" x14ac:dyDescent="0.2">
      <c r="B552" s="101"/>
      <c r="I552" s="101"/>
      <c r="L552" s="101"/>
      <c r="M552" s="105"/>
      <c r="N552" s="257"/>
      <c r="O552" s="257"/>
      <c r="P552" s="257"/>
      <c r="Q552" s="257"/>
      <c r="R552" s="220"/>
      <c r="S552" s="220"/>
      <c r="T552" s="220"/>
      <c r="U552" s="220"/>
      <c r="V552" s="218"/>
      <c r="X552" s="106"/>
      <c r="Y552" s="218"/>
      <c r="Z552" s="218"/>
      <c r="AA552" s="218"/>
      <c r="AB552" s="94"/>
      <c r="AC552" s="218"/>
      <c r="AD552" s="218"/>
      <c r="AE552" s="218"/>
      <c r="AF552" s="218"/>
      <c r="AG552" s="218"/>
      <c r="AH552" s="218"/>
      <c r="AI552" s="94"/>
      <c r="AJ552" s="218"/>
      <c r="AK552" s="218"/>
      <c r="AL552" s="218"/>
      <c r="AM552" s="218"/>
      <c r="AN552" s="218"/>
      <c r="AO552" s="94"/>
      <c r="AP552" s="218"/>
      <c r="AQ552" s="218"/>
      <c r="AR552" s="218"/>
      <c r="AU552" s="218"/>
      <c r="AW552" s="218"/>
      <c r="AX552" s="218"/>
      <c r="BE552" s="94"/>
      <c r="BF552" s="218"/>
      <c r="BG552" s="94"/>
      <c r="BH552" s="94"/>
      <c r="BI552" s="218"/>
      <c r="BJ552" s="94"/>
      <c r="BK552" s="218"/>
      <c r="BL552" s="218"/>
      <c r="BQ552" s="96"/>
      <c r="BR552" s="96"/>
      <c r="BS552" s="96"/>
      <c r="BT552" s="96"/>
      <c r="BV552" s="96"/>
      <c r="BW552" s="96"/>
    </row>
    <row r="553" spans="2:75" x14ac:dyDescent="0.2">
      <c r="B553" s="101"/>
      <c r="I553" s="101"/>
      <c r="L553" s="101"/>
      <c r="M553" s="105"/>
      <c r="N553" s="257"/>
      <c r="O553" s="257"/>
      <c r="P553" s="257"/>
      <c r="Q553" s="257"/>
      <c r="R553" s="220"/>
      <c r="S553" s="220"/>
      <c r="T553" s="220"/>
      <c r="U553" s="220"/>
      <c r="V553" s="218"/>
      <c r="X553" s="106"/>
      <c r="Y553" s="218"/>
      <c r="Z553" s="218"/>
      <c r="AA553" s="218"/>
      <c r="AB553" s="94"/>
      <c r="AC553" s="218"/>
      <c r="AD553" s="218"/>
      <c r="AE553" s="218"/>
      <c r="AF553" s="218"/>
      <c r="AG553" s="218"/>
      <c r="AH553" s="218"/>
      <c r="AI553" s="94"/>
      <c r="AJ553" s="218"/>
      <c r="AK553" s="218"/>
      <c r="AL553" s="218"/>
      <c r="AM553" s="218"/>
      <c r="AN553" s="218"/>
      <c r="AO553" s="94"/>
      <c r="AP553" s="218"/>
      <c r="AQ553" s="218"/>
      <c r="AR553" s="218"/>
      <c r="AU553" s="218"/>
      <c r="AW553" s="218"/>
      <c r="AX553" s="218"/>
      <c r="BE553" s="94"/>
      <c r="BF553" s="218"/>
      <c r="BG553" s="94"/>
      <c r="BH553" s="94"/>
      <c r="BI553" s="218"/>
      <c r="BJ553" s="94"/>
      <c r="BK553" s="218"/>
      <c r="BL553" s="218"/>
      <c r="BQ553" s="96"/>
      <c r="BR553" s="96"/>
      <c r="BS553" s="96"/>
      <c r="BT553" s="96"/>
      <c r="BV553" s="96"/>
      <c r="BW553" s="96"/>
    </row>
    <row r="554" spans="2:75" x14ac:dyDescent="0.2">
      <c r="B554" s="101"/>
      <c r="I554" s="101"/>
      <c r="L554" s="101"/>
      <c r="M554" s="105"/>
      <c r="N554" s="257"/>
      <c r="O554" s="257"/>
      <c r="P554" s="257"/>
      <c r="Q554" s="257"/>
      <c r="R554" s="220"/>
      <c r="S554" s="220"/>
      <c r="T554" s="220"/>
      <c r="U554" s="220"/>
      <c r="V554" s="218"/>
      <c r="X554" s="106"/>
      <c r="Y554" s="218"/>
      <c r="Z554" s="218"/>
      <c r="AA554" s="218"/>
      <c r="AB554" s="94"/>
      <c r="AC554" s="218"/>
      <c r="AD554" s="218"/>
      <c r="AE554" s="218"/>
      <c r="AF554" s="218"/>
      <c r="AG554" s="218"/>
      <c r="AH554" s="218"/>
      <c r="AI554" s="94"/>
      <c r="AJ554" s="218"/>
      <c r="AK554" s="218"/>
      <c r="AL554" s="218"/>
      <c r="AM554" s="218"/>
      <c r="AN554" s="218"/>
      <c r="AO554" s="94"/>
      <c r="AP554" s="218"/>
      <c r="AQ554" s="218"/>
      <c r="AR554" s="218"/>
      <c r="AU554" s="218"/>
      <c r="AW554" s="218"/>
      <c r="AX554" s="218"/>
      <c r="BE554" s="94"/>
      <c r="BF554" s="218"/>
      <c r="BG554" s="94"/>
      <c r="BH554" s="94"/>
      <c r="BI554" s="218"/>
      <c r="BJ554" s="94"/>
      <c r="BK554" s="218"/>
      <c r="BL554" s="218"/>
      <c r="BQ554" s="96"/>
      <c r="BR554" s="96"/>
      <c r="BS554" s="96"/>
      <c r="BT554" s="96"/>
      <c r="BV554" s="96"/>
      <c r="BW554" s="96"/>
    </row>
    <row r="555" spans="2:75" x14ac:dyDescent="0.2">
      <c r="B555" s="101"/>
      <c r="I555" s="101"/>
      <c r="L555" s="101"/>
      <c r="M555" s="105"/>
      <c r="N555" s="257"/>
      <c r="O555" s="257"/>
      <c r="P555" s="257"/>
      <c r="Q555" s="257"/>
      <c r="R555" s="220"/>
      <c r="S555" s="220"/>
      <c r="T555" s="220"/>
      <c r="U555" s="220"/>
      <c r="V555" s="218"/>
      <c r="X555" s="106"/>
      <c r="Y555" s="218"/>
      <c r="Z555" s="218"/>
      <c r="AA555" s="218"/>
      <c r="AB555" s="94"/>
      <c r="AC555" s="218"/>
      <c r="AD555" s="218"/>
      <c r="AE555" s="218"/>
      <c r="AF555" s="218"/>
      <c r="AG555" s="218"/>
      <c r="AH555" s="218"/>
      <c r="AI555" s="94"/>
      <c r="AJ555" s="218"/>
      <c r="AK555" s="218"/>
      <c r="AL555" s="218"/>
      <c r="AM555" s="218"/>
      <c r="AN555" s="218"/>
      <c r="AO555" s="94"/>
      <c r="AP555" s="218"/>
      <c r="AQ555" s="218"/>
      <c r="AR555" s="218"/>
      <c r="AU555" s="218"/>
      <c r="AW555" s="218"/>
      <c r="AX555" s="218"/>
      <c r="BE555" s="94"/>
      <c r="BF555" s="218"/>
      <c r="BG555" s="94"/>
      <c r="BH555" s="94"/>
      <c r="BI555" s="218"/>
      <c r="BJ555" s="94"/>
      <c r="BK555" s="218"/>
      <c r="BL555" s="218"/>
      <c r="BQ555" s="96"/>
      <c r="BR555" s="96"/>
      <c r="BS555" s="96"/>
      <c r="BT555" s="96"/>
      <c r="BV555" s="96"/>
      <c r="BW555" s="96"/>
    </row>
    <row r="556" spans="2:75" x14ac:dyDescent="0.2">
      <c r="B556" s="101"/>
      <c r="I556" s="101"/>
      <c r="L556" s="101"/>
      <c r="M556" s="105"/>
      <c r="N556" s="257"/>
      <c r="O556" s="257"/>
      <c r="P556" s="257"/>
      <c r="Q556" s="257"/>
      <c r="R556" s="220"/>
      <c r="S556" s="220"/>
      <c r="T556" s="220"/>
      <c r="U556" s="220"/>
      <c r="V556" s="218"/>
      <c r="X556" s="106"/>
      <c r="Y556" s="218"/>
      <c r="Z556" s="218"/>
      <c r="AA556" s="218"/>
      <c r="AB556" s="94"/>
      <c r="AC556" s="218"/>
      <c r="AD556" s="218"/>
      <c r="AE556" s="218"/>
      <c r="AF556" s="218"/>
      <c r="AG556" s="218"/>
      <c r="AH556" s="218"/>
      <c r="AI556" s="94"/>
      <c r="AJ556" s="218"/>
      <c r="AK556" s="218"/>
      <c r="AL556" s="218"/>
      <c r="AM556" s="218"/>
      <c r="AN556" s="218"/>
      <c r="AO556" s="94"/>
      <c r="AP556" s="218"/>
      <c r="AQ556" s="218"/>
      <c r="AR556" s="218"/>
      <c r="AU556" s="218"/>
      <c r="AW556" s="218"/>
      <c r="AX556" s="218"/>
      <c r="BE556" s="94"/>
      <c r="BF556" s="218"/>
      <c r="BG556" s="94"/>
      <c r="BH556" s="94"/>
      <c r="BI556" s="218"/>
      <c r="BJ556" s="94"/>
      <c r="BK556" s="218"/>
      <c r="BL556" s="218"/>
      <c r="BQ556" s="96"/>
      <c r="BR556" s="96"/>
      <c r="BS556" s="96"/>
      <c r="BT556" s="96"/>
      <c r="BV556" s="96"/>
      <c r="BW556" s="96"/>
    </row>
    <row r="557" spans="2:75" x14ac:dyDescent="0.2">
      <c r="B557" s="101"/>
      <c r="I557" s="101"/>
      <c r="L557" s="101"/>
      <c r="M557" s="105"/>
      <c r="N557" s="257"/>
      <c r="O557" s="257"/>
      <c r="P557" s="257"/>
      <c r="Q557" s="257"/>
      <c r="R557" s="220"/>
      <c r="S557" s="220"/>
      <c r="T557" s="220"/>
      <c r="U557" s="220"/>
      <c r="V557" s="218"/>
      <c r="X557" s="106"/>
      <c r="Y557" s="218"/>
      <c r="Z557" s="218"/>
      <c r="AA557" s="218"/>
      <c r="AB557" s="94"/>
      <c r="AC557" s="218"/>
      <c r="AD557" s="218"/>
      <c r="AE557" s="218"/>
      <c r="AF557" s="218"/>
      <c r="AG557" s="218"/>
      <c r="AH557" s="218"/>
      <c r="AI557" s="94"/>
      <c r="AJ557" s="218"/>
      <c r="AK557" s="218"/>
      <c r="AL557" s="218"/>
      <c r="AM557" s="218"/>
      <c r="AN557" s="218"/>
      <c r="AO557" s="94"/>
      <c r="AP557" s="218"/>
      <c r="AQ557" s="218"/>
      <c r="AR557" s="218"/>
      <c r="AU557" s="218"/>
      <c r="AW557" s="218"/>
      <c r="AX557" s="218"/>
      <c r="BE557" s="94"/>
      <c r="BF557" s="218"/>
      <c r="BG557" s="94"/>
      <c r="BH557" s="94"/>
      <c r="BI557" s="218"/>
      <c r="BJ557" s="94"/>
      <c r="BK557" s="218"/>
      <c r="BL557" s="218"/>
      <c r="BQ557" s="96"/>
      <c r="BR557" s="96"/>
      <c r="BS557" s="96"/>
      <c r="BT557" s="96"/>
      <c r="BV557" s="96"/>
      <c r="BW557" s="96"/>
    </row>
    <row r="558" spans="2:75" x14ac:dyDescent="0.2">
      <c r="B558" s="101"/>
      <c r="I558" s="101"/>
      <c r="L558" s="101"/>
      <c r="M558" s="105"/>
      <c r="N558" s="257"/>
      <c r="O558" s="257"/>
      <c r="P558" s="257"/>
      <c r="Q558" s="257"/>
      <c r="R558" s="220"/>
      <c r="S558" s="220"/>
      <c r="T558" s="220"/>
      <c r="U558" s="220"/>
      <c r="V558" s="218"/>
      <c r="X558" s="106"/>
      <c r="Y558" s="218"/>
      <c r="Z558" s="218"/>
      <c r="AA558" s="218"/>
      <c r="AB558" s="94"/>
      <c r="AC558" s="218"/>
      <c r="AD558" s="218"/>
      <c r="AE558" s="218"/>
      <c r="AF558" s="218"/>
      <c r="AG558" s="218"/>
      <c r="AH558" s="218"/>
      <c r="AI558" s="94"/>
      <c r="AJ558" s="218"/>
      <c r="AK558" s="218"/>
      <c r="AL558" s="218"/>
      <c r="AM558" s="218"/>
      <c r="AN558" s="218"/>
      <c r="AO558" s="94"/>
      <c r="AP558" s="218"/>
      <c r="AQ558" s="218"/>
      <c r="AR558" s="218"/>
      <c r="AU558" s="218"/>
      <c r="AW558" s="218"/>
      <c r="AX558" s="218"/>
      <c r="BE558" s="94"/>
      <c r="BF558" s="218"/>
      <c r="BG558" s="94"/>
      <c r="BH558" s="94"/>
      <c r="BI558" s="218"/>
      <c r="BJ558" s="94"/>
      <c r="BK558" s="218"/>
      <c r="BL558" s="218"/>
      <c r="BQ558" s="96"/>
      <c r="BR558" s="96"/>
      <c r="BS558" s="96"/>
      <c r="BT558" s="96"/>
      <c r="BV558" s="96"/>
      <c r="BW558" s="96"/>
    </row>
    <row r="559" spans="2:75" x14ac:dyDescent="0.2">
      <c r="B559" s="101"/>
      <c r="I559" s="101"/>
      <c r="L559" s="101"/>
      <c r="M559" s="105"/>
      <c r="N559" s="257"/>
      <c r="O559" s="257"/>
      <c r="P559" s="257"/>
      <c r="Q559" s="257"/>
      <c r="R559" s="220"/>
      <c r="S559" s="220"/>
      <c r="T559" s="220"/>
      <c r="U559" s="220"/>
      <c r="V559" s="218"/>
      <c r="X559" s="106"/>
      <c r="Y559" s="218"/>
      <c r="Z559" s="218"/>
      <c r="AA559" s="218"/>
      <c r="AB559" s="94"/>
      <c r="AC559" s="218"/>
      <c r="AD559" s="218"/>
      <c r="AE559" s="218"/>
      <c r="AF559" s="218"/>
      <c r="AG559" s="218"/>
      <c r="AH559" s="218"/>
      <c r="AI559" s="94"/>
      <c r="AJ559" s="218"/>
      <c r="AK559" s="218"/>
      <c r="AL559" s="218"/>
      <c r="AM559" s="218"/>
      <c r="AN559" s="218"/>
      <c r="AO559" s="94"/>
      <c r="AP559" s="218"/>
      <c r="AQ559" s="218"/>
      <c r="AR559" s="218"/>
      <c r="AU559" s="218"/>
      <c r="AW559" s="218"/>
      <c r="AX559" s="218"/>
      <c r="BE559" s="94"/>
      <c r="BF559" s="218"/>
      <c r="BG559" s="94"/>
      <c r="BH559" s="94"/>
      <c r="BI559" s="218"/>
      <c r="BJ559" s="94"/>
      <c r="BK559" s="218"/>
      <c r="BL559" s="218"/>
      <c r="BQ559" s="96"/>
      <c r="BR559" s="96"/>
      <c r="BS559" s="96"/>
      <c r="BT559" s="96"/>
      <c r="BV559" s="96"/>
      <c r="BW559" s="96"/>
    </row>
    <row r="560" spans="2:75" x14ac:dyDescent="0.2">
      <c r="B560" s="101"/>
      <c r="I560" s="101"/>
      <c r="L560" s="101"/>
      <c r="M560" s="105"/>
      <c r="N560" s="257"/>
      <c r="O560" s="257"/>
      <c r="P560" s="257"/>
      <c r="Q560" s="257"/>
      <c r="R560" s="220"/>
      <c r="S560" s="220"/>
      <c r="T560" s="220"/>
      <c r="U560" s="220"/>
      <c r="V560" s="218"/>
      <c r="X560" s="106"/>
      <c r="Y560" s="218"/>
      <c r="Z560" s="218"/>
      <c r="AA560" s="218"/>
      <c r="AB560" s="94"/>
      <c r="AC560" s="218"/>
      <c r="AD560" s="218"/>
      <c r="AE560" s="218"/>
      <c r="AF560" s="218"/>
      <c r="AG560" s="218"/>
      <c r="AH560" s="218"/>
      <c r="AI560" s="94"/>
      <c r="AJ560" s="218"/>
      <c r="AK560" s="218"/>
      <c r="AL560" s="218"/>
      <c r="AM560" s="218"/>
      <c r="AN560" s="218"/>
      <c r="AO560" s="94"/>
      <c r="AP560" s="218"/>
      <c r="AQ560" s="218"/>
      <c r="AR560" s="218"/>
      <c r="AU560" s="218"/>
      <c r="AW560" s="218"/>
      <c r="AX560" s="218"/>
      <c r="BE560" s="94"/>
      <c r="BF560" s="218"/>
      <c r="BG560" s="94"/>
      <c r="BH560" s="94"/>
      <c r="BI560" s="218"/>
      <c r="BJ560" s="94"/>
      <c r="BK560" s="218"/>
      <c r="BL560" s="218"/>
      <c r="BQ560" s="96"/>
      <c r="BR560" s="96"/>
      <c r="BS560" s="96"/>
      <c r="BT560" s="96"/>
      <c r="BV560" s="96"/>
      <c r="BW560" s="96"/>
    </row>
    <row r="561" spans="2:75" x14ac:dyDescent="0.2">
      <c r="B561" s="101"/>
      <c r="I561" s="101"/>
      <c r="L561" s="101"/>
      <c r="M561" s="105"/>
      <c r="N561" s="257"/>
      <c r="O561" s="257"/>
      <c r="P561" s="257"/>
      <c r="Q561" s="257"/>
      <c r="R561" s="220"/>
      <c r="S561" s="220"/>
      <c r="T561" s="220"/>
      <c r="U561" s="220"/>
      <c r="V561" s="218"/>
      <c r="X561" s="106"/>
      <c r="Y561" s="218"/>
      <c r="Z561" s="218"/>
      <c r="AA561" s="218"/>
      <c r="AB561" s="94"/>
      <c r="AC561" s="218"/>
      <c r="AD561" s="218"/>
      <c r="AE561" s="218"/>
      <c r="AF561" s="218"/>
      <c r="AG561" s="218"/>
      <c r="AH561" s="218"/>
      <c r="AI561" s="94"/>
      <c r="AJ561" s="218"/>
      <c r="AK561" s="218"/>
      <c r="AL561" s="218"/>
      <c r="AM561" s="218"/>
      <c r="AN561" s="218"/>
      <c r="AO561" s="94"/>
      <c r="AP561" s="218"/>
      <c r="AQ561" s="218"/>
      <c r="AR561" s="218"/>
      <c r="AU561" s="218"/>
      <c r="AW561" s="218"/>
      <c r="AX561" s="218"/>
      <c r="BE561" s="94"/>
      <c r="BF561" s="218"/>
      <c r="BG561" s="94"/>
      <c r="BH561" s="94"/>
      <c r="BI561" s="218"/>
      <c r="BJ561" s="94"/>
      <c r="BK561" s="218"/>
      <c r="BL561" s="218"/>
      <c r="BQ561" s="96"/>
      <c r="BR561" s="96"/>
      <c r="BS561" s="96"/>
      <c r="BT561" s="96"/>
      <c r="BV561" s="96"/>
      <c r="BW561" s="96"/>
    </row>
    <row r="562" spans="2:75" x14ac:dyDescent="0.2">
      <c r="B562" s="101"/>
      <c r="I562" s="101"/>
      <c r="L562" s="101"/>
      <c r="M562" s="105"/>
      <c r="N562" s="257"/>
      <c r="O562" s="257"/>
      <c r="P562" s="257"/>
      <c r="Q562" s="257"/>
      <c r="R562" s="220"/>
      <c r="S562" s="220"/>
      <c r="T562" s="220"/>
      <c r="U562" s="220"/>
      <c r="V562" s="218"/>
      <c r="X562" s="106"/>
      <c r="Y562" s="218"/>
      <c r="Z562" s="218"/>
      <c r="AA562" s="218"/>
      <c r="AB562" s="94"/>
      <c r="AC562" s="218"/>
      <c r="AD562" s="218"/>
      <c r="AE562" s="218"/>
      <c r="AF562" s="218"/>
      <c r="AG562" s="218"/>
      <c r="AH562" s="218"/>
      <c r="AI562" s="94"/>
      <c r="AJ562" s="218"/>
      <c r="AK562" s="218"/>
      <c r="AL562" s="218"/>
      <c r="AM562" s="218"/>
      <c r="AN562" s="218"/>
      <c r="AO562" s="94"/>
      <c r="AP562" s="218"/>
      <c r="AQ562" s="218"/>
      <c r="AR562" s="218"/>
      <c r="AU562" s="218"/>
      <c r="AW562" s="218"/>
      <c r="AX562" s="218"/>
      <c r="BE562" s="94"/>
      <c r="BF562" s="218"/>
      <c r="BG562" s="94"/>
      <c r="BH562" s="94"/>
      <c r="BI562" s="218"/>
      <c r="BJ562" s="94"/>
      <c r="BK562" s="218"/>
      <c r="BL562" s="218"/>
      <c r="BQ562" s="96"/>
      <c r="BR562" s="96"/>
      <c r="BS562" s="96"/>
      <c r="BT562" s="96"/>
      <c r="BV562" s="96"/>
      <c r="BW562" s="96"/>
    </row>
    <row r="563" spans="2:75" x14ac:dyDescent="0.2">
      <c r="B563" s="101"/>
      <c r="I563" s="101"/>
      <c r="L563" s="101"/>
      <c r="M563" s="105"/>
      <c r="N563" s="257"/>
      <c r="O563" s="257"/>
      <c r="P563" s="257"/>
      <c r="Q563" s="257"/>
      <c r="R563" s="220"/>
      <c r="S563" s="220"/>
      <c r="T563" s="220"/>
      <c r="U563" s="220"/>
      <c r="V563" s="218"/>
      <c r="X563" s="106"/>
      <c r="Y563" s="218"/>
      <c r="Z563" s="218"/>
      <c r="AA563" s="218"/>
      <c r="AB563" s="94"/>
      <c r="AC563" s="218"/>
      <c r="AD563" s="218"/>
      <c r="AE563" s="218"/>
      <c r="AF563" s="218"/>
      <c r="AG563" s="218"/>
      <c r="AH563" s="218"/>
      <c r="AI563" s="94"/>
      <c r="AJ563" s="218"/>
      <c r="AK563" s="218"/>
      <c r="AL563" s="218"/>
      <c r="AM563" s="218"/>
      <c r="AN563" s="218"/>
      <c r="AO563" s="94"/>
      <c r="AP563" s="218"/>
      <c r="AQ563" s="218"/>
      <c r="AR563" s="218"/>
      <c r="AU563" s="218"/>
      <c r="AW563" s="218"/>
      <c r="AX563" s="218"/>
      <c r="BE563" s="94"/>
      <c r="BF563" s="218"/>
      <c r="BG563" s="94"/>
      <c r="BH563" s="94"/>
      <c r="BI563" s="218"/>
      <c r="BJ563" s="94"/>
      <c r="BK563" s="218"/>
      <c r="BL563" s="218"/>
      <c r="BQ563" s="96"/>
      <c r="BR563" s="96"/>
      <c r="BS563" s="96"/>
      <c r="BT563" s="96"/>
      <c r="BV563" s="96"/>
      <c r="BW563" s="96"/>
    </row>
    <row r="564" spans="2:75" x14ac:dyDescent="0.2">
      <c r="B564" s="101"/>
      <c r="I564" s="101"/>
      <c r="L564" s="101"/>
      <c r="M564" s="105"/>
      <c r="N564" s="257"/>
      <c r="O564" s="257"/>
      <c r="P564" s="257"/>
      <c r="Q564" s="257"/>
      <c r="R564" s="220"/>
      <c r="S564" s="220"/>
      <c r="T564" s="220"/>
      <c r="U564" s="220"/>
      <c r="V564" s="218"/>
      <c r="X564" s="106"/>
      <c r="Y564" s="218"/>
      <c r="Z564" s="218"/>
      <c r="AA564" s="218"/>
      <c r="AB564" s="94"/>
      <c r="AC564" s="218"/>
      <c r="AD564" s="218"/>
      <c r="AE564" s="218"/>
      <c r="AF564" s="218"/>
      <c r="AG564" s="218"/>
      <c r="AH564" s="218"/>
      <c r="AI564" s="94"/>
      <c r="AJ564" s="218"/>
      <c r="AK564" s="218"/>
      <c r="AL564" s="218"/>
      <c r="AM564" s="218"/>
      <c r="AN564" s="218"/>
      <c r="AO564" s="94"/>
      <c r="AP564" s="218"/>
      <c r="AQ564" s="218"/>
      <c r="AR564" s="218"/>
      <c r="AU564" s="218"/>
      <c r="AW564" s="218"/>
      <c r="AX564" s="218"/>
      <c r="BE564" s="94"/>
      <c r="BF564" s="218"/>
      <c r="BG564" s="94"/>
      <c r="BH564" s="94"/>
      <c r="BI564" s="218"/>
      <c r="BJ564" s="94"/>
      <c r="BK564" s="218"/>
      <c r="BL564" s="218"/>
      <c r="BQ564" s="96"/>
      <c r="BR564" s="96"/>
      <c r="BS564" s="96"/>
      <c r="BT564" s="96"/>
      <c r="BV564" s="96"/>
      <c r="BW564" s="96"/>
    </row>
    <row r="565" spans="2:75" x14ac:dyDescent="0.2">
      <c r="B565" s="101"/>
      <c r="I565" s="101"/>
      <c r="L565" s="101"/>
      <c r="M565" s="105"/>
      <c r="N565" s="257"/>
      <c r="O565" s="257"/>
      <c r="P565" s="257"/>
      <c r="Q565" s="257"/>
      <c r="R565" s="220"/>
      <c r="S565" s="220"/>
      <c r="T565" s="220"/>
      <c r="U565" s="220"/>
      <c r="V565" s="218"/>
      <c r="X565" s="106"/>
      <c r="Y565" s="218"/>
      <c r="Z565" s="218"/>
      <c r="AA565" s="218"/>
      <c r="AB565" s="94"/>
      <c r="AC565" s="218"/>
      <c r="AD565" s="218"/>
      <c r="AE565" s="218"/>
      <c r="AF565" s="218"/>
      <c r="AG565" s="218"/>
      <c r="AH565" s="218"/>
      <c r="AI565" s="94"/>
      <c r="AJ565" s="218"/>
      <c r="AK565" s="218"/>
      <c r="AL565" s="218"/>
      <c r="AM565" s="218"/>
      <c r="AN565" s="218"/>
      <c r="AO565" s="94"/>
      <c r="AP565" s="218"/>
      <c r="AQ565" s="218"/>
      <c r="AR565" s="218"/>
      <c r="AU565" s="218"/>
      <c r="AW565" s="218"/>
      <c r="AX565" s="218"/>
      <c r="BE565" s="94"/>
      <c r="BF565" s="218"/>
      <c r="BG565" s="94"/>
      <c r="BH565" s="94"/>
      <c r="BI565" s="218"/>
      <c r="BJ565" s="94"/>
      <c r="BK565" s="218"/>
      <c r="BL565" s="218"/>
      <c r="BQ565" s="96"/>
      <c r="BR565" s="96"/>
      <c r="BS565" s="96"/>
      <c r="BT565" s="96"/>
      <c r="BV565" s="96"/>
      <c r="BW565" s="96"/>
    </row>
    <row r="566" spans="2:75" x14ac:dyDescent="0.2">
      <c r="B566" s="101"/>
      <c r="I566" s="101"/>
      <c r="L566" s="101"/>
      <c r="M566" s="105"/>
      <c r="N566" s="257"/>
      <c r="O566" s="257"/>
      <c r="P566" s="257"/>
      <c r="Q566" s="257"/>
      <c r="R566" s="220"/>
      <c r="S566" s="220"/>
      <c r="T566" s="220"/>
      <c r="U566" s="220"/>
      <c r="V566" s="218"/>
      <c r="X566" s="106"/>
      <c r="Y566" s="218"/>
      <c r="Z566" s="218"/>
      <c r="AA566" s="218"/>
      <c r="AB566" s="94"/>
      <c r="AC566" s="218"/>
      <c r="AD566" s="218"/>
      <c r="AE566" s="218"/>
      <c r="AF566" s="218"/>
      <c r="AG566" s="218"/>
      <c r="AH566" s="218"/>
      <c r="AI566" s="94"/>
      <c r="AJ566" s="218"/>
      <c r="AK566" s="218"/>
      <c r="AL566" s="218"/>
      <c r="AM566" s="218"/>
      <c r="AN566" s="218"/>
      <c r="AO566" s="94"/>
      <c r="AP566" s="218"/>
      <c r="AQ566" s="218"/>
      <c r="AR566" s="218"/>
      <c r="AU566" s="218"/>
      <c r="AW566" s="218"/>
      <c r="AX566" s="218"/>
      <c r="BE566" s="94"/>
      <c r="BF566" s="218"/>
      <c r="BG566" s="94"/>
      <c r="BH566" s="94"/>
      <c r="BI566" s="218"/>
      <c r="BJ566" s="94"/>
      <c r="BK566" s="218"/>
      <c r="BL566" s="218"/>
      <c r="BQ566" s="96"/>
      <c r="BR566" s="96"/>
      <c r="BS566" s="96"/>
      <c r="BT566" s="96"/>
      <c r="BV566" s="96"/>
      <c r="BW566" s="96"/>
    </row>
    <row r="567" spans="2:75" x14ac:dyDescent="0.2">
      <c r="B567" s="101"/>
      <c r="I567" s="101"/>
      <c r="L567" s="101"/>
      <c r="M567" s="105"/>
      <c r="N567" s="257"/>
      <c r="O567" s="257"/>
      <c r="P567" s="257"/>
      <c r="Q567" s="257"/>
      <c r="R567" s="220"/>
      <c r="S567" s="220"/>
      <c r="T567" s="220"/>
      <c r="U567" s="220"/>
      <c r="V567" s="218"/>
      <c r="X567" s="106"/>
      <c r="Y567" s="218"/>
      <c r="Z567" s="218"/>
      <c r="AA567" s="218"/>
      <c r="AB567" s="94"/>
      <c r="AC567" s="218"/>
      <c r="AD567" s="218"/>
      <c r="AE567" s="218"/>
      <c r="AF567" s="218"/>
      <c r="AG567" s="218"/>
      <c r="AH567" s="218"/>
      <c r="AI567" s="94"/>
      <c r="AJ567" s="218"/>
      <c r="AK567" s="218"/>
      <c r="AL567" s="218"/>
      <c r="AM567" s="218"/>
      <c r="AN567" s="218"/>
      <c r="AO567" s="94"/>
      <c r="AP567" s="218"/>
      <c r="AQ567" s="218"/>
      <c r="AR567" s="218"/>
      <c r="AU567" s="218"/>
      <c r="AW567" s="218"/>
      <c r="AX567" s="218"/>
      <c r="BE567" s="94"/>
      <c r="BF567" s="218"/>
      <c r="BG567" s="94"/>
      <c r="BH567" s="94"/>
      <c r="BI567" s="218"/>
      <c r="BJ567" s="94"/>
      <c r="BK567" s="218"/>
      <c r="BL567" s="218"/>
      <c r="BQ567" s="96"/>
      <c r="BR567" s="96"/>
      <c r="BS567" s="96"/>
      <c r="BT567" s="96"/>
      <c r="BV567" s="96"/>
      <c r="BW567" s="96"/>
    </row>
    <row r="568" spans="2:75" x14ac:dyDescent="0.2">
      <c r="B568" s="101"/>
      <c r="I568" s="101"/>
      <c r="L568" s="101"/>
      <c r="M568" s="105"/>
      <c r="N568" s="257"/>
      <c r="O568" s="257"/>
      <c r="P568" s="257"/>
      <c r="Q568" s="257"/>
      <c r="R568" s="220"/>
      <c r="S568" s="220"/>
      <c r="T568" s="220"/>
      <c r="U568" s="220"/>
      <c r="V568" s="218"/>
      <c r="X568" s="106"/>
      <c r="Y568" s="218"/>
      <c r="Z568" s="218"/>
      <c r="AA568" s="218"/>
      <c r="AB568" s="94"/>
      <c r="AC568" s="218"/>
      <c r="AD568" s="218"/>
      <c r="AE568" s="218"/>
      <c r="AF568" s="218"/>
      <c r="AG568" s="218"/>
      <c r="AH568" s="218"/>
      <c r="AI568" s="94"/>
      <c r="AJ568" s="218"/>
      <c r="AK568" s="218"/>
      <c r="AL568" s="218"/>
      <c r="AM568" s="218"/>
      <c r="AN568" s="218"/>
      <c r="AO568" s="94"/>
      <c r="AP568" s="218"/>
      <c r="AQ568" s="218"/>
      <c r="AR568" s="218"/>
      <c r="AU568" s="218"/>
      <c r="AW568" s="218"/>
      <c r="AX568" s="218"/>
      <c r="BE568" s="94"/>
      <c r="BF568" s="218"/>
      <c r="BG568" s="94"/>
      <c r="BH568" s="94"/>
      <c r="BI568" s="218"/>
      <c r="BJ568" s="94"/>
      <c r="BK568" s="218"/>
      <c r="BL568" s="218"/>
      <c r="BQ568" s="96"/>
      <c r="BR568" s="96"/>
      <c r="BS568" s="96"/>
      <c r="BT568" s="96"/>
      <c r="BV568" s="96"/>
      <c r="BW568" s="96"/>
    </row>
    <row r="569" spans="2:75" x14ac:dyDescent="0.2">
      <c r="B569" s="101"/>
      <c r="I569" s="101"/>
      <c r="L569" s="101"/>
      <c r="M569" s="105"/>
      <c r="N569" s="257"/>
      <c r="O569" s="257"/>
      <c r="P569" s="257"/>
      <c r="Q569" s="257"/>
      <c r="R569" s="220"/>
      <c r="S569" s="220"/>
      <c r="T569" s="220"/>
      <c r="U569" s="220"/>
      <c r="V569" s="218"/>
      <c r="X569" s="106"/>
      <c r="Y569" s="218"/>
      <c r="Z569" s="218"/>
      <c r="AA569" s="218"/>
      <c r="AB569" s="94"/>
      <c r="AC569" s="218"/>
      <c r="AD569" s="218"/>
      <c r="AE569" s="218"/>
      <c r="AF569" s="218"/>
      <c r="AG569" s="218"/>
      <c r="AH569" s="218"/>
      <c r="AI569" s="94"/>
      <c r="AJ569" s="218"/>
      <c r="AK569" s="218"/>
      <c r="AL569" s="218"/>
      <c r="AM569" s="218"/>
      <c r="AN569" s="218"/>
      <c r="AO569" s="94"/>
      <c r="AP569" s="218"/>
      <c r="AQ569" s="218"/>
      <c r="AR569" s="218"/>
      <c r="AU569" s="218"/>
      <c r="AW569" s="218"/>
      <c r="AX569" s="218"/>
      <c r="BE569" s="94"/>
      <c r="BF569" s="218"/>
      <c r="BG569" s="94"/>
      <c r="BH569" s="94"/>
      <c r="BI569" s="218"/>
      <c r="BJ569" s="94"/>
      <c r="BK569" s="218"/>
      <c r="BL569" s="218"/>
      <c r="BQ569" s="96"/>
      <c r="BR569" s="96"/>
      <c r="BS569" s="96"/>
      <c r="BT569" s="96"/>
      <c r="BV569" s="96"/>
      <c r="BW569" s="96"/>
    </row>
    <row r="570" spans="2:75" x14ac:dyDescent="0.2">
      <c r="B570" s="101"/>
      <c r="I570" s="101"/>
      <c r="L570" s="101"/>
      <c r="M570" s="105"/>
      <c r="N570" s="257"/>
      <c r="O570" s="257"/>
      <c r="P570" s="257"/>
      <c r="Q570" s="257"/>
      <c r="R570" s="220"/>
      <c r="S570" s="220"/>
      <c r="T570" s="220"/>
      <c r="U570" s="220"/>
      <c r="V570" s="218"/>
      <c r="X570" s="106"/>
      <c r="Y570" s="218"/>
      <c r="Z570" s="218"/>
      <c r="AA570" s="218"/>
      <c r="AB570" s="94"/>
      <c r="AC570" s="218"/>
      <c r="AD570" s="218"/>
      <c r="AE570" s="218"/>
      <c r="AF570" s="218"/>
      <c r="AG570" s="218"/>
      <c r="AH570" s="218"/>
      <c r="AI570" s="94"/>
      <c r="AJ570" s="218"/>
      <c r="AK570" s="218"/>
      <c r="AL570" s="218"/>
      <c r="AM570" s="218"/>
      <c r="AN570" s="218"/>
      <c r="AO570" s="94"/>
      <c r="AP570" s="218"/>
      <c r="AQ570" s="218"/>
      <c r="AR570" s="218"/>
      <c r="AU570" s="218"/>
      <c r="AW570" s="218"/>
      <c r="AX570" s="218"/>
      <c r="BE570" s="94"/>
      <c r="BF570" s="218"/>
      <c r="BG570" s="94"/>
      <c r="BH570" s="94"/>
      <c r="BI570" s="218"/>
      <c r="BJ570" s="94"/>
      <c r="BK570" s="218"/>
      <c r="BL570" s="218"/>
      <c r="BQ570" s="96"/>
      <c r="BR570" s="96"/>
      <c r="BS570" s="96"/>
      <c r="BT570" s="96"/>
      <c r="BV570" s="96"/>
      <c r="BW570" s="96"/>
    </row>
    <row r="571" spans="2:75" x14ac:dyDescent="0.2">
      <c r="B571" s="101"/>
      <c r="I571" s="101"/>
      <c r="L571" s="101"/>
      <c r="M571" s="105"/>
      <c r="N571" s="257"/>
      <c r="O571" s="257"/>
      <c r="P571" s="257"/>
      <c r="Q571" s="257"/>
      <c r="R571" s="220"/>
      <c r="S571" s="220"/>
      <c r="T571" s="220"/>
      <c r="U571" s="220"/>
      <c r="V571" s="218"/>
      <c r="X571" s="106"/>
      <c r="Y571" s="218"/>
      <c r="Z571" s="218"/>
      <c r="AA571" s="218"/>
      <c r="AB571" s="94"/>
      <c r="AC571" s="218"/>
      <c r="AD571" s="218"/>
      <c r="AE571" s="218"/>
      <c r="AF571" s="218"/>
      <c r="AG571" s="218"/>
      <c r="AH571" s="218"/>
      <c r="AI571" s="94"/>
      <c r="AJ571" s="218"/>
      <c r="AK571" s="218"/>
      <c r="AL571" s="218"/>
      <c r="AM571" s="218"/>
      <c r="AN571" s="218"/>
      <c r="AO571" s="94"/>
      <c r="AP571" s="218"/>
      <c r="AQ571" s="218"/>
      <c r="AR571" s="218"/>
      <c r="AU571" s="218"/>
      <c r="AW571" s="218"/>
      <c r="AX571" s="218"/>
      <c r="BE571" s="94"/>
      <c r="BF571" s="218"/>
      <c r="BG571" s="94"/>
      <c r="BH571" s="94"/>
      <c r="BI571" s="218"/>
      <c r="BJ571" s="94"/>
      <c r="BK571" s="218"/>
      <c r="BL571" s="218"/>
      <c r="BQ571" s="96"/>
      <c r="BR571" s="96"/>
      <c r="BS571" s="96"/>
      <c r="BT571" s="96"/>
      <c r="BV571" s="96"/>
      <c r="BW571" s="96"/>
    </row>
    <row r="572" spans="2:75" x14ac:dyDescent="0.2">
      <c r="B572" s="101"/>
      <c r="I572" s="101"/>
      <c r="L572" s="101"/>
      <c r="M572" s="105"/>
      <c r="N572" s="257"/>
      <c r="O572" s="257"/>
      <c r="P572" s="257"/>
      <c r="Q572" s="257"/>
      <c r="R572" s="220"/>
      <c r="S572" s="220"/>
      <c r="T572" s="220"/>
      <c r="U572" s="220"/>
      <c r="V572" s="218"/>
      <c r="X572" s="106"/>
      <c r="Y572" s="218"/>
      <c r="Z572" s="218"/>
      <c r="AA572" s="218"/>
      <c r="AB572" s="94"/>
      <c r="AC572" s="218"/>
      <c r="AD572" s="218"/>
      <c r="AE572" s="218"/>
      <c r="AF572" s="218"/>
      <c r="AG572" s="218"/>
      <c r="AH572" s="218"/>
      <c r="AI572" s="94"/>
      <c r="AJ572" s="218"/>
      <c r="AK572" s="218"/>
      <c r="AL572" s="218"/>
      <c r="AM572" s="218"/>
      <c r="AN572" s="218"/>
      <c r="AO572" s="94"/>
      <c r="AP572" s="218"/>
      <c r="AQ572" s="218"/>
      <c r="AR572" s="218"/>
      <c r="AU572" s="218"/>
      <c r="AW572" s="218"/>
      <c r="AX572" s="218"/>
      <c r="BE572" s="94"/>
      <c r="BF572" s="218"/>
      <c r="BG572" s="94"/>
      <c r="BH572" s="94"/>
      <c r="BI572" s="218"/>
      <c r="BJ572" s="94"/>
      <c r="BK572" s="218"/>
      <c r="BL572" s="218"/>
      <c r="BQ572" s="96"/>
      <c r="BR572" s="96"/>
      <c r="BS572" s="96"/>
      <c r="BT572" s="96"/>
      <c r="BV572" s="96"/>
      <c r="BW572" s="96"/>
    </row>
    <row r="573" spans="2:75" x14ac:dyDescent="0.2">
      <c r="B573" s="101"/>
      <c r="I573" s="101"/>
      <c r="L573" s="101"/>
      <c r="M573" s="105"/>
      <c r="N573" s="257"/>
      <c r="O573" s="257"/>
      <c r="P573" s="257"/>
      <c r="Q573" s="257"/>
      <c r="R573" s="220"/>
      <c r="S573" s="220"/>
      <c r="T573" s="220"/>
      <c r="U573" s="220"/>
      <c r="V573" s="218"/>
      <c r="X573" s="106"/>
      <c r="Y573" s="218"/>
      <c r="Z573" s="218"/>
      <c r="AA573" s="218"/>
      <c r="AB573" s="94"/>
      <c r="AC573" s="218"/>
      <c r="AD573" s="218"/>
      <c r="AE573" s="218"/>
      <c r="AF573" s="218"/>
      <c r="AG573" s="218"/>
      <c r="AH573" s="218"/>
      <c r="AI573" s="94"/>
      <c r="AJ573" s="218"/>
      <c r="AK573" s="218"/>
      <c r="AL573" s="218"/>
      <c r="AM573" s="218"/>
      <c r="AN573" s="218"/>
      <c r="AO573" s="94"/>
      <c r="AP573" s="218"/>
      <c r="AQ573" s="218"/>
      <c r="AR573" s="218"/>
      <c r="AU573" s="218"/>
      <c r="AW573" s="218"/>
      <c r="AX573" s="218"/>
      <c r="BE573" s="94"/>
      <c r="BF573" s="218"/>
      <c r="BG573" s="94"/>
      <c r="BH573" s="94"/>
      <c r="BI573" s="218"/>
      <c r="BJ573" s="94"/>
      <c r="BK573" s="218"/>
      <c r="BL573" s="218"/>
      <c r="BQ573" s="96"/>
      <c r="BR573" s="96"/>
      <c r="BS573" s="96"/>
      <c r="BT573" s="96"/>
      <c r="BV573" s="96"/>
      <c r="BW573" s="96"/>
    </row>
    <row r="574" spans="2:75" x14ac:dyDescent="0.2">
      <c r="B574" s="101"/>
      <c r="I574" s="101"/>
      <c r="L574" s="101"/>
      <c r="M574" s="105"/>
      <c r="N574" s="257"/>
      <c r="O574" s="257"/>
      <c r="P574" s="257"/>
      <c r="Q574" s="257"/>
      <c r="R574" s="220"/>
      <c r="S574" s="220"/>
      <c r="T574" s="220"/>
      <c r="U574" s="220"/>
      <c r="V574" s="218"/>
      <c r="X574" s="106"/>
      <c r="Y574" s="218"/>
      <c r="Z574" s="218"/>
      <c r="AA574" s="218"/>
      <c r="AB574" s="94"/>
      <c r="AC574" s="218"/>
      <c r="AD574" s="218"/>
      <c r="AE574" s="218"/>
      <c r="AF574" s="218"/>
      <c r="AG574" s="218"/>
      <c r="AH574" s="218"/>
      <c r="AI574" s="94"/>
      <c r="AJ574" s="218"/>
      <c r="AK574" s="218"/>
      <c r="AL574" s="218"/>
      <c r="AM574" s="218"/>
      <c r="AN574" s="218"/>
      <c r="AO574" s="94"/>
      <c r="AP574" s="218"/>
      <c r="AQ574" s="218"/>
      <c r="AR574" s="218"/>
      <c r="AU574" s="218"/>
      <c r="AW574" s="218"/>
      <c r="AX574" s="218"/>
      <c r="BE574" s="94"/>
      <c r="BF574" s="218"/>
      <c r="BG574" s="94"/>
      <c r="BH574" s="94"/>
      <c r="BI574" s="218"/>
      <c r="BJ574" s="94"/>
      <c r="BK574" s="218"/>
      <c r="BL574" s="218"/>
      <c r="BQ574" s="96"/>
      <c r="BR574" s="96"/>
      <c r="BS574" s="96"/>
      <c r="BT574" s="96"/>
      <c r="BV574" s="96"/>
      <c r="BW574" s="96"/>
    </row>
    <row r="575" spans="2:75" x14ac:dyDescent="0.2">
      <c r="B575" s="101"/>
      <c r="I575" s="101"/>
      <c r="L575" s="101"/>
      <c r="M575" s="105"/>
      <c r="N575" s="257"/>
      <c r="O575" s="257"/>
      <c r="P575" s="257"/>
      <c r="Q575" s="257"/>
      <c r="R575" s="220"/>
      <c r="S575" s="220"/>
      <c r="T575" s="220"/>
      <c r="U575" s="220"/>
      <c r="V575" s="218"/>
      <c r="X575" s="106"/>
      <c r="Y575" s="218"/>
      <c r="Z575" s="218"/>
      <c r="AA575" s="218"/>
      <c r="AB575" s="94"/>
      <c r="AC575" s="218"/>
      <c r="AD575" s="218"/>
      <c r="AE575" s="218"/>
      <c r="AF575" s="218"/>
      <c r="AG575" s="218"/>
      <c r="AH575" s="218"/>
      <c r="AI575" s="94"/>
      <c r="AJ575" s="218"/>
      <c r="AK575" s="218"/>
      <c r="AL575" s="218"/>
      <c r="AM575" s="218"/>
      <c r="AN575" s="218"/>
      <c r="AO575" s="94"/>
      <c r="AP575" s="218"/>
      <c r="AQ575" s="218"/>
      <c r="AR575" s="218"/>
      <c r="AU575" s="218"/>
      <c r="AW575" s="218"/>
      <c r="AX575" s="218"/>
      <c r="BE575" s="94"/>
      <c r="BF575" s="218"/>
      <c r="BG575" s="94"/>
      <c r="BH575" s="94"/>
      <c r="BI575" s="218"/>
      <c r="BJ575" s="94"/>
      <c r="BK575" s="218"/>
      <c r="BL575" s="218"/>
      <c r="BQ575" s="96"/>
      <c r="BR575" s="96"/>
      <c r="BS575" s="96"/>
      <c r="BT575" s="96"/>
      <c r="BV575" s="96"/>
      <c r="BW575" s="96"/>
    </row>
    <row r="576" spans="2:75" x14ac:dyDescent="0.2">
      <c r="B576" s="101"/>
      <c r="I576" s="101"/>
      <c r="L576" s="101"/>
      <c r="M576" s="105"/>
      <c r="N576" s="257"/>
      <c r="O576" s="257"/>
      <c r="P576" s="257"/>
      <c r="Q576" s="257"/>
      <c r="R576" s="220"/>
      <c r="S576" s="220"/>
      <c r="T576" s="220"/>
      <c r="U576" s="220"/>
      <c r="V576" s="218"/>
      <c r="X576" s="106"/>
      <c r="Y576" s="218"/>
      <c r="Z576" s="218"/>
      <c r="AA576" s="218"/>
      <c r="AB576" s="94"/>
      <c r="AC576" s="218"/>
      <c r="AD576" s="218"/>
      <c r="AE576" s="218"/>
      <c r="AF576" s="218"/>
      <c r="AG576" s="218"/>
      <c r="AH576" s="218"/>
      <c r="AI576" s="94"/>
      <c r="AJ576" s="218"/>
      <c r="AK576" s="218"/>
      <c r="AL576" s="218"/>
      <c r="AM576" s="218"/>
      <c r="AN576" s="218"/>
      <c r="AO576" s="94"/>
      <c r="AP576" s="218"/>
      <c r="AQ576" s="218"/>
      <c r="AR576" s="218"/>
      <c r="AU576" s="218"/>
      <c r="AW576" s="218"/>
      <c r="AX576" s="218"/>
      <c r="BE576" s="94"/>
      <c r="BF576" s="218"/>
      <c r="BG576" s="94"/>
      <c r="BH576" s="94"/>
      <c r="BI576" s="218"/>
      <c r="BJ576" s="94"/>
      <c r="BK576" s="218"/>
      <c r="BL576" s="218"/>
      <c r="BQ576" s="96"/>
      <c r="BR576" s="96"/>
      <c r="BS576" s="96"/>
      <c r="BT576" s="96"/>
      <c r="BV576" s="96"/>
      <c r="BW576" s="96"/>
    </row>
    <row r="577" spans="2:75" x14ac:dyDescent="0.2">
      <c r="B577" s="101"/>
      <c r="I577" s="101"/>
      <c r="L577" s="101"/>
      <c r="M577" s="105"/>
      <c r="N577" s="257"/>
      <c r="O577" s="257"/>
      <c r="P577" s="257"/>
      <c r="Q577" s="257"/>
      <c r="R577" s="220"/>
      <c r="S577" s="220"/>
      <c r="T577" s="220"/>
      <c r="U577" s="220"/>
      <c r="V577" s="218"/>
      <c r="X577" s="106"/>
      <c r="Y577" s="218"/>
      <c r="Z577" s="218"/>
      <c r="AA577" s="218"/>
      <c r="AB577" s="94"/>
      <c r="AC577" s="218"/>
      <c r="AD577" s="218"/>
      <c r="AE577" s="218"/>
      <c r="AF577" s="218"/>
      <c r="AG577" s="218"/>
      <c r="AH577" s="218"/>
      <c r="AI577" s="94"/>
      <c r="AJ577" s="218"/>
      <c r="AK577" s="218"/>
      <c r="AL577" s="218"/>
      <c r="AM577" s="218"/>
      <c r="AN577" s="218"/>
      <c r="AO577" s="94"/>
      <c r="AP577" s="218"/>
      <c r="AQ577" s="218"/>
      <c r="AR577" s="218"/>
      <c r="AU577" s="218"/>
      <c r="AW577" s="218"/>
      <c r="AX577" s="218"/>
      <c r="BE577" s="94"/>
      <c r="BF577" s="218"/>
      <c r="BG577" s="94"/>
      <c r="BH577" s="94"/>
      <c r="BI577" s="218"/>
      <c r="BJ577" s="94"/>
      <c r="BK577" s="218"/>
      <c r="BL577" s="218"/>
      <c r="BQ577" s="96"/>
      <c r="BR577" s="96"/>
      <c r="BS577" s="96"/>
      <c r="BT577" s="96"/>
      <c r="BV577" s="96"/>
      <c r="BW577" s="96"/>
    </row>
    <row r="578" spans="2:75" x14ac:dyDescent="0.2">
      <c r="B578" s="101"/>
      <c r="I578" s="101"/>
      <c r="L578" s="101"/>
      <c r="M578" s="105"/>
      <c r="N578" s="257"/>
      <c r="O578" s="257"/>
      <c r="P578" s="257"/>
      <c r="Q578" s="257"/>
      <c r="R578" s="220"/>
      <c r="S578" s="220"/>
      <c r="T578" s="220"/>
      <c r="U578" s="220"/>
      <c r="V578" s="218"/>
      <c r="X578" s="106"/>
      <c r="Y578" s="218"/>
      <c r="Z578" s="218"/>
      <c r="AA578" s="218"/>
      <c r="AB578" s="94"/>
      <c r="AC578" s="218"/>
      <c r="AD578" s="218"/>
      <c r="AE578" s="218"/>
      <c r="AF578" s="218"/>
      <c r="AG578" s="218"/>
      <c r="AH578" s="218"/>
      <c r="AI578" s="94"/>
      <c r="AJ578" s="218"/>
      <c r="AK578" s="218"/>
      <c r="AL578" s="218"/>
      <c r="AM578" s="218"/>
      <c r="AN578" s="218"/>
      <c r="AO578" s="94"/>
      <c r="AP578" s="218"/>
      <c r="AQ578" s="218"/>
      <c r="AR578" s="218"/>
      <c r="AU578" s="218"/>
      <c r="AW578" s="218"/>
      <c r="AX578" s="218"/>
      <c r="BE578" s="94"/>
      <c r="BF578" s="218"/>
      <c r="BG578" s="94"/>
      <c r="BH578" s="94"/>
      <c r="BI578" s="218"/>
      <c r="BJ578" s="94"/>
      <c r="BK578" s="218"/>
      <c r="BL578" s="218"/>
      <c r="BQ578" s="96"/>
      <c r="BR578" s="96"/>
      <c r="BS578" s="96"/>
      <c r="BT578" s="96"/>
      <c r="BV578" s="96"/>
      <c r="BW578" s="96"/>
    </row>
    <row r="579" spans="2:75" x14ac:dyDescent="0.2">
      <c r="B579" s="101"/>
      <c r="I579" s="101"/>
      <c r="L579" s="101"/>
      <c r="M579" s="105"/>
      <c r="N579" s="257"/>
      <c r="O579" s="257"/>
      <c r="P579" s="257"/>
      <c r="Q579" s="257"/>
      <c r="R579" s="220"/>
      <c r="S579" s="220"/>
      <c r="T579" s="220"/>
      <c r="U579" s="220"/>
      <c r="V579" s="218"/>
      <c r="X579" s="106"/>
      <c r="Y579" s="218"/>
      <c r="Z579" s="218"/>
      <c r="AA579" s="218"/>
      <c r="AB579" s="94"/>
      <c r="AC579" s="218"/>
      <c r="AD579" s="218"/>
      <c r="AE579" s="218"/>
      <c r="AF579" s="218"/>
      <c r="AG579" s="218"/>
      <c r="AH579" s="218"/>
      <c r="AI579" s="94"/>
      <c r="AJ579" s="218"/>
      <c r="AK579" s="218"/>
      <c r="AL579" s="218"/>
      <c r="AM579" s="218"/>
      <c r="AN579" s="218"/>
      <c r="AO579" s="94"/>
      <c r="AP579" s="218"/>
      <c r="AQ579" s="218"/>
      <c r="AR579" s="218"/>
      <c r="AU579" s="218"/>
      <c r="AW579" s="218"/>
      <c r="AX579" s="218"/>
      <c r="BE579" s="94"/>
      <c r="BF579" s="218"/>
      <c r="BG579" s="94"/>
      <c r="BH579" s="94"/>
      <c r="BI579" s="218"/>
      <c r="BJ579" s="94"/>
      <c r="BK579" s="218"/>
      <c r="BL579" s="218"/>
      <c r="BQ579" s="96"/>
      <c r="BR579" s="96"/>
      <c r="BS579" s="96"/>
      <c r="BT579" s="96"/>
      <c r="BV579" s="96"/>
      <c r="BW579" s="96"/>
    </row>
    <row r="580" spans="2:75" x14ac:dyDescent="0.2">
      <c r="B580" s="101"/>
      <c r="I580" s="101"/>
      <c r="L580" s="101"/>
      <c r="M580" s="105"/>
      <c r="N580" s="257"/>
      <c r="O580" s="257"/>
      <c r="P580" s="257"/>
      <c r="Q580" s="257"/>
      <c r="R580" s="220"/>
      <c r="S580" s="220"/>
      <c r="T580" s="220"/>
      <c r="U580" s="220"/>
      <c r="V580" s="218"/>
      <c r="X580" s="106"/>
      <c r="Y580" s="218"/>
      <c r="Z580" s="218"/>
      <c r="AA580" s="218"/>
      <c r="AB580" s="94"/>
      <c r="AC580" s="218"/>
      <c r="AD580" s="218"/>
      <c r="AE580" s="218"/>
      <c r="AF580" s="218"/>
      <c r="AG580" s="218"/>
      <c r="AH580" s="218"/>
      <c r="AI580" s="94"/>
      <c r="AJ580" s="218"/>
      <c r="AK580" s="218"/>
      <c r="AL580" s="218"/>
      <c r="AM580" s="218"/>
      <c r="AN580" s="218"/>
      <c r="AO580" s="94"/>
      <c r="AP580" s="218"/>
      <c r="AQ580" s="218"/>
      <c r="AR580" s="218"/>
      <c r="AU580" s="218"/>
      <c r="AW580" s="218"/>
      <c r="AX580" s="218"/>
      <c r="BE580" s="94"/>
      <c r="BF580" s="218"/>
      <c r="BG580" s="94"/>
      <c r="BH580" s="94"/>
      <c r="BI580" s="218"/>
      <c r="BJ580" s="94"/>
      <c r="BK580" s="218"/>
      <c r="BL580" s="218"/>
      <c r="BQ580" s="96"/>
      <c r="BR580" s="96"/>
      <c r="BS580" s="96"/>
      <c r="BT580" s="96"/>
      <c r="BV580" s="96"/>
      <c r="BW580" s="96"/>
    </row>
    <row r="581" spans="2:75" x14ac:dyDescent="0.2">
      <c r="B581" s="101"/>
      <c r="I581" s="101"/>
      <c r="L581" s="101"/>
      <c r="M581" s="105"/>
      <c r="N581" s="257"/>
      <c r="O581" s="257"/>
      <c r="P581" s="257"/>
      <c r="Q581" s="257"/>
      <c r="R581" s="220"/>
      <c r="S581" s="220"/>
      <c r="T581" s="220"/>
      <c r="U581" s="220"/>
      <c r="V581" s="218"/>
      <c r="X581" s="106"/>
      <c r="Y581" s="218"/>
      <c r="Z581" s="218"/>
      <c r="AA581" s="218"/>
      <c r="AB581" s="94"/>
      <c r="AC581" s="218"/>
      <c r="AD581" s="218"/>
      <c r="AE581" s="218"/>
      <c r="AF581" s="218"/>
      <c r="AG581" s="218"/>
      <c r="AH581" s="218"/>
      <c r="AI581" s="94"/>
      <c r="AJ581" s="218"/>
      <c r="AK581" s="218"/>
      <c r="AL581" s="218"/>
      <c r="AM581" s="218"/>
      <c r="AN581" s="218"/>
      <c r="AO581" s="94"/>
      <c r="AP581" s="218"/>
      <c r="AQ581" s="218"/>
      <c r="AR581" s="218"/>
      <c r="AU581" s="218"/>
      <c r="AW581" s="218"/>
      <c r="AX581" s="218"/>
      <c r="BE581" s="94"/>
      <c r="BF581" s="218"/>
      <c r="BG581" s="94"/>
      <c r="BH581" s="94"/>
      <c r="BI581" s="218"/>
      <c r="BJ581" s="94"/>
      <c r="BK581" s="218"/>
      <c r="BL581" s="218"/>
      <c r="BQ581" s="96"/>
      <c r="BR581" s="96"/>
      <c r="BS581" s="96"/>
      <c r="BT581" s="96"/>
      <c r="BV581" s="96"/>
      <c r="BW581" s="96"/>
    </row>
    <row r="582" spans="2:75" x14ac:dyDescent="0.2">
      <c r="B582" s="101"/>
      <c r="I582" s="101"/>
      <c r="L582" s="101"/>
      <c r="M582" s="105"/>
      <c r="N582" s="257"/>
      <c r="O582" s="257"/>
      <c r="P582" s="257"/>
      <c r="Q582" s="257"/>
      <c r="R582" s="220"/>
      <c r="S582" s="220"/>
      <c r="T582" s="220"/>
      <c r="U582" s="220"/>
      <c r="V582" s="218"/>
      <c r="X582" s="106"/>
      <c r="Y582" s="218"/>
      <c r="Z582" s="218"/>
      <c r="AA582" s="218"/>
      <c r="AB582" s="94"/>
      <c r="AC582" s="218"/>
      <c r="AD582" s="218"/>
      <c r="AE582" s="218"/>
      <c r="AF582" s="218"/>
      <c r="AG582" s="218"/>
      <c r="AH582" s="218"/>
      <c r="AI582" s="94"/>
      <c r="AJ582" s="218"/>
      <c r="AK582" s="218"/>
      <c r="AL582" s="218"/>
      <c r="AM582" s="218"/>
      <c r="AN582" s="218"/>
      <c r="AO582" s="94"/>
      <c r="AP582" s="218"/>
      <c r="AQ582" s="218"/>
      <c r="AR582" s="218"/>
      <c r="AU582" s="218"/>
      <c r="AW582" s="218"/>
      <c r="AX582" s="218"/>
      <c r="BE582" s="94"/>
      <c r="BF582" s="218"/>
      <c r="BG582" s="94"/>
      <c r="BH582" s="94"/>
      <c r="BI582" s="218"/>
      <c r="BJ582" s="94"/>
      <c r="BK582" s="218"/>
      <c r="BL582" s="218"/>
      <c r="BQ582" s="96"/>
      <c r="BR582" s="96"/>
      <c r="BS582" s="96"/>
      <c r="BT582" s="96"/>
      <c r="BV582" s="96"/>
      <c r="BW582" s="96"/>
    </row>
    <row r="583" spans="2:75" x14ac:dyDescent="0.2">
      <c r="B583" s="101"/>
      <c r="I583" s="101"/>
      <c r="L583" s="101"/>
      <c r="M583" s="105"/>
      <c r="N583" s="257"/>
      <c r="O583" s="257"/>
      <c r="P583" s="257"/>
      <c r="Q583" s="257"/>
      <c r="R583" s="220"/>
      <c r="S583" s="220"/>
      <c r="T583" s="220"/>
      <c r="U583" s="220"/>
      <c r="V583" s="218"/>
      <c r="X583" s="106"/>
      <c r="Y583" s="218"/>
      <c r="Z583" s="218"/>
      <c r="AA583" s="218"/>
      <c r="AB583" s="94"/>
      <c r="AC583" s="218"/>
      <c r="AD583" s="218"/>
      <c r="AE583" s="218"/>
      <c r="AF583" s="218"/>
      <c r="AG583" s="218"/>
      <c r="AH583" s="218"/>
      <c r="AI583" s="94"/>
      <c r="AJ583" s="218"/>
      <c r="AK583" s="218"/>
      <c r="AL583" s="218"/>
      <c r="AM583" s="218"/>
      <c r="AN583" s="218"/>
      <c r="AO583" s="94"/>
      <c r="AP583" s="218"/>
      <c r="AQ583" s="218"/>
      <c r="AR583" s="218"/>
      <c r="AU583" s="218"/>
      <c r="AW583" s="218"/>
      <c r="AX583" s="218"/>
      <c r="BE583" s="94"/>
      <c r="BF583" s="218"/>
      <c r="BG583" s="94"/>
      <c r="BH583" s="94"/>
      <c r="BI583" s="218"/>
      <c r="BJ583" s="94"/>
      <c r="BK583" s="218"/>
      <c r="BL583" s="218"/>
      <c r="BQ583" s="96"/>
      <c r="BR583" s="96"/>
      <c r="BS583" s="96"/>
      <c r="BT583" s="96"/>
      <c r="BV583" s="96"/>
      <c r="BW583" s="96"/>
    </row>
    <row r="584" spans="2:75" x14ac:dyDescent="0.2">
      <c r="B584" s="101"/>
      <c r="I584" s="101"/>
      <c r="L584" s="101"/>
      <c r="M584" s="105"/>
      <c r="N584" s="257"/>
      <c r="O584" s="257"/>
      <c r="P584" s="257"/>
      <c r="Q584" s="257"/>
      <c r="R584" s="220"/>
      <c r="S584" s="220"/>
      <c r="T584" s="220"/>
      <c r="U584" s="220"/>
      <c r="V584" s="218"/>
      <c r="X584" s="106"/>
      <c r="Y584" s="218"/>
      <c r="Z584" s="218"/>
      <c r="AA584" s="218"/>
      <c r="AB584" s="94"/>
      <c r="AC584" s="218"/>
      <c r="AD584" s="218"/>
      <c r="AE584" s="218"/>
      <c r="AF584" s="218"/>
      <c r="AG584" s="218"/>
      <c r="AH584" s="218"/>
      <c r="AI584" s="94"/>
      <c r="AJ584" s="218"/>
      <c r="AK584" s="218"/>
      <c r="AL584" s="218"/>
      <c r="AM584" s="218"/>
      <c r="AN584" s="218"/>
      <c r="AO584" s="94"/>
      <c r="AP584" s="218"/>
      <c r="AQ584" s="218"/>
      <c r="AR584" s="218"/>
      <c r="AU584" s="218"/>
      <c r="AW584" s="218"/>
      <c r="AX584" s="218"/>
      <c r="BE584" s="94"/>
      <c r="BF584" s="218"/>
      <c r="BG584" s="94"/>
      <c r="BH584" s="94"/>
      <c r="BI584" s="218"/>
      <c r="BJ584" s="94"/>
      <c r="BK584" s="218"/>
      <c r="BL584" s="218"/>
      <c r="BQ584" s="96"/>
      <c r="BR584" s="96"/>
      <c r="BS584" s="96"/>
      <c r="BT584" s="96"/>
      <c r="BV584" s="96"/>
      <c r="BW584" s="96"/>
    </row>
    <row r="585" spans="2:75" x14ac:dyDescent="0.2">
      <c r="B585" s="101"/>
      <c r="I585" s="101"/>
      <c r="L585" s="101"/>
      <c r="M585" s="105"/>
      <c r="N585" s="257"/>
      <c r="O585" s="257"/>
      <c r="P585" s="257"/>
      <c r="Q585" s="257"/>
      <c r="R585" s="220"/>
      <c r="S585" s="220"/>
      <c r="T585" s="220"/>
      <c r="U585" s="220"/>
      <c r="V585" s="218"/>
      <c r="X585" s="106"/>
      <c r="Y585" s="218"/>
      <c r="Z585" s="218"/>
      <c r="AA585" s="218"/>
      <c r="AB585" s="94"/>
      <c r="AC585" s="218"/>
      <c r="AD585" s="218"/>
      <c r="AE585" s="218"/>
      <c r="AF585" s="218"/>
      <c r="AG585" s="218"/>
      <c r="AH585" s="218"/>
      <c r="AI585" s="94"/>
      <c r="AJ585" s="218"/>
      <c r="AK585" s="218"/>
      <c r="AL585" s="218"/>
      <c r="AM585" s="218"/>
      <c r="AN585" s="218"/>
      <c r="AO585" s="94"/>
      <c r="AP585" s="218"/>
      <c r="AQ585" s="218"/>
      <c r="AR585" s="218"/>
      <c r="AU585" s="218"/>
      <c r="AW585" s="218"/>
      <c r="AX585" s="218"/>
      <c r="BE585" s="94"/>
      <c r="BF585" s="218"/>
      <c r="BG585" s="94"/>
      <c r="BH585" s="94"/>
      <c r="BI585" s="218"/>
      <c r="BJ585" s="94"/>
      <c r="BK585" s="218"/>
      <c r="BL585" s="218"/>
      <c r="BQ585" s="96"/>
      <c r="BR585" s="96"/>
      <c r="BS585" s="96"/>
      <c r="BT585" s="96"/>
      <c r="BV585" s="96"/>
      <c r="BW585" s="96"/>
    </row>
    <row r="586" spans="2:75" x14ac:dyDescent="0.2">
      <c r="B586" s="101"/>
      <c r="I586" s="101"/>
      <c r="L586" s="101"/>
      <c r="M586" s="105"/>
      <c r="N586" s="257"/>
      <c r="O586" s="257"/>
      <c r="P586" s="257"/>
      <c r="Q586" s="257"/>
      <c r="R586" s="220"/>
      <c r="S586" s="220"/>
      <c r="T586" s="220"/>
      <c r="U586" s="220"/>
      <c r="V586" s="218"/>
      <c r="X586" s="106"/>
      <c r="Y586" s="218"/>
      <c r="Z586" s="218"/>
      <c r="AA586" s="218"/>
      <c r="AB586" s="94"/>
      <c r="AC586" s="218"/>
      <c r="AD586" s="218"/>
      <c r="AE586" s="218"/>
      <c r="AF586" s="218"/>
      <c r="AG586" s="218"/>
      <c r="AH586" s="218"/>
      <c r="AI586" s="94"/>
      <c r="AJ586" s="218"/>
      <c r="AK586" s="218"/>
      <c r="AL586" s="218"/>
      <c r="AM586" s="218"/>
      <c r="AN586" s="218"/>
      <c r="AO586" s="94"/>
      <c r="AP586" s="218"/>
      <c r="AQ586" s="218"/>
      <c r="AR586" s="218"/>
      <c r="AU586" s="218"/>
      <c r="AW586" s="218"/>
      <c r="AX586" s="218"/>
      <c r="BE586" s="94"/>
      <c r="BF586" s="218"/>
      <c r="BG586" s="94"/>
      <c r="BH586" s="94"/>
      <c r="BI586" s="218"/>
      <c r="BJ586" s="94"/>
      <c r="BK586" s="218"/>
      <c r="BL586" s="218"/>
      <c r="BQ586" s="96"/>
      <c r="BR586" s="96"/>
      <c r="BS586" s="96"/>
      <c r="BT586" s="96"/>
      <c r="BV586" s="96"/>
      <c r="BW586" s="96"/>
    </row>
    <row r="587" spans="2:75" x14ac:dyDescent="0.2">
      <c r="B587" s="101"/>
      <c r="I587" s="101"/>
      <c r="L587" s="101"/>
      <c r="M587" s="105"/>
      <c r="N587" s="257"/>
      <c r="O587" s="257"/>
      <c r="P587" s="257"/>
      <c r="Q587" s="257"/>
      <c r="R587" s="220"/>
      <c r="S587" s="220"/>
      <c r="T587" s="220"/>
      <c r="U587" s="220"/>
      <c r="V587" s="218"/>
      <c r="X587" s="106"/>
      <c r="Y587" s="218"/>
      <c r="Z587" s="218"/>
      <c r="AA587" s="218"/>
      <c r="AB587" s="94"/>
      <c r="AC587" s="218"/>
      <c r="AD587" s="218"/>
      <c r="AE587" s="218"/>
      <c r="AF587" s="218"/>
      <c r="AG587" s="218"/>
      <c r="AH587" s="218"/>
      <c r="AI587" s="94"/>
      <c r="AJ587" s="218"/>
      <c r="AK587" s="218"/>
      <c r="AL587" s="218"/>
      <c r="AM587" s="218"/>
      <c r="AN587" s="218"/>
      <c r="AO587" s="94"/>
      <c r="AP587" s="218"/>
      <c r="AQ587" s="218"/>
      <c r="AR587" s="218"/>
      <c r="AU587" s="218"/>
      <c r="AW587" s="218"/>
      <c r="AX587" s="218"/>
      <c r="BE587" s="94"/>
      <c r="BF587" s="218"/>
      <c r="BG587" s="94"/>
      <c r="BH587" s="94"/>
      <c r="BI587" s="218"/>
      <c r="BJ587" s="94"/>
      <c r="BK587" s="218"/>
      <c r="BL587" s="218"/>
      <c r="BQ587" s="96"/>
      <c r="BR587" s="96"/>
      <c r="BS587" s="96"/>
      <c r="BT587" s="96"/>
      <c r="BV587" s="96"/>
      <c r="BW587" s="96"/>
    </row>
    <row r="588" spans="2:75" x14ac:dyDescent="0.2">
      <c r="B588" s="101"/>
      <c r="I588" s="101"/>
      <c r="L588" s="101"/>
      <c r="M588" s="105"/>
      <c r="N588" s="257"/>
      <c r="O588" s="257"/>
      <c r="P588" s="257"/>
      <c r="Q588" s="257"/>
      <c r="R588" s="220"/>
      <c r="S588" s="220"/>
      <c r="T588" s="220"/>
      <c r="U588" s="220"/>
      <c r="V588" s="218"/>
      <c r="X588" s="106"/>
      <c r="Y588" s="218"/>
      <c r="Z588" s="218"/>
      <c r="AA588" s="218"/>
      <c r="AB588" s="94"/>
      <c r="AC588" s="218"/>
      <c r="AD588" s="218"/>
      <c r="AE588" s="218"/>
      <c r="AF588" s="218"/>
      <c r="AG588" s="218"/>
      <c r="AH588" s="218"/>
      <c r="AI588" s="94"/>
      <c r="AJ588" s="218"/>
      <c r="AK588" s="218"/>
      <c r="AL588" s="218"/>
      <c r="AM588" s="218"/>
      <c r="AN588" s="218"/>
      <c r="AO588" s="94"/>
      <c r="AP588" s="218"/>
      <c r="AQ588" s="218"/>
      <c r="AR588" s="218"/>
      <c r="AU588" s="218"/>
      <c r="AW588" s="218"/>
      <c r="AX588" s="218"/>
      <c r="BE588" s="94"/>
      <c r="BF588" s="218"/>
      <c r="BG588" s="94"/>
      <c r="BH588" s="94"/>
      <c r="BI588" s="218"/>
      <c r="BJ588" s="94"/>
      <c r="BK588" s="218"/>
      <c r="BL588" s="218"/>
      <c r="BQ588" s="96"/>
      <c r="BR588" s="96"/>
      <c r="BS588" s="96"/>
      <c r="BT588" s="96"/>
      <c r="BV588" s="96"/>
      <c r="BW588" s="96"/>
    </row>
    <row r="589" spans="2:75" x14ac:dyDescent="0.2">
      <c r="B589" s="101"/>
      <c r="I589" s="101"/>
      <c r="L589" s="101"/>
      <c r="M589" s="105"/>
      <c r="N589" s="257"/>
      <c r="O589" s="257"/>
      <c r="P589" s="257"/>
      <c r="Q589" s="257"/>
      <c r="R589" s="220"/>
      <c r="S589" s="220"/>
      <c r="T589" s="220"/>
      <c r="U589" s="220"/>
      <c r="V589" s="218"/>
      <c r="X589" s="106"/>
      <c r="Y589" s="218"/>
      <c r="Z589" s="218"/>
      <c r="AA589" s="218"/>
      <c r="AB589" s="94"/>
      <c r="AC589" s="218"/>
      <c r="AD589" s="218"/>
      <c r="AE589" s="218"/>
      <c r="AF589" s="218"/>
      <c r="AG589" s="218"/>
      <c r="AH589" s="218"/>
      <c r="AI589" s="94"/>
      <c r="AJ589" s="218"/>
      <c r="AK589" s="218"/>
      <c r="AL589" s="218"/>
      <c r="AM589" s="218"/>
      <c r="AN589" s="218"/>
      <c r="AO589" s="94"/>
      <c r="AP589" s="218"/>
      <c r="AQ589" s="218"/>
      <c r="AR589" s="218"/>
      <c r="AU589" s="218"/>
      <c r="AW589" s="218"/>
      <c r="AX589" s="218"/>
      <c r="BE589" s="94"/>
      <c r="BF589" s="218"/>
      <c r="BG589" s="94"/>
      <c r="BH589" s="94"/>
      <c r="BI589" s="218"/>
      <c r="BJ589" s="94"/>
      <c r="BK589" s="218"/>
      <c r="BL589" s="218"/>
      <c r="BQ589" s="96"/>
      <c r="BR589" s="96"/>
      <c r="BS589" s="96"/>
      <c r="BT589" s="96"/>
      <c r="BV589" s="96"/>
      <c r="BW589" s="96"/>
    </row>
    <row r="590" spans="2:75" x14ac:dyDescent="0.2">
      <c r="B590" s="101"/>
      <c r="I590" s="101"/>
      <c r="L590" s="101"/>
      <c r="M590" s="105"/>
      <c r="N590" s="257"/>
      <c r="O590" s="257"/>
      <c r="P590" s="257"/>
      <c r="Q590" s="257"/>
      <c r="R590" s="220"/>
      <c r="S590" s="220"/>
      <c r="T590" s="220"/>
      <c r="U590" s="220"/>
      <c r="V590" s="218"/>
      <c r="X590" s="106"/>
      <c r="Y590" s="218"/>
      <c r="Z590" s="218"/>
      <c r="AA590" s="218"/>
      <c r="AB590" s="94"/>
      <c r="AC590" s="218"/>
      <c r="AD590" s="218"/>
      <c r="AE590" s="218"/>
      <c r="AF590" s="218"/>
      <c r="AG590" s="218"/>
      <c r="AH590" s="218"/>
      <c r="AI590" s="94"/>
      <c r="AJ590" s="218"/>
      <c r="AK590" s="218"/>
      <c r="AL590" s="218"/>
      <c r="AM590" s="218"/>
      <c r="AN590" s="218"/>
      <c r="AO590" s="94"/>
      <c r="AP590" s="218"/>
      <c r="AQ590" s="218"/>
      <c r="AR590" s="218"/>
      <c r="AU590" s="218"/>
      <c r="AW590" s="218"/>
      <c r="AX590" s="218"/>
      <c r="BE590" s="94"/>
      <c r="BF590" s="218"/>
      <c r="BG590" s="94"/>
      <c r="BH590" s="94"/>
      <c r="BI590" s="218"/>
      <c r="BJ590" s="94"/>
      <c r="BK590" s="218"/>
      <c r="BL590" s="218"/>
      <c r="BQ590" s="96"/>
      <c r="BR590" s="96"/>
      <c r="BS590" s="96"/>
      <c r="BT590" s="96"/>
      <c r="BV590" s="96"/>
      <c r="BW590" s="96"/>
    </row>
    <row r="591" spans="2:75" x14ac:dyDescent="0.2">
      <c r="B591" s="101"/>
      <c r="I591" s="101"/>
      <c r="L591" s="101"/>
      <c r="M591" s="105"/>
      <c r="N591" s="257"/>
      <c r="O591" s="257"/>
      <c r="P591" s="257"/>
      <c r="Q591" s="257"/>
      <c r="R591" s="220"/>
      <c r="S591" s="220"/>
      <c r="T591" s="220"/>
      <c r="U591" s="220"/>
      <c r="V591" s="218"/>
      <c r="X591" s="106"/>
      <c r="Y591" s="218"/>
      <c r="Z591" s="218"/>
      <c r="AA591" s="218"/>
      <c r="AB591" s="94"/>
      <c r="AC591" s="218"/>
      <c r="AD591" s="218"/>
      <c r="AE591" s="218"/>
      <c r="AF591" s="218"/>
      <c r="AG591" s="218"/>
      <c r="AH591" s="218"/>
      <c r="AI591" s="94"/>
      <c r="AJ591" s="218"/>
      <c r="AK591" s="218"/>
      <c r="AL591" s="218"/>
      <c r="AM591" s="218"/>
      <c r="AN591" s="218"/>
      <c r="AO591" s="94"/>
      <c r="AP591" s="218"/>
      <c r="AQ591" s="218"/>
      <c r="AR591" s="218"/>
      <c r="AU591" s="218"/>
      <c r="AW591" s="218"/>
      <c r="AX591" s="218"/>
      <c r="BE591" s="94"/>
      <c r="BF591" s="218"/>
      <c r="BG591" s="94"/>
      <c r="BH591" s="94"/>
      <c r="BI591" s="218"/>
      <c r="BJ591" s="94"/>
      <c r="BK591" s="218"/>
      <c r="BL591" s="218"/>
      <c r="BQ591" s="96"/>
      <c r="BR591" s="96"/>
      <c r="BS591" s="96"/>
      <c r="BT591" s="96"/>
      <c r="BV591" s="96"/>
      <c r="BW591" s="96"/>
    </row>
    <row r="592" spans="2:75" x14ac:dyDescent="0.2">
      <c r="B592" s="101"/>
      <c r="I592" s="101"/>
      <c r="L592" s="101"/>
      <c r="M592" s="105"/>
      <c r="N592" s="257"/>
      <c r="O592" s="257"/>
      <c r="P592" s="257"/>
      <c r="Q592" s="257"/>
      <c r="R592" s="220"/>
      <c r="S592" s="220"/>
      <c r="T592" s="220"/>
      <c r="U592" s="220"/>
      <c r="V592" s="218"/>
      <c r="X592" s="106"/>
      <c r="Y592" s="218"/>
      <c r="Z592" s="218"/>
      <c r="AA592" s="218"/>
      <c r="AB592" s="94"/>
      <c r="AC592" s="218"/>
      <c r="AD592" s="218"/>
      <c r="AE592" s="218"/>
      <c r="AF592" s="218"/>
      <c r="AG592" s="218"/>
      <c r="AH592" s="218"/>
      <c r="AI592" s="94"/>
      <c r="AJ592" s="218"/>
      <c r="AK592" s="218"/>
      <c r="AL592" s="218"/>
      <c r="AM592" s="218"/>
      <c r="AN592" s="218"/>
      <c r="AO592" s="94"/>
      <c r="AP592" s="218"/>
      <c r="AQ592" s="218"/>
      <c r="AR592" s="218"/>
      <c r="AU592" s="218"/>
      <c r="AW592" s="218"/>
      <c r="AX592" s="218"/>
      <c r="BE592" s="94"/>
      <c r="BF592" s="218"/>
      <c r="BG592" s="94"/>
      <c r="BH592" s="94"/>
      <c r="BI592" s="218"/>
      <c r="BJ592" s="94"/>
      <c r="BK592" s="218"/>
      <c r="BL592" s="218"/>
      <c r="BQ592" s="96"/>
      <c r="BR592" s="96"/>
      <c r="BS592" s="96"/>
      <c r="BT592" s="96"/>
      <c r="BV592" s="96"/>
      <c r="BW592" s="96"/>
    </row>
    <row r="593" spans="2:75" x14ac:dyDescent="0.2">
      <c r="B593" s="101"/>
      <c r="I593" s="101"/>
      <c r="L593" s="101"/>
      <c r="M593" s="105"/>
      <c r="N593" s="257"/>
      <c r="O593" s="257"/>
      <c r="P593" s="257"/>
      <c r="Q593" s="257"/>
      <c r="R593" s="220"/>
      <c r="S593" s="220"/>
      <c r="T593" s="220"/>
      <c r="U593" s="220"/>
      <c r="V593" s="218"/>
      <c r="X593" s="106"/>
      <c r="Y593" s="218"/>
      <c r="Z593" s="218"/>
      <c r="AA593" s="218"/>
      <c r="AB593" s="94"/>
      <c r="AC593" s="218"/>
      <c r="AD593" s="218"/>
      <c r="AE593" s="218"/>
      <c r="AF593" s="218"/>
      <c r="AG593" s="218"/>
      <c r="AH593" s="218"/>
      <c r="AI593" s="94"/>
      <c r="AJ593" s="218"/>
      <c r="AK593" s="218"/>
      <c r="AL593" s="218"/>
      <c r="AM593" s="218"/>
      <c r="AN593" s="218"/>
      <c r="AO593" s="94"/>
      <c r="AP593" s="218"/>
      <c r="AQ593" s="218"/>
      <c r="AR593" s="218"/>
      <c r="AU593" s="218"/>
      <c r="AW593" s="218"/>
      <c r="AX593" s="218"/>
      <c r="BE593" s="94"/>
      <c r="BF593" s="218"/>
      <c r="BG593" s="94"/>
      <c r="BH593" s="94"/>
      <c r="BI593" s="218"/>
      <c r="BJ593" s="94"/>
      <c r="BK593" s="218"/>
      <c r="BL593" s="218"/>
      <c r="BQ593" s="96"/>
      <c r="BR593" s="96"/>
      <c r="BS593" s="96"/>
      <c r="BT593" s="96"/>
      <c r="BV593" s="96"/>
      <c r="BW593" s="96"/>
    </row>
    <row r="594" spans="2:75" x14ac:dyDescent="0.2">
      <c r="B594" s="101"/>
      <c r="I594" s="101"/>
      <c r="L594" s="101"/>
      <c r="M594" s="105"/>
      <c r="N594" s="257"/>
      <c r="O594" s="257"/>
      <c r="P594" s="257"/>
      <c r="Q594" s="257"/>
      <c r="R594" s="220"/>
      <c r="S594" s="220"/>
      <c r="T594" s="220"/>
      <c r="U594" s="220"/>
      <c r="V594" s="218"/>
      <c r="X594" s="106"/>
      <c r="Y594" s="218"/>
      <c r="Z594" s="218"/>
      <c r="AA594" s="218"/>
      <c r="AB594" s="94"/>
      <c r="AC594" s="218"/>
      <c r="AD594" s="218"/>
      <c r="AE594" s="218"/>
      <c r="AF594" s="218"/>
      <c r="AG594" s="218"/>
      <c r="AH594" s="218"/>
      <c r="AI594" s="94"/>
      <c r="AJ594" s="218"/>
      <c r="AK594" s="218"/>
      <c r="AL594" s="218"/>
      <c r="AM594" s="218"/>
      <c r="AN594" s="218"/>
      <c r="AO594" s="94"/>
      <c r="AP594" s="218"/>
      <c r="AQ594" s="218"/>
      <c r="AR594" s="218"/>
      <c r="AU594" s="218"/>
      <c r="AW594" s="218"/>
      <c r="AX594" s="218"/>
      <c r="BE594" s="94"/>
      <c r="BF594" s="218"/>
      <c r="BG594" s="94"/>
      <c r="BH594" s="94"/>
      <c r="BI594" s="218"/>
      <c r="BJ594" s="94"/>
      <c r="BK594" s="218"/>
      <c r="BL594" s="218"/>
      <c r="BQ594" s="96"/>
      <c r="BR594" s="96"/>
      <c r="BS594" s="96"/>
      <c r="BT594" s="96"/>
      <c r="BV594" s="96"/>
      <c r="BW594" s="96"/>
    </row>
    <row r="595" spans="2:75" x14ac:dyDescent="0.2">
      <c r="B595" s="101"/>
      <c r="I595" s="101"/>
      <c r="L595" s="101"/>
      <c r="M595" s="105"/>
      <c r="N595" s="257"/>
      <c r="O595" s="257"/>
      <c r="P595" s="257"/>
      <c r="Q595" s="257"/>
      <c r="R595" s="220"/>
      <c r="S595" s="220"/>
      <c r="T595" s="220"/>
      <c r="U595" s="220"/>
      <c r="V595" s="218"/>
      <c r="X595" s="106"/>
      <c r="Y595" s="218"/>
      <c r="Z595" s="218"/>
      <c r="AA595" s="218"/>
      <c r="AB595" s="94"/>
      <c r="AC595" s="218"/>
      <c r="AD595" s="218"/>
      <c r="AE595" s="218"/>
      <c r="AF595" s="218"/>
      <c r="AG595" s="218"/>
      <c r="AH595" s="218"/>
      <c r="AI595" s="94"/>
      <c r="AJ595" s="218"/>
      <c r="AK595" s="218"/>
      <c r="AL595" s="218"/>
      <c r="AM595" s="218"/>
      <c r="AN595" s="218"/>
      <c r="AO595" s="94"/>
      <c r="AP595" s="218"/>
      <c r="AQ595" s="218"/>
      <c r="AR595" s="218"/>
      <c r="AU595" s="218"/>
      <c r="AW595" s="218"/>
      <c r="AX595" s="218"/>
      <c r="BE595" s="94"/>
      <c r="BF595" s="218"/>
      <c r="BG595" s="94"/>
      <c r="BH595" s="94"/>
      <c r="BI595" s="218"/>
      <c r="BJ595" s="94"/>
      <c r="BK595" s="218"/>
      <c r="BL595" s="218"/>
      <c r="BQ595" s="96"/>
      <c r="BR595" s="96"/>
      <c r="BS595" s="96"/>
      <c r="BT595" s="96"/>
      <c r="BV595" s="96"/>
      <c r="BW595" s="96"/>
    </row>
    <row r="596" spans="2:75" x14ac:dyDescent="0.2">
      <c r="B596" s="101"/>
      <c r="I596" s="101"/>
      <c r="L596" s="101"/>
      <c r="M596" s="105"/>
      <c r="N596" s="257"/>
      <c r="O596" s="257"/>
      <c r="P596" s="257"/>
      <c r="Q596" s="257"/>
      <c r="R596" s="220"/>
      <c r="S596" s="220"/>
      <c r="T596" s="220"/>
      <c r="U596" s="220"/>
      <c r="V596" s="218"/>
      <c r="X596" s="106"/>
      <c r="Y596" s="218"/>
      <c r="Z596" s="218"/>
      <c r="AA596" s="218"/>
      <c r="AB596" s="94"/>
      <c r="AC596" s="218"/>
      <c r="AD596" s="218"/>
      <c r="AE596" s="218"/>
      <c r="AF596" s="218"/>
      <c r="AG596" s="218"/>
      <c r="AH596" s="218"/>
      <c r="AI596" s="94"/>
      <c r="AJ596" s="218"/>
      <c r="AK596" s="218"/>
      <c r="AL596" s="218"/>
      <c r="AM596" s="218"/>
      <c r="AN596" s="218"/>
      <c r="AO596" s="94"/>
      <c r="AP596" s="218"/>
      <c r="AQ596" s="218"/>
      <c r="AR596" s="218"/>
      <c r="AU596" s="218"/>
      <c r="AW596" s="218"/>
      <c r="AX596" s="218"/>
      <c r="BE596" s="94"/>
      <c r="BF596" s="218"/>
      <c r="BG596" s="94"/>
      <c r="BH596" s="94"/>
      <c r="BI596" s="218"/>
      <c r="BJ596" s="94"/>
      <c r="BK596" s="218"/>
      <c r="BL596" s="218"/>
      <c r="BQ596" s="96"/>
      <c r="BR596" s="96"/>
      <c r="BS596" s="96"/>
      <c r="BT596" s="96"/>
      <c r="BV596" s="96"/>
      <c r="BW596" s="96"/>
    </row>
    <row r="597" spans="2:75" x14ac:dyDescent="0.2">
      <c r="B597" s="101"/>
      <c r="I597" s="101"/>
      <c r="L597" s="101"/>
      <c r="M597" s="105"/>
      <c r="N597" s="257"/>
      <c r="O597" s="257"/>
      <c r="P597" s="257"/>
      <c r="Q597" s="257"/>
      <c r="R597" s="220"/>
      <c r="S597" s="220"/>
      <c r="T597" s="220"/>
      <c r="U597" s="220"/>
      <c r="V597" s="218"/>
      <c r="X597" s="106"/>
      <c r="Y597" s="218"/>
      <c r="Z597" s="218"/>
      <c r="AA597" s="218"/>
      <c r="AB597" s="94"/>
      <c r="AC597" s="218"/>
      <c r="AD597" s="218"/>
      <c r="AE597" s="218"/>
      <c r="AF597" s="218"/>
      <c r="AG597" s="218"/>
      <c r="AH597" s="218"/>
      <c r="AI597" s="94"/>
      <c r="AJ597" s="218"/>
      <c r="AK597" s="218"/>
      <c r="AL597" s="218"/>
      <c r="AM597" s="218"/>
      <c r="AN597" s="218"/>
      <c r="AO597" s="94"/>
      <c r="AP597" s="218"/>
      <c r="AQ597" s="218"/>
      <c r="AR597" s="218"/>
      <c r="AU597" s="218"/>
      <c r="AW597" s="218"/>
      <c r="AX597" s="218"/>
      <c r="BE597" s="94"/>
      <c r="BF597" s="218"/>
      <c r="BG597" s="94"/>
      <c r="BH597" s="94"/>
      <c r="BI597" s="218"/>
      <c r="BJ597" s="94"/>
      <c r="BK597" s="218"/>
      <c r="BL597" s="218"/>
      <c r="BQ597" s="96"/>
      <c r="BR597" s="96"/>
      <c r="BS597" s="96"/>
      <c r="BT597" s="96"/>
      <c r="BV597" s="96"/>
      <c r="BW597" s="96"/>
    </row>
    <row r="598" spans="2:75" x14ac:dyDescent="0.2">
      <c r="B598" s="101"/>
      <c r="I598" s="101"/>
      <c r="L598" s="101"/>
      <c r="M598" s="105"/>
      <c r="N598" s="257"/>
      <c r="O598" s="257"/>
      <c r="P598" s="257"/>
      <c r="Q598" s="257"/>
      <c r="R598" s="220"/>
      <c r="S598" s="220"/>
      <c r="T598" s="220"/>
      <c r="U598" s="220"/>
      <c r="V598" s="218"/>
      <c r="X598" s="106"/>
      <c r="Y598" s="218"/>
      <c r="Z598" s="218"/>
      <c r="AA598" s="218"/>
      <c r="AB598" s="94"/>
      <c r="AC598" s="218"/>
      <c r="AD598" s="218"/>
      <c r="AE598" s="218"/>
      <c r="AF598" s="218"/>
      <c r="AG598" s="218"/>
      <c r="AH598" s="218"/>
      <c r="AI598" s="94"/>
      <c r="AJ598" s="218"/>
      <c r="AK598" s="218"/>
      <c r="AL598" s="218"/>
      <c r="AM598" s="218"/>
      <c r="AN598" s="218"/>
      <c r="AO598" s="94"/>
      <c r="AP598" s="218"/>
      <c r="AQ598" s="218"/>
      <c r="AR598" s="218"/>
      <c r="AU598" s="218"/>
      <c r="AW598" s="218"/>
      <c r="AX598" s="218"/>
      <c r="BE598" s="94"/>
      <c r="BF598" s="218"/>
      <c r="BG598" s="94"/>
      <c r="BH598" s="94"/>
      <c r="BI598" s="218"/>
      <c r="BJ598" s="94"/>
      <c r="BK598" s="218"/>
      <c r="BL598" s="218"/>
      <c r="BQ598" s="96"/>
      <c r="BR598" s="96"/>
      <c r="BS598" s="96"/>
      <c r="BT598" s="96"/>
      <c r="BV598" s="96"/>
      <c r="BW598" s="96"/>
    </row>
    <row r="599" spans="2:75" x14ac:dyDescent="0.2">
      <c r="B599" s="101"/>
      <c r="I599" s="101"/>
      <c r="L599" s="101"/>
      <c r="M599" s="105"/>
      <c r="N599" s="257"/>
      <c r="O599" s="257"/>
      <c r="P599" s="257"/>
      <c r="Q599" s="257"/>
      <c r="R599" s="220"/>
      <c r="S599" s="220"/>
      <c r="T599" s="220"/>
      <c r="U599" s="220"/>
      <c r="V599" s="218"/>
      <c r="X599" s="106"/>
      <c r="Y599" s="218"/>
      <c r="Z599" s="218"/>
      <c r="AA599" s="218"/>
      <c r="AB599" s="94"/>
      <c r="AC599" s="218"/>
      <c r="AD599" s="218"/>
      <c r="AE599" s="218"/>
      <c r="AF599" s="218"/>
      <c r="AG599" s="218"/>
      <c r="AH599" s="218"/>
      <c r="AI599" s="94"/>
      <c r="AJ599" s="218"/>
      <c r="AK599" s="218"/>
      <c r="AL599" s="218"/>
      <c r="AM599" s="218"/>
      <c r="AN599" s="218"/>
      <c r="AO599" s="94"/>
      <c r="AP599" s="218"/>
      <c r="AQ599" s="218"/>
      <c r="AR599" s="218"/>
      <c r="AU599" s="218"/>
      <c r="AW599" s="218"/>
      <c r="AX599" s="218"/>
      <c r="BE599" s="94"/>
      <c r="BF599" s="218"/>
      <c r="BG599" s="94"/>
      <c r="BH599" s="94"/>
      <c r="BI599" s="218"/>
      <c r="BJ599" s="94"/>
      <c r="BK599" s="218"/>
      <c r="BL599" s="218"/>
      <c r="BQ599" s="96"/>
      <c r="BR599" s="96"/>
      <c r="BS599" s="96"/>
      <c r="BT599" s="96"/>
      <c r="BV599" s="96"/>
      <c r="BW599" s="96"/>
    </row>
    <row r="600" spans="2:75" x14ac:dyDescent="0.2">
      <c r="B600" s="101"/>
      <c r="I600" s="101"/>
      <c r="L600" s="101"/>
      <c r="M600" s="105"/>
      <c r="N600" s="257"/>
      <c r="O600" s="257"/>
      <c r="P600" s="257"/>
      <c r="Q600" s="257"/>
      <c r="R600" s="220"/>
      <c r="S600" s="220"/>
      <c r="T600" s="220"/>
      <c r="U600" s="220"/>
      <c r="V600" s="218"/>
      <c r="X600" s="106"/>
      <c r="Y600" s="218"/>
      <c r="Z600" s="218"/>
      <c r="AA600" s="218"/>
      <c r="AB600" s="94"/>
      <c r="AC600" s="218"/>
      <c r="AD600" s="218"/>
      <c r="AE600" s="218"/>
      <c r="AF600" s="218"/>
      <c r="AG600" s="218"/>
      <c r="AH600" s="218"/>
      <c r="AI600" s="94"/>
      <c r="AJ600" s="218"/>
      <c r="AK600" s="218"/>
      <c r="AL600" s="218"/>
      <c r="AM600" s="218"/>
      <c r="AN600" s="218"/>
      <c r="AO600" s="94"/>
      <c r="AP600" s="218"/>
      <c r="AQ600" s="218"/>
      <c r="AR600" s="218"/>
      <c r="AU600" s="218"/>
      <c r="AW600" s="218"/>
      <c r="AX600" s="218"/>
      <c r="BE600" s="94"/>
      <c r="BF600" s="218"/>
      <c r="BG600" s="94"/>
      <c r="BH600" s="94"/>
      <c r="BI600" s="218"/>
      <c r="BJ600" s="94"/>
      <c r="BK600" s="218"/>
      <c r="BL600" s="218"/>
      <c r="BQ600" s="96"/>
      <c r="BR600" s="96"/>
      <c r="BS600" s="96"/>
      <c r="BT600" s="96"/>
      <c r="BV600" s="96"/>
      <c r="BW600" s="96"/>
    </row>
    <row r="601" spans="2:75" x14ac:dyDescent="0.2">
      <c r="B601" s="101"/>
      <c r="I601" s="101"/>
      <c r="L601" s="101"/>
      <c r="M601" s="105"/>
      <c r="N601" s="257"/>
      <c r="O601" s="257"/>
      <c r="P601" s="257"/>
      <c r="Q601" s="257"/>
      <c r="R601" s="220"/>
      <c r="S601" s="220"/>
      <c r="T601" s="220"/>
      <c r="U601" s="220"/>
      <c r="V601" s="218"/>
      <c r="X601" s="106"/>
      <c r="Y601" s="218"/>
      <c r="Z601" s="218"/>
      <c r="AA601" s="218"/>
      <c r="AB601" s="94"/>
      <c r="AC601" s="218"/>
      <c r="AD601" s="218"/>
      <c r="AE601" s="218"/>
      <c r="AF601" s="218"/>
      <c r="AG601" s="218"/>
      <c r="AH601" s="218"/>
      <c r="AI601" s="94"/>
      <c r="AJ601" s="218"/>
      <c r="AK601" s="218"/>
      <c r="AL601" s="218"/>
      <c r="AM601" s="218"/>
      <c r="AN601" s="218"/>
      <c r="AO601" s="94"/>
      <c r="AP601" s="218"/>
      <c r="AQ601" s="218"/>
      <c r="AR601" s="218"/>
      <c r="AU601" s="218"/>
      <c r="AW601" s="218"/>
      <c r="AX601" s="218"/>
      <c r="BE601" s="94"/>
      <c r="BF601" s="218"/>
      <c r="BG601" s="94"/>
      <c r="BH601" s="94"/>
      <c r="BI601" s="218"/>
      <c r="BJ601" s="94"/>
      <c r="BK601" s="218"/>
      <c r="BL601" s="218"/>
      <c r="BQ601" s="96"/>
      <c r="BR601" s="96"/>
      <c r="BS601" s="96"/>
      <c r="BT601" s="96"/>
      <c r="BV601" s="96"/>
      <c r="BW601" s="96"/>
    </row>
    <row r="602" spans="2:75" x14ac:dyDescent="0.2">
      <c r="B602" s="101"/>
      <c r="I602" s="101"/>
      <c r="L602" s="101"/>
      <c r="M602" s="105"/>
      <c r="N602" s="257"/>
      <c r="O602" s="257"/>
      <c r="P602" s="257"/>
      <c r="Q602" s="257"/>
      <c r="R602" s="220"/>
      <c r="S602" s="220"/>
      <c r="T602" s="220"/>
      <c r="U602" s="220"/>
      <c r="V602" s="218"/>
      <c r="X602" s="106"/>
      <c r="Y602" s="218"/>
      <c r="Z602" s="218"/>
      <c r="AA602" s="218"/>
      <c r="AB602" s="94"/>
      <c r="AC602" s="218"/>
      <c r="AD602" s="218"/>
      <c r="AE602" s="218"/>
      <c r="AF602" s="218"/>
      <c r="AG602" s="218"/>
      <c r="AH602" s="218"/>
      <c r="AI602" s="94"/>
      <c r="AJ602" s="218"/>
      <c r="AK602" s="218"/>
      <c r="AL602" s="218"/>
      <c r="AM602" s="218"/>
      <c r="AN602" s="218"/>
      <c r="AO602" s="94"/>
      <c r="AP602" s="218"/>
      <c r="AQ602" s="218"/>
      <c r="AR602" s="218"/>
      <c r="AU602" s="218"/>
      <c r="AW602" s="218"/>
      <c r="AX602" s="218"/>
      <c r="BE602" s="94"/>
      <c r="BF602" s="218"/>
      <c r="BG602" s="94"/>
      <c r="BH602" s="94"/>
      <c r="BI602" s="218"/>
      <c r="BJ602" s="94"/>
      <c r="BK602" s="218"/>
      <c r="BL602" s="218"/>
      <c r="BQ602" s="96"/>
      <c r="BR602" s="96"/>
      <c r="BS602" s="96"/>
      <c r="BT602" s="96"/>
      <c r="BV602" s="96"/>
      <c r="BW602" s="96"/>
    </row>
    <row r="603" spans="2:75" x14ac:dyDescent="0.2">
      <c r="B603" s="101"/>
      <c r="I603" s="101"/>
      <c r="L603" s="101"/>
      <c r="M603" s="105"/>
      <c r="N603" s="257"/>
      <c r="O603" s="257"/>
      <c r="P603" s="257"/>
      <c r="Q603" s="257"/>
      <c r="R603" s="220"/>
      <c r="S603" s="220"/>
      <c r="T603" s="220"/>
      <c r="U603" s="220"/>
      <c r="V603" s="218"/>
      <c r="X603" s="106"/>
      <c r="Y603" s="218"/>
      <c r="Z603" s="218"/>
      <c r="AA603" s="218"/>
      <c r="AB603" s="94"/>
      <c r="AC603" s="218"/>
      <c r="AD603" s="218"/>
      <c r="AE603" s="218"/>
      <c r="AF603" s="218"/>
      <c r="AG603" s="218"/>
      <c r="AH603" s="218"/>
      <c r="AI603" s="94"/>
      <c r="AJ603" s="218"/>
      <c r="AK603" s="218"/>
      <c r="AL603" s="218"/>
      <c r="AM603" s="218"/>
      <c r="AN603" s="218"/>
      <c r="AO603" s="94"/>
      <c r="AP603" s="218"/>
      <c r="AQ603" s="218"/>
      <c r="AR603" s="218"/>
      <c r="AU603" s="218"/>
      <c r="AW603" s="218"/>
      <c r="AX603" s="218"/>
      <c r="BE603" s="94"/>
      <c r="BF603" s="218"/>
      <c r="BG603" s="94"/>
      <c r="BH603" s="94"/>
      <c r="BI603" s="218"/>
      <c r="BJ603" s="94"/>
      <c r="BK603" s="218"/>
      <c r="BL603" s="218"/>
      <c r="BQ603" s="96"/>
      <c r="BR603" s="96"/>
      <c r="BS603" s="96"/>
      <c r="BT603" s="96"/>
      <c r="BV603" s="96"/>
      <c r="BW603" s="96"/>
    </row>
    <row r="604" spans="2:75" x14ac:dyDescent="0.2">
      <c r="B604" s="101"/>
      <c r="I604" s="101"/>
      <c r="L604" s="101"/>
      <c r="M604" s="105"/>
      <c r="N604" s="257"/>
      <c r="O604" s="257"/>
      <c r="P604" s="257"/>
      <c r="Q604" s="257"/>
      <c r="R604" s="220"/>
      <c r="S604" s="220"/>
      <c r="T604" s="220"/>
      <c r="U604" s="220"/>
      <c r="V604" s="218"/>
      <c r="X604" s="106"/>
      <c r="Y604" s="218"/>
      <c r="Z604" s="218"/>
      <c r="AA604" s="218"/>
      <c r="AB604" s="94"/>
      <c r="AC604" s="218"/>
      <c r="AD604" s="218"/>
      <c r="AE604" s="218"/>
      <c r="AF604" s="218"/>
      <c r="AG604" s="218"/>
      <c r="AH604" s="218"/>
      <c r="AI604" s="94"/>
      <c r="AJ604" s="218"/>
      <c r="AK604" s="218"/>
      <c r="AL604" s="218"/>
      <c r="AM604" s="218"/>
      <c r="AN604" s="218"/>
      <c r="AO604" s="94"/>
      <c r="AP604" s="218"/>
      <c r="AQ604" s="218"/>
      <c r="AR604" s="218"/>
      <c r="AU604" s="218"/>
      <c r="AW604" s="218"/>
      <c r="AX604" s="218"/>
      <c r="BE604" s="94"/>
      <c r="BF604" s="218"/>
      <c r="BG604" s="94"/>
      <c r="BH604" s="94"/>
      <c r="BI604" s="218"/>
      <c r="BJ604" s="94"/>
      <c r="BK604" s="218"/>
      <c r="BL604" s="218"/>
      <c r="BQ604" s="96"/>
      <c r="BR604" s="96"/>
      <c r="BS604" s="96"/>
      <c r="BT604" s="96"/>
      <c r="BV604" s="96"/>
      <c r="BW604" s="96"/>
    </row>
    <row r="605" spans="2:75" x14ac:dyDescent="0.2">
      <c r="B605" s="101"/>
      <c r="I605" s="101"/>
      <c r="L605" s="101"/>
      <c r="M605" s="105"/>
      <c r="N605" s="257"/>
      <c r="O605" s="257"/>
      <c r="P605" s="257"/>
      <c r="Q605" s="257"/>
      <c r="R605" s="220"/>
      <c r="S605" s="220"/>
      <c r="T605" s="220"/>
      <c r="U605" s="220"/>
      <c r="V605" s="218"/>
      <c r="X605" s="106"/>
      <c r="Y605" s="218"/>
      <c r="Z605" s="218"/>
      <c r="AA605" s="218"/>
      <c r="AB605" s="94"/>
      <c r="AC605" s="218"/>
      <c r="AD605" s="218"/>
      <c r="AE605" s="218"/>
      <c r="AF605" s="218"/>
      <c r="AG605" s="218"/>
      <c r="AH605" s="218"/>
      <c r="AI605" s="94"/>
      <c r="AJ605" s="218"/>
      <c r="AK605" s="218"/>
      <c r="AL605" s="218"/>
      <c r="AM605" s="218"/>
      <c r="AN605" s="218"/>
      <c r="AO605" s="94"/>
      <c r="AP605" s="218"/>
      <c r="AQ605" s="218"/>
      <c r="AR605" s="218"/>
      <c r="AU605" s="218"/>
      <c r="AW605" s="218"/>
      <c r="AX605" s="218"/>
      <c r="BE605" s="94"/>
      <c r="BF605" s="218"/>
      <c r="BG605" s="94"/>
      <c r="BH605" s="94"/>
      <c r="BI605" s="218"/>
      <c r="BJ605" s="94"/>
      <c r="BK605" s="218"/>
      <c r="BL605" s="218"/>
      <c r="BQ605" s="96"/>
      <c r="BR605" s="96"/>
      <c r="BS605" s="96"/>
      <c r="BT605" s="96"/>
      <c r="BV605" s="96"/>
      <c r="BW605" s="96"/>
    </row>
    <row r="606" spans="2:75" x14ac:dyDescent="0.2">
      <c r="B606" s="101"/>
      <c r="I606" s="101"/>
      <c r="L606" s="101"/>
      <c r="M606" s="105"/>
      <c r="N606" s="257"/>
      <c r="O606" s="257"/>
      <c r="P606" s="257"/>
      <c r="Q606" s="257"/>
      <c r="R606" s="220"/>
      <c r="S606" s="220"/>
      <c r="T606" s="220"/>
      <c r="U606" s="220"/>
      <c r="V606" s="218"/>
      <c r="X606" s="106"/>
      <c r="Y606" s="218"/>
      <c r="Z606" s="218"/>
      <c r="AA606" s="218"/>
      <c r="AB606" s="94"/>
      <c r="AC606" s="218"/>
      <c r="AD606" s="218"/>
      <c r="AE606" s="218"/>
      <c r="AF606" s="218"/>
      <c r="AG606" s="218"/>
      <c r="AH606" s="218"/>
      <c r="AI606" s="94"/>
      <c r="AJ606" s="218"/>
      <c r="AK606" s="218"/>
      <c r="AL606" s="218"/>
      <c r="AM606" s="218"/>
      <c r="AN606" s="218"/>
      <c r="AO606" s="94"/>
      <c r="AP606" s="218"/>
      <c r="AQ606" s="218"/>
      <c r="AR606" s="218"/>
      <c r="AU606" s="218"/>
      <c r="AW606" s="218"/>
      <c r="AX606" s="218"/>
      <c r="BE606" s="94"/>
      <c r="BF606" s="218"/>
      <c r="BG606" s="94"/>
      <c r="BH606" s="94"/>
      <c r="BI606" s="218"/>
      <c r="BJ606" s="94"/>
      <c r="BK606" s="218"/>
      <c r="BL606" s="218"/>
      <c r="BQ606" s="96"/>
      <c r="BR606" s="96"/>
      <c r="BS606" s="96"/>
      <c r="BT606" s="96"/>
      <c r="BV606" s="96"/>
      <c r="BW606" s="96"/>
    </row>
    <row r="607" spans="2:75" x14ac:dyDescent="0.2">
      <c r="B607" s="101"/>
      <c r="I607" s="101"/>
      <c r="L607" s="101"/>
      <c r="M607" s="105"/>
      <c r="N607" s="257"/>
      <c r="O607" s="257"/>
      <c r="P607" s="257"/>
      <c r="Q607" s="257"/>
      <c r="R607" s="220"/>
      <c r="S607" s="220"/>
      <c r="T607" s="220"/>
      <c r="U607" s="220"/>
      <c r="V607" s="218"/>
      <c r="X607" s="106"/>
      <c r="Y607" s="218"/>
      <c r="Z607" s="218"/>
      <c r="AA607" s="218"/>
      <c r="AB607" s="94"/>
      <c r="AC607" s="218"/>
      <c r="AD607" s="218"/>
      <c r="AE607" s="218"/>
      <c r="AF607" s="218"/>
      <c r="AG607" s="218"/>
      <c r="AH607" s="218"/>
      <c r="AI607" s="94"/>
      <c r="AJ607" s="218"/>
      <c r="AK607" s="218"/>
      <c r="AL607" s="218"/>
      <c r="AM607" s="218"/>
      <c r="AN607" s="218"/>
      <c r="AO607" s="94"/>
      <c r="AP607" s="218"/>
      <c r="AQ607" s="218"/>
      <c r="AR607" s="218"/>
      <c r="AU607" s="218"/>
      <c r="AW607" s="218"/>
      <c r="AX607" s="218"/>
      <c r="BE607" s="94"/>
      <c r="BF607" s="218"/>
      <c r="BG607" s="94"/>
      <c r="BH607" s="94"/>
      <c r="BI607" s="218"/>
      <c r="BJ607" s="94"/>
      <c r="BK607" s="218"/>
      <c r="BL607" s="218"/>
      <c r="BQ607" s="96"/>
      <c r="BR607" s="96"/>
      <c r="BS607" s="96"/>
      <c r="BT607" s="96"/>
      <c r="BV607" s="96"/>
      <c r="BW607" s="96"/>
    </row>
    <row r="608" spans="2:75" x14ac:dyDescent="0.2">
      <c r="B608" s="101"/>
      <c r="I608" s="101"/>
      <c r="L608" s="101"/>
      <c r="M608" s="105"/>
      <c r="N608" s="257"/>
      <c r="O608" s="257"/>
      <c r="P608" s="257"/>
      <c r="Q608" s="257"/>
      <c r="R608" s="220"/>
      <c r="S608" s="220"/>
      <c r="T608" s="220"/>
      <c r="U608" s="220"/>
      <c r="V608" s="218"/>
      <c r="X608" s="106"/>
      <c r="Y608" s="218"/>
      <c r="Z608" s="218"/>
      <c r="AA608" s="218"/>
      <c r="AB608" s="94"/>
      <c r="AC608" s="218"/>
      <c r="AD608" s="218"/>
      <c r="AE608" s="218"/>
      <c r="AF608" s="218"/>
      <c r="AG608" s="218"/>
      <c r="AH608" s="218"/>
      <c r="AI608" s="94"/>
      <c r="AJ608" s="218"/>
      <c r="AK608" s="218"/>
      <c r="AL608" s="218"/>
      <c r="AM608" s="218"/>
      <c r="AN608" s="218"/>
      <c r="AO608" s="94"/>
      <c r="AP608" s="218"/>
      <c r="AQ608" s="218"/>
      <c r="AR608" s="218"/>
      <c r="AU608" s="218"/>
      <c r="AW608" s="218"/>
      <c r="AX608" s="218"/>
      <c r="BE608" s="94"/>
      <c r="BF608" s="218"/>
      <c r="BG608" s="94"/>
      <c r="BH608" s="94"/>
      <c r="BI608" s="218"/>
      <c r="BJ608" s="94"/>
      <c r="BK608" s="218"/>
      <c r="BL608" s="218"/>
      <c r="BQ608" s="96"/>
      <c r="BR608" s="96"/>
      <c r="BS608" s="96"/>
      <c r="BT608" s="96"/>
      <c r="BV608" s="96"/>
      <c r="BW608" s="96"/>
    </row>
    <row r="609" spans="2:75" x14ac:dyDescent="0.2">
      <c r="B609" s="101"/>
      <c r="I609" s="101"/>
      <c r="L609" s="101"/>
      <c r="M609" s="105"/>
      <c r="N609" s="257"/>
      <c r="O609" s="257"/>
      <c r="P609" s="257"/>
      <c r="Q609" s="257"/>
      <c r="R609" s="220"/>
      <c r="S609" s="220"/>
      <c r="T609" s="220"/>
      <c r="U609" s="220"/>
      <c r="V609" s="218"/>
      <c r="X609" s="106"/>
      <c r="Y609" s="218"/>
      <c r="Z609" s="218"/>
      <c r="AA609" s="218"/>
      <c r="AB609" s="94"/>
      <c r="AC609" s="218"/>
      <c r="AD609" s="218"/>
      <c r="AE609" s="218"/>
      <c r="AF609" s="218"/>
      <c r="AG609" s="218"/>
      <c r="AH609" s="218"/>
      <c r="AI609" s="94"/>
      <c r="AJ609" s="218"/>
      <c r="AK609" s="218"/>
      <c r="AL609" s="218"/>
      <c r="AM609" s="218"/>
      <c r="AN609" s="218"/>
      <c r="AO609" s="94"/>
      <c r="AP609" s="218"/>
      <c r="AQ609" s="218"/>
      <c r="AR609" s="218"/>
      <c r="AU609" s="218"/>
      <c r="AW609" s="218"/>
      <c r="AX609" s="218"/>
      <c r="BE609" s="94"/>
      <c r="BF609" s="218"/>
      <c r="BG609" s="94"/>
      <c r="BH609" s="94"/>
      <c r="BI609" s="218"/>
      <c r="BJ609" s="94"/>
      <c r="BK609" s="218"/>
      <c r="BL609" s="218"/>
      <c r="BQ609" s="96"/>
      <c r="BR609" s="96"/>
      <c r="BS609" s="96"/>
      <c r="BT609" s="96"/>
      <c r="BV609" s="96"/>
      <c r="BW609" s="96"/>
    </row>
    <row r="610" spans="2:75" x14ac:dyDescent="0.2">
      <c r="B610" s="101"/>
      <c r="I610" s="101"/>
      <c r="L610" s="101"/>
      <c r="M610" s="105"/>
      <c r="N610" s="257"/>
      <c r="O610" s="257"/>
      <c r="P610" s="257"/>
      <c r="Q610" s="257"/>
      <c r="R610" s="220"/>
      <c r="S610" s="220"/>
      <c r="T610" s="220"/>
      <c r="U610" s="220"/>
      <c r="V610" s="218"/>
      <c r="X610" s="106"/>
      <c r="Y610" s="218"/>
      <c r="Z610" s="218"/>
      <c r="AA610" s="218"/>
      <c r="AB610" s="94"/>
      <c r="AC610" s="218"/>
      <c r="AD610" s="218"/>
      <c r="AE610" s="218"/>
      <c r="AF610" s="218"/>
      <c r="AG610" s="218"/>
      <c r="AH610" s="218"/>
      <c r="AI610" s="94"/>
      <c r="AJ610" s="218"/>
      <c r="AK610" s="218"/>
      <c r="AL610" s="218"/>
      <c r="AM610" s="218"/>
      <c r="AN610" s="218"/>
      <c r="AO610" s="94"/>
      <c r="AP610" s="218"/>
      <c r="AQ610" s="218"/>
      <c r="AR610" s="218"/>
      <c r="AU610" s="218"/>
      <c r="AW610" s="218"/>
      <c r="AX610" s="218"/>
      <c r="BE610" s="94"/>
      <c r="BF610" s="218"/>
      <c r="BG610" s="94"/>
      <c r="BH610" s="94"/>
      <c r="BI610" s="218"/>
      <c r="BJ610" s="94"/>
      <c r="BK610" s="218"/>
      <c r="BL610" s="218"/>
      <c r="BQ610" s="96"/>
      <c r="BR610" s="96"/>
      <c r="BS610" s="96"/>
      <c r="BT610" s="96"/>
      <c r="BV610" s="96"/>
      <c r="BW610" s="96"/>
    </row>
    <row r="611" spans="2:75" x14ac:dyDescent="0.2">
      <c r="B611" s="101"/>
      <c r="I611" s="101"/>
      <c r="L611" s="101"/>
      <c r="M611" s="105"/>
      <c r="N611" s="257"/>
      <c r="O611" s="257"/>
      <c r="P611" s="257"/>
      <c r="Q611" s="257"/>
      <c r="R611" s="220"/>
      <c r="S611" s="220"/>
      <c r="T611" s="220"/>
      <c r="U611" s="220"/>
      <c r="V611" s="218"/>
      <c r="X611" s="106"/>
      <c r="Y611" s="218"/>
      <c r="Z611" s="218"/>
      <c r="AA611" s="218"/>
      <c r="AB611" s="94"/>
      <c r="AC611" s="218"/>
      <c r="AD611" s="218"/>
      <c r="AE611" s="218"/>
      <c r="AF611" s="218"/>
      <c r="AG611" s="218"/>
      <c r="AH611" s="218"/>
      <c r="AI611" s="94"/>
      <c r="AJ611" s="218"/>
      <c r="AK611" s="218"/>
      <c r="AL611" s="218"/>
      <c r="AM611" s="218"/>
      <c r="AN611" s="218"/>
      <c r="AO611" s="94"/>
      <c r="AP611" s="218"/>
      <c r="AQ611" s="218"/>
      <c r="AR611" s="218"/>
      <c r="AU611" s="218"/>
      <c r="AW611" s="218"/>
      <c r="AX611" s="218"/>
      <c r="BE611" s="94"/>
      <c r="BF611" s="218"/>
      <c r="BG611" s="94"/>
      <c r="BH611" s="94"/>
      <c r="BI611" s="218"/>
      <c r="BJ611" s="94"/>
      <c r="BK611" s="218"/>
      <c r="BL611" s="218"/>
      <c r="BQ611" s="96"/>
      <c r="BR611" s="96"/>
      <c r="BS611" s="96"/>
      <c r="BT611" s="96"/>
      <c r="BV611" s="96"/>
      <c r="BW611" s="96"/>
    </row>
    <row r="612" spans="2:75" x14ac:dyDescent="0.2">
      <c r="B612" s="101"/>
      <c r="I612" s="101"/>
      <c r="L612" s="101"/>
      <c r="M612" s="105"/>
      <c r="N612" s="257"/>
      <c r="O612" s="257"/>
      <c r="P612" s="257"/>
      <c r="Q612" s="257"/>
      <c r="R612" s="220"/>
      <c r="S612" s="220"/>
      <c r="T612" s="220"/>
      <c r="U612" s="220"/>
      <c r="V612" s="218"/>
      <c r="X612" s="106"/>
      <c r="Y612" s="218"/>
      <c r="Z612" s="218"/>
      <c r="AA612" s="218"/>
      <c r="AB612" s="94"/>
      <c r="AC612" s="218"/>
      <c r="AD612" s="218"/>
      <c r="AE612" s="218"/>
      <c r="AF612" s="218"/>
      <c r="AG612" s="218"/>
      <c r="AH612" s="218"/>
      <c r="AI612" s="94"/>
      <c r="AJ612" s="218"/>
      <c r="AK612" s="218"/>
      <c r="AL612" s="218"/>
      <c r="AM612" s="218"/>
      <c r="AN612" s="218"/>
      <c r="AO612" s="94"/>
      <c r="AP612" s="218"/>
      <c r="AQ612" s="218"/>
      <c r="AR612" s="218"/>
      <c r="AU612" s="218"/>
      <c r="AW612" s="218"/>
      <c r="AX612" s="218"/>
      <c r="BE612" s="94"/>
      <c r="BF612" s="218"/>
      <c r="BG612" s="94"/>
      <c r="BH612" s="94"/>
      <c r="BI612" s="218"/>
      <c r="BJ612" s="94"/>
      <c r="BK612" s="218"/>
      <c r="BL612" s="218"/>
      <c r="BQ612" s="96"/>
      <c r="BR612" s="96"/>
      <c r="BS612" s="96"/>
      <c r="BT612" s="96"/>
      <c r="BV612" s="96"/>
      <c r="BW612" s="96"/>
    </row>
    <row r="613" spans="2:75" x14ac:dyDescent="0.2">
      <c r="B613" s="101"/>
      <c r="I613" s="101"/>
      <c r="L613" s="101"/>
      <c r="M613" s="105"/>
      <c r="N613" s="257"/>
      <c r="O613" s="257"/>
      <c r="P613" s="257"/>
      <c r="Q613" s="257"/>
      <c r="R613" s="220"/>
      <c r="S613" s="220"/>
      <c r="T613" s="220"/>
      <c r="U613" s="220"/>
      <c r="V613" s="218"/>
      <c r="X613" s="106"/>
      <c r="Y613" s="218"/>
      <c r="Z613" s="218"/>
      <c r="AA613" s="218"/>
      <c r="AB613" s="94"/>
      <c r="AC613" s="218"/>
      <c r="AD613" s="218"/>
      <c r="AE613" s="218"/>
      <c r="AF613" s="218"/>
      <c r="AG613" s="218"/>
      <c r="AH613" s="218"/>
      <c r="AI613" s="94"/>
      <c r="AJ613" s="218"/>
      <c r="AK613" s="218"/>
      <c r="AL613" s="218"/>
      <c r="AM613" s="218"/>
      <c r="AN613" s="218"/>
      <c r="AO613" s="94"/>
      <c r="AP613" s="218"/>
      <c r="AQ613" s="218"/>
      <c r="AR613" s="218"/>
      <c r="AU613" s="218"/>
      <c r="AW613" s="218"/>
      <c r="AX613" s="218"/>
      <c r="BE613" s="94"/>
      <c r="BF613" s="218"/>
      <c r="BG613" s="94"/>
      <c r="BH613" s="94"/>
      <c r="BI613" s="218"/>
      <c r="BJ613" s="94"/>
      <c r="BK613" s="218"/>
      <c r="BL613" s="218"/>
      <c r="BQ613" s="96"/>
      <c r="BR613" s="96"/>
      <c r="BS613" s="96"/>
      <c r="BT613" s="96"/>
      <c r="BV613" s="96"/>
      <c r="BW613" s="96"/>
    </row>
    <row r="614" spans="2:75" x14ac:dyDescent="0.2">
      <c r="B614" s="101"/>
      <c r="I614" s="101"/>
      <c r="L614" s="101"/>
      <c r="M614" s="105"/>
      <c r="N614" s="257"/>
      <c r="O614" s="257"/>
      <c r="P614" s="257"/>
      <c r="Q614" s="257"/>
      <c r="R614" s="220"/>
      <c r="S614" s="220"/>
      <c r="T614" s="220"/>
      <c r="U614" s="220"/>
      <c r="V614" s="218"/>
      <c r="X614" s="106"/>
      <c r="Y614" s="218"/>
      <c r="Z614" s="218"/>
      <c r="AA614" s="218"/>
      <c r="AB614" s="94"/>
      <c r="AC614" s="218"/>
      <c r="AD614" s="218"/>
      <c r="AE614" s="218"/>
      <c r="AF614" s="218"/>
      <c r="AG614" s="218"/>
      <c r="AH614" s="218"/>
      <c r="AI614" s="94"/>
      <c r="AJ614" s="218"/>
      <c r="AK614" s="218"/>
      <c r="AL614" s="218"/>
      <c r="AM614" s="218"/>
      <c r="AN614" s="218"/>
      <c r="AO614" s="94"/>
      <c r="AP614" s="218"/>
      <c r="AQ614" s="218"/>
      <c r="AR614" s="218"/>
      <c r="AU614" s="218"/>
      <c r="AW614" s="218"/>
      <c r="AX614" s="218"/>
      <c r="BE614" s="94"/>
      <c r="BF614" s="218"/>
      <c r="BG614" s="94"/>
      <c r="BH614" s="94"/>
      <c r="BI614" s="218"/>
      <c r="BJ614" s="94"/>
      <c r="BK614" s="218"/>
      <c r="BL614" s="218"/>
      <c r="BQ614" s="96"/>
      <c r="BR614" s="96"/>
      <c r="BS614" s="96"/>
      <c r="BT614" s="96"/>
      <c r="BV614" s="96"/>
      <c r="BW614" s="96"/>
    </row>
    <row r="615" spans="2:75" x14ac:dyDescent="0.2">
      <c r="B615" s="101"/>
      <c r="I615" s="101"/>
      <c r="L615" s="101"/>
      <c r="M615" s="105"/>
      <c r="N615" s="257"/>
      <c r="O615" s="257"/>
      <c r="P615" s="257"/>
      <c r="Q615" s="257"/>
      <c r="R615" s="220"/>
      <c r="S615" s="220"/>
      <c r="T615" s="220"/>
      <c r="U615" s="220"/>
      <c r="V615" s="218"/>
      <c r="X615" s="106"/>
      <c r="Y615" s="218"/>
      <c r="Z615" s="218"/>
      <c r="AA615" s="218"/>
      <c r="AB615" s="94"/>
      <c r="AC615" s="218"/>
      <c r="AD615" s="218"/>
      <c r="AE615" s="218"/>
      <c r="AF615" s="218"/>
      <c r="AG615" s="218"/>
      <c r="AH615" s="218"/>
      <c r="AI615" s="94"/>
      <c r="AJ615" s="218"/>
      <c r="AK615" s="218"/>
      <c r="AL615" s="218"/>
      <c r="AM615" s="218"/>
      <c r="AN615" s="218"/>
      <c r="AO615" s="94"/>
      <c r="AP615" s="218"/>
      <c r="AQ615" s="218"/>
      <c r="AR615" s="218"/>
      <c r="AU615" s="218"/>
      <c r="AW615" s="218"/>
      <c r="AX615" s="218"/>
      <c r="BE615" s="94"/>
      <c r="BF615" s="218"/>
      <c r="BG615" s="94"/>
      <c r="BH615" s="94"/>
      <c r="BI615" s="218"/>
      <c r="BJ615" s="94"/>
      <c r="BK615" s="218"/>
      <c r="BL615" s="218"/>
      <c r="BQ615" s="96"/>
      <c r="BR615" s="96"/>
      <c r="BS615" s="96"/>
      <c r="BT615" s="96"/>
      <c r="BV615" s="96"/>
      <c r="BW615" s="96"/>
    </row>
    <row r="616" spans="2:75" x14ac:dyDescent="0.2">
      <c r="B616" s="101"/>
      <c r="I616" s="101"/>
      <c r="L616" s="101"/>
      <c r="M616" s="105"/>
      <c r="N616" s="257"/>
      <c r="O616" s="257"/>
      <c r="P616" s="257"/>
      <c r="Q616" s="257"/>
      <c r="R616" s="220"/>
      <c r="S616" s="220"/>
      <c r="T616" s="220"/>
      <c r="U616" s="220"/>
      <c r="V616" s="218"/>
      <c r="X616" s="106"/>
      <c r="Y616" s="218"/>
      <c r="Z616" s="218"/>
      <c r="AA616" s="218"/>
      <c r="AB616" s="94"/>
      <c r="AC616" s="218"/>
      <c r="AD616" s="218"/>
      <c r="AE616" s="218"/>
      <c r="AF616" s="218"/>
      <c r="AG616" s="218"/>
      <c r="AH616" s="218"/>
      <c r="AI616" s="94"/>
      <c r="AJ616" s="218"/>
      <c r="AK616" s="218"/>
      <c r="AL616" s="218"/>
      <c r="AM616" s="218"/>
      <c r="AN616" s="218"/>
      <c r="AO616" s="94"/>
      <c r="AP616" s="218"/>
      <c r="AQ616" s="218"/>
      <c r="AR616" s="218"/>
      <c r="AU616" s="218"/>
      <c r="AW616" s="218"/>
      <c r="AX616" s="218"/>
      <c r="BE616" s="94"/>
      <c r="BF616" s="218"/>
      <c r="BG616" s="94"/>
      <c r="BH616" s="94"/>
      <c r="BI616" s="218"/>
      <c r="BJ616" s="94"/>
      <c r="BK616" s="218"/>
      <c r="BL616" s="218"/>
      <c r="BQ616" s="96"/>
      <c r="BR616" s="96"/>
      <c r="BS616" s="96"/>
      <c r="BT616" s="96"/>
      <c r="BV616" s="96"/>
      <c r="BW616" s="96"/>
    </row>
    <row r="617" spans="2:75" x14ac:dyDescent="0.2">
      <c r="B617" s="101"/>
      <c r="I617" s="101"/>
      <c r="L617" s="101"/>
      <c r="M617" s="105"/>
      <c r="N617" s="257"/>
      <c r="O617" s="257"/>
      <c r="P617" s="257"/>
      <c r="Q617" s="257"/>
      <c r="R617" s="220"/>
      <c r="S617" s="220"/>
      <c r="T617" s="220"/>
      <c r="U617" s="220"/>
      <c r="V617" s="218"/>
      <c r="X617" s="106"/>
      <c r="Y617" s="218"/>
      <c r="Z617" s="218"/>
      <c r="AA617" s="218"/>
      <c r="AB617" s="94"/>
      <c r="AC617" s="218"/>
      <c r="AD617" s="218"/>
      <c r="AE617" s="218"/>
      <c r="AF617" s="218"/>
      <c r="AG617" s="218"/>
      <c r="AH617" s="218"/>
      <c r="AI617" s="94"/>
      <c r="AJ617" s="218"/>
      <c r="AK617" s="218"/>
      <c r="AL617" s="218"/>
      <c r="AM617" s="218"/>
      <c r="AN617" s="218"/>
      <c r="AO617" s="94"/>
      <c r="AP617" s="218"/>
      <c r="AQ617" s="218"/>
      <c r="AR617" s="218"/>
      <c r="AU617" s="218"/>
      <c r="AW617" s="218"/>
      <c r="AX617" s="218"/>
      <c r="BE617" s="94"/>
      <c r="BF617" s="218"/>
      <c r="BG617" s="94"/>
      <c r="BH617" s="94"/>
      <c r="BI617" s="218"/>
      <c r="BJ617" s="94"/>
      <c r="BK617" s="218"/>
      <c r="BL617" s="218"/>
      <c r="BQ617" s="96"/>
      <c r="BR617" s="96"/>
      <c r="BS617" s="96"/>
      <c r="BT617" s="96"/>
      <c r="BV617" s="96"/>
      <c r="BW617" s="96"/>
    </row>
    <row r="618" spans="2:75" x14ac:dyDescent="0.2">
      <c r="B618" s="101"/>
      <c r="I618" s="101"/>
      <c r="L618" s="101"/>
      <c r="M618" s="105"/>
      <c r="N618" s="257"/>
      <c r="O618" s="257"/>
      <c r="P618" s="257"/>
      <c r="Q618" s="257"/>
      <c r="R618" s="220"/>
      <c r="S618" s="220"/>
      <c r="T618" s="220"/>
      <c r="U618" s="220"/>
      <c r="V618" s="218"/>
      <c r="X618" s="106"/>
      <c r="Y618" s="218"/>
      <c r="Z618" s="218"/>
      <c r="AA618" s="218"/>
      <c r="AB618" s="94"/>
      <c r="AC618" s="218"/>
      <c r="AD618" s="218"/>
      <c r="AE618" s="218"/>
      <c r="AF618" s="218"/>
      <c r="AG618" s="218"/>
      <c r="AH618" s="218"/>
      <c r="AI618" s="94"/>
      <c r="AJ618" s="218"/>
      <c r="AK618" s="218"/>
      <c r="AL618" s="218"/>
      <c r="AM618" s="218"/>
      <c r="AN618" s="218"/>
      <c r="AO618" s="94"/>
      <c r="AP618" s="218"/>
      <c r="AQ618" s="218"/>
      <c r="AR618" s="218"/>
      <c r="AU618" s="218"/>
      <c r="AW618" s="218"/>
      <c r="AX618" s="218"/>
      <c r="BE618" s="94"/>
      <c r="BF618" s="218"/>
      <c r="BG618" s="94"/>
      <c r="BH618" s="94"/>
      <c r="BI618" s="218"/>
      <c r="BJ618" s="94"/>
      <c r="BK618" s="218"/>
      <c r="BL618" s="218"/>
      <c r="BQ618" s="96"/>
      <c r="BR618" s="96"/>
      <c r="BS618" s="96"/>
      <c r="BT618" s="96"/>
      <c r="BV618" s="96"/>
      <c r="BW618" s="96"/>
    </row>
    <row r="619" spans="2:75" x14ac:dyDescent="0.2">
      <c r="B619" s="101"/>
      <c r="I619" s="101"/>
      <c r="L619" s="101"/>
      <c r="M619" s="105"/>
      <c r="N619" s="257"/>
      <c r="O619" s="257"/>
      <c r="P619" s="257"/>
      <c r="Q619" s="257"/>
      <c r="R619" s="220"/>
      <c r="S619" s="220"/>
      <c r="T619" s="220"/>
      <c r="U619" s="220"/>
      <c r="V619" s="218"/>
      <c r="X619" s="106"/>
      <c r="Y619" s="218"/>
      <c r="Z619" s="218"/>
      <c r="AA619" s="218"/>
      <c r="AB619" s="94"/>
      <c r="AC619" s="218"/>
      <c r="AD619" s="218"/>
      <c r="AE619" s="218"/>
      <c r="AF619" s="218"/>
      <c r="AG619" s="218"/>
      <c r="AH619" s="218"/>
      <c r="AI619" s="94"/>
      <c r="AJ619" s="218"/>
      <c r="AK619" s="218"/>
      <c r="AL619" s="218"/>
      <c r="AM619" s="218"/>
      <c r="AN619" s="218"/>
      <c r="AO619" s="94"/>
      <c r="AP619" s="218"/>
      <c r="AQ619" s="218"/>
      <c r="AR619" s="218"/>
      <c r="AU619" s="218"/>
      <c r="AW619" s="218"/>
      <c r="AX619" s="218"/>
      <c r="BE619" s="94"/>
      <c r="BF619" s="218"/>
      <c r="BG619" s="94"/>
      <c r="BH619" s="94"/>
      <c r="BI619" s="218"/>
      <c r="BJ619" s="94"/>
      <c r="BK619" s="218"/>
      <c r="BL619" s="218"/>
      <c r="BQ619" s="96"/>
      <c r="BR619" s="96"/>
      <c r="BS619" s="96"/>
      <c r="BT619" s="96"/>
      <c r="BV619" s="96"/>
      <c r="BW619" s="96"/>
    </row>
    <row r="620" spans="2:75" x14ac:dyDescent="0.2">
      <c r="B620" s="101"/>
      <c r="I620" s="101"/>
      <c r="L620" s="101"/>
      <c r="M620" s="105"/>
      <c r="N620" s="257"/>
      <c r="O620" s="257"/>
      <c r="P620" s="257"/>
      <c r="Q620" s="257"/>
      <c r="R620" s="220"/>
      <c r="S620" s="220"/>
      <c r="T620" s="220"/>
      <c r="U620" s="220"/>
      <c r="V620" s="218"/>
      <c r="X620" s="106"/>
      <c r="Y620" s="218"/>
      <c r="Z620" s="218"/>
      <c r="AA620" s="218"/>
      <c r="AB620" s="94"/>
      <c r="AC620" s="218"/>
      <c r="AD620" s="218"/>
      <c r="AE620" s="218"/>
      <c r="AF620" s="218"/>
      <c r="AG620" s="218"/>
      <c r="AH620" s="218"/>
      <c r="AI620" s="94"/>
      <c r="AJ620" s="218"/>
      <c r="AK620" s="218"/>
      <c r="AL620" s="218"/>
      <c r="AM620" s="218"/>
      <c r="AN620" s="218"/>
      <c r="AO620" s="94"/>
      <c r="AP620" s="218"/>
      <c r="AQ620" s="218"/>
      <c r="AR620" s="218"/>
      <c r="AU620" s="218"/>
      <c r="AW620" s="218"/>
      <c r="AX620" s="218"/>
      <c r="BE620" s="94"/>
      <c r="BF620" s="218"/>
      <c r="BG620" s="94"/>
      <c r="BH620" s="94"/>
      <c r="BI620" s="218"/>
      <c r="BJ620" s="94"/>
      <c r="BK620" s="218"/>
      <c r="BL620" s="218"/>
      <c r="BQ620" s="96"/>
      <c r="BR620" s="96"/>
      <c r="BS620" s="96"/>
      <c r="BT620" s="96"/>
      <c r="BV620" s="96"/>
      <c r="BW620" s="96"/>
    </row>
    <row r="621" spans="2:75" x14ac:dyDescent="0.2">
      <c r="B621" s="101"/>
      <c r="I621" s="101"/>
      <c r="L621" s="101"/>
      <c r="M621" s="105"/>
      <c r="N621" s="257"/>
      <c r="O621" s="257"/>
      <c r="P621" s="257"/>
      <c r="Q621" s="257"/>
      <c r="R621" s="220"/>
      <c r="S621" s="220"/>
      <c r="T621" s="220"/>
      <c r="U621" s="220"/>
      <c r="V621" s="218"/>
      <c r="X621" s="106"/>
      <c r="Y621" s="218"/>
      <c r="Z621" s="218"/>
      <c r="AA621" s="218"/>
      <c r="AB621" s="94"/>
      <c r="AC621" s="218"/>
      <c r="AD621" s="218"/>
      <c r="AE621" s="218"/>
      <c r="AF621" s="218"/>
      <c r="AG621" s="218"/>
      <c r="AH621" s="218"/>
      <c r="AI621" s="94"/>
      <c r="AJ621" s="218"/>
      <c r="AK621" s="218"/>
      <c r="AL621" s="218"/>
      <c r="AM621" s="218"/>
      <c r="AN621" s="218"/>
      <c r="AO621" s="94"/>
      <c r="AP621" s="218"/>
      <c r="AQ621" s="218"/>
      <c r="AR621" s="218"/>
      <c r="AU621" s="218"/>
      <c r="AW621" s="218"/>
      <c r="AX621" s="218"/>
      <c r="BE621" s="94"/>
      <c r="BF621" s="218"/>
      <c r="BG621" s="94"/>
      <c r="BH621" s="94"/>
      <c r="BI621" s="218"/>
      <c r="BJ621" s="94"/>
      <c r="BK621" s="218"/>
      <c r="BL621" s="218"/>
      <c r="BQ621" s="96"/>
      <c r="BR621" s="96"/>
      <c r="BS621" s="96"/>
      <c r="BT621" s="96"/>
      <c r="BV621" s="96"/>
      <c r="BW621" s="96"/>
    </row>
    <row r="622" spans="2:75" x14ac:dyDescent="0.2">
      <c r="B622" s="101"/>
      <c r="I622" s="101"/>
      <c r="L622" s="101"/>
      <c r="M622" s="105"/>
      <c r="N622" s="257"/>
      <c r="O622" s="257"/>
      <c r="P622" s="257"/>
      <c r="Q622" s="257"/>
      <c r="R622" s="220"/>
      <c r="S622" s="220"/>
      <c r="T622" s="220"/>
      <c r="U622" s="220"/>
      <c r="V622" s="218"/>
      <c r="X622" s="106"/>
      <c r="Y622" s="218"/>
      <c r="Z622" s="218"/>
      <c r="AA622" s="218"/>
      <c r="AB622" s="94"/>
      <c r="AC622" s="218"/>
      <c r="AD622" s="218"/>
      <c r="AE622" s="218"/>
      <c r="AF622" s="218"/>
      <c r="AG622" s="218"/>
      <c r="AH622" s="218"/>
      <c r="AI622" s="94"/>
      <c r="AJ622" s="218"/>
      <c r="AK622" s="218"/>
      <c r="AL622" s="218"/>
      <c r="AM622" s="218"/>
      <c r="AN622" s="218"/>
      <c r="AO622" s="94"/>
      <c r="AP622" s="218"/>
      <c r="AQ622" s="218"/>
      <c r="AR622" s="218"/>
      <c r="AU622" s="218"/>
      <c r="AW622" s="218"/>
      <c r="AX622" s="218"/>
      <c r="BE622" s="94"/>
      <c r="BF622" s="218"/>
      <c r="BG622" s="94"/>
      <c r="BH622" s="94"/>
      <c r="BI622" s="218"/>
      <c r="BJ622" s="94"/>
      <c r="BK622" s="218"/>
      <c r="BL622" s="218"/>
      <c r="BQ622" s="96"/>
      <c r="BR622" s="96"/>
      <c r="BS622" s="96"/>
      <c r="BT622" s="96"/>
      <c r="BV622" s="96"/>
      <c r="BW622" s="96"/>
    </row>
    <row r="623" spans="2:75" x14ac:dyDescent="0.2">
      <c r="B623" s="101"/>
      <c r="I623" s="101"/>
      <c r="L623" s="101"/>
      <c r="M623" s="105"/>
      <c r="N623" s="257"/>
      <c r="O623" s="257"/>
      <c r="P623" s="257"/>
      <c r="Q623" s="257"/>
      <c r="R623" s="220"/>
      <c r="S623" s="220"/>
      <c r="T623" s="220"/>
      <c r="U623" s="220"/>
      <c r="V623" s="218"/>
      <c r="X623" s="106"/>
      <c r="Y623" s="218"/>
      <c r="Z623" s="218"/>
      <c r="AA623" s="218"/>
      <c r="AB623" s="94"/>
      <c r="AC623" s="218"/>
      <c r="AD623" s="218"/>
      <c r="AE623" s="218"/>
      <c r="AF623" s="218"/>
      <c r="AG623" s="218"/>
      <c r="AH623" s="218"/>
      <c r="AI623" s="94"/>
      <c r="AJ623" s="218"/>
      <c r="AK623" s="218"/>
      <c r="AL623" s="218"/>
      <c r="AM623" s="218"/>
      <c r="AN623" s="218"/>
      <c r="AO623" s="94"/>
      <c r="AP623" s="218"/>
      <c r="AQ623" s="218"/>
      <c r="AR623" s="218"/>
      <c r="AU623" s="218"/>
      <c r="AW623" s="218"/>
      <c r="AX623" s="218"/>
      <c r="BE623" s="94"/>
      <c r="BF623" s="218"/>
      <c r="BG623" s="94"/>
      <c r="BH623" s="94"/>
      <c r="BI623" s="218"/>
      <c r="BJ623" s="94"/>
      <c r="BK623" s="218"/>
      <c r="BL623" s="218"/>
      <c r="BQ623" s="96"/>
      <c r="BR623" s="96"/>
      <c r="BS623" s="96"/>
      <c r="BT623" s="96"/>
      <c r="BV623" s="96"/>
      <c r="BW623" s="96"/>
    </row>
    <row r="624" spans="2:75" x14ac:dyDescent="0.2">
      <c r="B624" s="101"/>
      <c r="I624" s="101"/>
      <c r="L624" s="101"/>
      <c r="M624" s="105"/>
      <c r="N624" s="257"/>
      <c r="O624" s="257"/>
      <c r="P624" s="257"/>
      <c r="Q624" s="257"/>
      <c r="R624" s="220"/>
      <c r="S624" s="220"/>
      <c r="T624" s="220"/>
      <c r="U624" s="220"/>
      <c r="V624" s="218"/>
      <c r="X624" s="106"/>
      <c r="Y624" s="218"/>
      <c r="Z624" s="218"/>
      <c r="AA624" s="218"/>
      <c r="AB624" s="94"/>
      <c r="AC624" s="218"/>
      <c r="AD624" s="218"/>
      <c r="AE624" s="218"/>
      <c r="AF624" s="218"/>
      <c r="AG624" s="218"/>
      <c r="AH624" s="218"/>
      <c r="AI624" s="94"/>
      <c r="AJ624" s="218"/>
      <c r="AK624" s="218"/>
      <c r="AL624" s="218"/>
      <c r="AM624" s="218"/>
      <c r="AN624" s="218"/>
      <c r="AO624" s="94"/>
      <c r="AP624" s="218"/>
      <c r="AQ624" s="218"/>
      <c r="AR624" s="218"/>
      <c r="AU624" s="218"/>
      <c r="AW624" s="218"/>
      <c r="AX624" s="218"/>
      <c r="BE624" s="94"/>
      <c r="BF624" s="218"/>
      <c r="BG624" s="94"/>
      <c r="BH624" s="94"/>
      <c r="BI624" s="218"/>
      <c r="BJ624" s="94"/>
      <c r="BK624" s="218"/>
      <c r="BL624" s="218"/>
      <c r="BQ624" s="96"/>
      <c r="BR624" s="96"/>
      <c r="BS624" s="96"/>
      <c r="BT624" s="96"/>
      <c r="BV624" s="96"/>
      <c r="BW624" s="96"/>
    </row>
    <row r="625" spans="2:75" x14ac:dyDescent="0.2">
      <c r="B625" s="101"/>
      <c r="I625" s="101"/>
      <c r="L625" s="101"/>
      <c r="M625" s="105"/>
      <c r="N625" s="257"/>
      <c r="O625" s="257"/>
      <c r="P625" s="257"/>
      <c r="Q625" s="257"/>
      <c r="R625" s="220"/>
      <c r="S625" s="220"/>
      <c r="T625" s="220"/>
      <c r="U625" s="220"/>
      <c r="V625" s="218"/>
      <c r="X625" s="106"/>
      <c r="Y625" s="218"/>
      <c r="Z625" s="218"/>
      <c r="AA625" s="218"/>
      <c r="AB625" s="94"/>
      <c r="AC625" s="218"/>
      <c r="AD625" s="218"/>
      <c r="AE625" s="218"/>
      <c r="AF625" s="218"/>
      <c r="AG625" s="218"/>
      <c r="AH625" s="218"/>
      <c r="AI625" s="94"/>
      <c r="AJ625" s="218"/>
      <c r="AK625" s="218"/>
      <c r="AL625" s="218"/>
      <c r="AM625" s="218"/>
      <c r="AN625" s="218"/>
      <c r="AO625" s="94"/>
      <c r="AP625" s="218"/>
      <c r="AQ625" s="218"/>
      <c r="AR625" s="218"/>
      <c r="AU625" s="218"/>
      <c r="AW625" s="218"/>
      <c r="AX625" s="218"/>
      <c r="BE625" s="94"/>
      <c r="BF625" s="218"/>
      <c r="BG625" s="94"/>
      <c r="BH625" s="94"/>
      <c r="BI625" s="218"/>
      <c r="BJ625" s="94"/>
      <c r="BK625" s="218"/>
      <c r="BL625" s="218"/>
      <c r="BQ625" s="96"/>
      <c r="BR625" s="96"/>
      <c r="BS625" s="96"/>
      <c r="BT625" s="96"/>
      <c r="BV625" s="96"/>
      <c r="BW625" s="96"/>
    </row>
    <row r="626" spans="2:75" x14ac:dyDescent="0.2">
      <c r="B626" s="101"/>
      <c r="I626" s="101"/>
      <c r="L626" s="101"/>
      <c r="M626" s="105"/>
      <c r="N626" s="257"/>
      <c r="O626" s="257"/>
      <c r="P626" s="257"/>
      <c r="Q626" s="257"/>
      <c r="R626" s="220"/>
      <c r="S626" s="220"/>
      <c r="T626" s="220"/>
      <c r="U626" s="220"/>
      <c r="V626" s="218"/>
      <c r="X626" s="106"/>
      <c r="Y626" s="218"/>
      <c r="Z626" s="218"/>
      <c r="AA626" s="218"/>
      <c r="AB626" s="94"/>
      <c r="AC626" s="218"/>
      <c r="AD626" s="218"/>
      <c r="AE626" s="218"/>
      <c r="AF626" s="218"/>
      <c r="AG626" s="218"/>
      <c r="AH626" s="218"/>
      <c r="AI626" s="94"/>
      <c r="AJ626" s="218"/>
      <c r="AK626" s="218"/>
      <c r="AL626" s="218"/>
      <c r="AM626" s="218"/>
      <c r="AN626" s="218"/>
      <c r="AO626" s="94"/>
      <c r="AP626" s="218"/>
      <c r="AQ626" s="218"/>
      <c r="AR626" s="218"/>
      <c r="AU626" s="218"/>
      <c r="AW626" s="218"/>
      <c r="AX626" s="218"/>
      <c r="BE626" s="94"/>
      <c r="BF626" s="218"/>
      <c r="BG626" s="94"/>
      <c r="BH626" s="94"/>
      <c r="BI626" s="218"/>
      <c r="BJ626" s="94"/>
      <c r="BK626" s="218"/>
      <c r="BL626" s="218"/>
      <c r="BQ626" s="96"/>
      <c r="BR626" s="96"/>
      <c r="BS626" s="96"/>
      <c r="BT626" s="96"/>
      <c r="BV626" s="96"/>
      <c r="BW626" s="96"/>
    </row>
    <row r="627" spans="2:75" x14ac:dyDescent="0.2">
      <c r="B627" s="101"/>
      <c r="I627" s="101"/>
      <c r="L627" s="101"/>
      <c r="M627" s="105"/>
      <c r="N627" s="257"/>
      <c r="O627" s="257"/>
      <c r="P627" s="257"/>
      <c r="Q627" s="257"/>
      <c r="R627" s="220"/>
      <c r="S627" s="220"/>
      <c r="T627" s="220"/>
      <c r="U627" s="220"/>
      <c r="V627" s="218"/>
      <c r="X627" s="106"/>
      <c r="Y627" s="218"/>
      <c r="Z627" s="218"/>
      <c r="AA627" s="218"/>
      <c r="AB627" s="94"/>
      <c r="AC627" s="218"/>
      <c r="AD627" s="218"/>
      <c r="AE627" s="218"/>
      <c r="AF627" s="218"/>
      <c r="AG627" s="218"/>
      <c r="AH627" s="218"/>
      <c r="AI627" s="94"/>
      <c r="AJ627" s="218"/>
      <c r="AK627" s="218"/>
      <c r="AL627" s="218"/>
      <c r="AM627" s="218"/>
      <c r="AN627" s="218"/>
      <c r="AO627" s="94"/>
      <c r="AP627" s="218"/>
      <c r="AQ627" s="218"/>
      <c r="AR627" s="218"/>
      <c r="AU627" s="218"/>
      <c r="AW627" s="218"/>
      <c r="AX627" s="218"/>
      <c r="BE627" s="94"/>
      <c r="BF627" s="218"/>
      <c r="BG627" s="94"/>
      <c r="BH627" s="94"/>
      <c r="BI627" s="218"/>
      <c r="BJ627" s="94"/>
      <c r="BK627" s="218"/>
      <c r="BL627" s="218"/>
      <c r="BQ627" s="96"/>
      <c r="BR627" s="96"/>
      <c r="BS627" s="96"/>
      <c r="BT627" s="96"/>
      <c r="BV627" s="96"/>
      <c r="BW627" s="96"/>
    </row>
    <row r="628" spans="2:75" x14ac:dyDescent="0.2">
      <c r="B628" s="101"/>
      <c r="I628" s="101"/>
      <c r="L628" s="101"/>
      <c r="M628" s="105"/>
      <c r="N628" s="257"/>
      <c r="O628" s="257"/>
      <c r="P628" s="257"/>
      <c r="Q628" s="257"/>
      <c r="R628" s="220"/>
      <c r="S628" s="220"/>
      <c r="T628" s="220"/>
      <c r="U628" s="220"/>
      <c r="V628" s="218"/>
      <c r="X628" s="106"/>
      <c r="Y628" s="218"/>
      <c r="Z628" s="218"/>
      <c r="AA628" s="218"/>
      <c r="AB628" s="94"/>
      <c r="AC628" s="218"/>
      <c r="AD628" s="218"/>
      <c r="AE628" s="218"/>
      <c r="AF628" s="218"/>
      <c r="AG628" s="218"/>
      <c r="AH628" s="218"/>
      <c r="AI628" s="94"/>
      <c r="AJ628" s="218"/>
      <c r="AK628" s="218"/>
      <c r="AL628" s="218"/>
      <c r="AM628" s="218"/>
      <c r="AN628" s="218"/>
      <c r="AO628" s="94"/>
      <c r="AP628" s="218"/>
      <c r="AQ628" s="218"/>
      <c r="AR628" s="218"/>
      <c r="AU628" s="218"/>
      <c r="AW628" s="218"/>
      <c r="AX628" s="218"/>
      <c r="BE628" s="94"/>
      <c r="BF628" s="218"/>
      <c r="BG628" s="94"/>
      <c r="BH628" s="94"/>
      <c r="BI628" s="218"/>
      <c r="BJ628" s="94"/>
      <c r="BK628" s="218"/>
      <c r="BL628" s="218"/>
      <c r="BQ628" s="96"/>
      <c r="BR628" s="96"/>
      <c r="BS628" s="96"/>
      <c r="BT628" s="96"/>
      <c r="BV628" s="96"/>
      <c r="BW628" s="96"/>
    </row>
    <row r="629" spans="2:75" x14ac:dyDescent="0.2">
      <c r="B629" s="101"/>
      <c r="I629" s="101"/>
      <c r="L629" s="101"/>
      <c r="M629" s="105"/>
      <c r="N629" s="257"/>
      <c r="O629" s="257"/>
      <c r="P629" s="257"/>
      <c r="Q629" s="257"/>
      <c r="R629" s="220"/>
      <c r="S629" s="220"/>
      <c r="T629" s="220"/>
      <c r="U629" s="220"/>
      <c r="V629" s="218"/>
      <c r="X629" s="106"/>
      <c r="Y629" s="218"/>
      <c r="Z629" s="218"/>
      <c r="AA629" s="218"/>
      <c r="AB629" s="94"/>
      <c r="AC629" s="218"/>
      <c r="AD629" s="218"/>
      <c r="AE629" s="218"/>
      <c r="AF629" s="218"/>
      <c r="AG629" s="218"/>
      <c r="AH629" s="218"/>
      <c r="AI629" s="94"/>
      <c r="AJ629" s="218"/>
      <c r="AK629" s="218"/>
      <c r="AL629" s="218"/>
      <c r="AM629" s="218"/>
      <c r="AN629" s="218"/>
      <c r="AO629" s="94"/>
      <c r="AP629" s="218"/>
      <c r="AQ629" s="218"/>
      <c r="AR629" s="218"/>
      <c r="AU629" s="218"/>
      <c r="AW629" s="218"/>
      <c r="AX629" s="218"/>
      <c r="BE629" s="94"/>
      <c r="BF629" s="218"/>
      <c r="BG629" s="94"/>
      <c r="BH629" s="94"/>
      <c r="BI629" s="218"/>
      <c r="BJ629" s="94"/>
      <c r="BK629" s="218"/>
      <c r="BL629" s="218"/>
      <c r="BQ629" s="96"/>
      <c r="BR629" s="96"/>
      <c r="BS629" s="96"/>
      <c r="BT629" s="96"/>
      <c r="BV629" s="96"/>
      <c r="BW629" s="96"/>
    </row>
    <row r="630" spans="2:75" x14ac:dyDescent="0.2">
      <c r="B630" s="101"/>
      <c r="I630" s="101"/>
      <c r="L630" s="101"/>
      <c r="M630" s="105"/>
      <c r="N630" s="257"/>
      <c r="O630" s="257"/>
      <c r="P630" s="257"/>
      <c r="Q630" s="257"/>
      <c r="R630" s="220"/>
      <c r="S630" s="220"/>
      <c r="T630" s="220"/>
      <c r="U630" s="220"/>
      <c r="V630" s="218"/>
      <c r="X630" s="106"/>
      <c r="Y630" s="218"/>
      <c r="Z630" s="218"/>
      <c r="AA630" s="218"/>
      <c r="AB630" s="94"/>
      <c r="AC630" s="218"/>
      <c r="AD630" s="218"/>
      <c r="AE630" s="218"/>
      <c r="AF630" s="218"/>
      <c r="AG630" s="218"/>
      <c r="AH630" s="218"/>
      <c r="AI630" s="94"/>
      <c r="AJ630" s="218"/>
      <c r="AK630" s="218"/>
      <c r="AL630" s="218"/>
      <c r="AM630" s="218"/>
      <c r="AN630" s="218"/>
      <c r="AO630" s="94"/>
      <c r="AP630" s="218"/>
      <c r="AQ630" s="218"/>
      <c r="AR630" s="218"/>
      <c r="AU630" s="218"/>
      <c r="AW630" s="218"/>
      <c r="AX630" s="218"/>
      <c r="BE630" s="94"/>
      <c r="BF630" s="218"/>
      <c r="BG630" s="94"/>
      <c r="BH630" s="94"/>
      <c r="BI630" s="218"/>
      <c r="BJ630" s="94"/>
      <c r="BK630" s="218"/>
      <c r="BL630" s="218"/>
      <c r="BQ630" s="96"/>
      <c r="BR630" s="96"/>
      <c r="BS630" s="96"/>
      <c r="BT630" s="96"/>
      <c r="BV630" s="96"/>
      <c r="BW630" s="96"/>
    </row>
    <row r="631" spans="2:75" x14ac:dyDescent="0.2">
      <c r="B631" s="101"/>
      <c r="I631" s="101"/>
      <c r="L631" s="101"/>
      <c r="M631" s="105"/>
      <c r="N631" s="257"/>
      <c r="O631" s="257"/>
      <c r="P631" s="257"/>
      <c r="Q631" s="257"/>
      <c r="R631" s="220"/>
      <c r="S631" s="220"/>
      <c r="T631" s="220"/>
      <c r="U631" s="220"/>
      <c r="V631" s="218"/>
      <c r="X631" s="106"/>
      <c r="Y631" s="218"/>
      <c r="Z631" s="218"/>
      <c r="AA631" s="218"/>
      <c r="AB631" s="94"/>
      <c r="AC631" s="218"/>
      <c r="AD631" s="218"/>
      <c r="AE631" s="218"/>
      <c r="AF631" s="218"/>
      <c r="AG631" s="218"/>
      <c r="AH631" s="218"/>
      <c r="AI631" s="94"/>
      <c r="AJ631" s="218"/>
      <c r="AK631" s="218"/>
      <c r="AL631" s="218"/>
      <c r="AM631" s="218"/>
      <c r="AN631" s="218"/>
      <c r="AO631" s="94"/>
      <c r="AP631" s="218"/>
      <c r="AQ631" s="218"/>
      <c r="AR631" s="218"/>
      <c r="AU631" s="218"/>
      <c r="AW631" s="218"/>
      <c r="AX631" s="218"/>
      <c r="BE631" s="94"/>
      <c r="BF631" s="218"/>
      <c r="BG631" s="94"/>
      <c r="BH631" s="94"/>
      <c r="BI631" s="218"/>
      <c r="BJ631" s="94"/>
      <c r="BK631" s="218"/>
      <c r="BL631" s="218"/>
      <c r="BQ631" s="96"/>
      <c r="BR631" s="96"/>
      <c r="BS631" s="96"/>
      <c r="BT631" s="96"/>
      <c r="BV631" s="96"/>
      <c r="BW631" s="96"/>
    </row>
    <row r="632" spans="2:75" x14ac:dyDescent="0.2">
      <c r="B632" s="101"/>
      <c r="I632" s="101"/>
      <c r="L632" s="101"/>
      <c r="M632" s="105"/>
      <c r="N632" s="257"/>
      <c r="O632" s="257"/>
      <c r="P632" s="257"/>
      <c r="Q632" s="257"/>
      <c r="R632" s="220"/>
      <c r="S632" s="220"/>
      <c r="T632" s="220"/>
      <c r="U632" s="220"/>
      <c r="V632" s="218"/>
      <c r="X632" s="106"/>
      <c r="Y632" s="218"/>
      <c r="Z632" s="218"/>
      <c r="AA632" s="218"/>
      <c r="AB632" s="94"/>
      <c r="AC632" s="218"/>
      <c r="AD632" s="218"/>
      <c r="AE632" s="218"/>
      <c r="AF632" s="218"/>
      <c r="AG632" s="218"/>
      <c r="AH632" s="218"/>
      <c r="AI632" s="94"/>
      <c r="AJ632" s="218"/>
      <c r="AK632" s="218"/>
      <c r="AL632" s="218"/>
      <c r="AM632" s="218"/>
      <c r="AN632" s="218"/>
      <c r="AO632" s="94"/>
      <c r="AP632" s="218"/>
      <c r="AQ632" s="218"/>
      <c r="AR632" s="218"/>
      <c r="AU632" s="218"/>
      <c r="AW632" s="218"/>
      <c r="AX632" s="218"/>
      <c r="BE632" s="94"/>
      <c r="BF632" s="218"/>
      <c r="BG632" s="94"/>
      <c r="BH632" s="94"/>
      <c r="BI632" s="218"/>
      <c r="BJ632" s="94"/>
      <c r="BK632" s="218"/>
      <c r="BL632" s="218"/>
      <c r="BQ632" s="96"/>
      <c r="BR632" s="96"/>
      <c r="BS632" s="96"/>
      <c r="BT632" s="96"/>
      <c r="BV632" s="96"/>
      <c r="BW632" s="96"/>
    </row>
    <row r="633" spans="2:75" x14ac:dyDescent="0.2">
      <c r="B633" s="101"/>
      <c r="I633" s="101"/>
      <c r="L633" s="101"/>
      <c r="M633" s="105"/>
      <c r="N633" s="257"/>
      <c r="O633" s="257"/>
      <c r="P633" s="257"/>
      <c r="Q633" s="257"/>
      <c r="R633" s="220"/>
      <c r="S633" s="220"/>
      <c r="T633" s="220"/>
      <c r="U633" s="220"/>
      <c r="V633" s="218"/>
      <c r="X633" s="106"/>
      <c r="Y633" s="218"/>
      <c r="Z633" s="218"/>
      <c r="AA633" s="218"/>
      <c r="AB633" s="94"/>
      <c r="AC633" s="218"/>
      <c r="AD633" s="218"/>
      <c r="AE633" s="218"/>
      <c r="AF633" s="218"/>
      <c r="AG633" s="218"/>
      <c r="AH633" s="218"/>
      <c r="AI633" s="94"/>
      <c r="AJ633" s="218"/>
      <c r="AK633" s="218"/>
      <c r="AL633" s="218"/>
      <c r="AM633" s="218"/>
      <c r="AN633" s="218"/>
      <c r="AO633" s="94"/>
      <c r="AP633" s="218"/>
      <c r="AQ633" s="218"/>
      <c r="AR633" s="218"/>
      <c r="AU633" s="218"/>
      <c r="AW633" s="218"/>
      <c r="AX633" s="218"/>
      <c r="BE633" s="94"/>
      <c r="BF633" s="218"/>
      <c r="BG633" s="94"/>
      <c r="BH633" s="94"/>
      <c r="BI633" s="218"/>
      <c r="BJ633" s="94"/>
      <c r="BK633" s="218"/>
      <c r="BL633" s="218"/>
      <c r="BQ633" s="96"/>
      <c r="BR633" s="96"/>
      <c r="BS633" s="96"/>
      <c r="BT633" s="96"/>
      <c r="BV633" s="96"/>
      <c r="BW633" s="96"/>
    </row>
    <row r="634" spans="2:75" x14ac:dyDescent="0.2">
      <c r="B634" s="101"/>
      <c r="I634" s="101"/>
      <c r="L634" s="101"/>
      <c r="M634" s="105"/>
      <c r="N634" s="257"/>
      <c r="O634" s="257"/>
      <c r="P634" s="257"/>
      <c r="Q634" s="257"/>
      <c r="R634" s="220"/>
      <c r="S634" s="220"/>
      <c r="T634" s="220"/>
      <c r="U634" s="220"/>
      <c r="V634" s="218"/>
      <c r="X634" s="106"/>
      <c r="Y634" s="218"/>
      <c r="Z634" s="218"/>
      <c r="AA634" s="218"/>
      <c r="AB634" s="94"/>
      <c r="AC634" s="218"/>
      <c r="AD634" s="218"/>
      <c r="AE634" s="218"/>
      <c r="AF634" s="218"/>
      <c r="AG634" s="218"/>
      <c r="AH634" s="218"/>
      <c r="AI634" s="94"/>
      <c r="AJ634" s="218"/>
      <c r="AK634" s="218"/>
      <c r="AL634" s="218"/>
      <c r="AM634" s="218"/>
      <c r="AN634" s="218"/>
      <c r="AO634" s="94"/>
      <c r="AP634" s="218"/>
      <c r="AQ634" s="218"/>
      <c r="AR634" s="218"/>
      <c r="AU634" s="218"/>
      <c r="AW634" s="218"/>
      <c r="AX634" s="218"/>
      <c r="BE634" s="94"/>
      <c r="BF634" s="218"/>
      <c r="BG634" s="94"/>
      <c r="BH634" s="94"/>
      <c r="BI634" s="218"/>
      <c r="BJ634" s="94"/>
      <c r="BK634" s="218"/>
      <c r="BL634" s="218"/>
      <c r="BQ634" s="96"/>
      <c r="BR634" s="96"/>
      <c r="BS634" s="96"/>
      <c r="BT634" s="96"/>
      <c r="BV634" s="96"/>
      <c r="BW634" s="96"/>
    </row>
    <row r="635" spans="2:75" x14ac:dyDescent="0.2">
      <c r="B635" s="101"/>
      <c r="I635" s="101"/>
      <c r="L635" s="101"/>
      <c r="M635" s="105"/>
      <c r="N635" s="257"/>
      <c r="O635" s="257"/>
      <c r="P635" s="257"/>
      <c r="Q635" s="257"/>
      <c r="R635" s="220"/>
      <c r="S635" s="220"/>
      <c r="T635" s="220"/>
      <c r="U635" s="220"/>
      <c r="V635" s="218"/>
      <c r="X635" s="106"/>
      <c r="Y635" s="218"/>
      <c r="Z635" s="218"/>
      <c r="AA635" s="218"/>
      <c r="AB635" s="94"/>
      <c r="AC635" s="218"/>
      <c r="AD635" s="218"/>
      <c r="AE635" s="218"/>
      <c r="AF635" s="218"/>
      <c r="AG635" s="218"/>
      <c r="AH635" s="218"/>
      <c r="AI635" s="94"/>
      <c r="AJ635" s="218"/>
      <c r="AK635" s="218"/>
      <c r="AL635" s="218"/>
      <c r="AM635" s="218"/>
      <c r="AN635" s="218"/>
      <c r="AO635" s="94"/>
      <c r="AP635" s="218"/>
      <c r="AQ635" s="218"/>
      <c r="AR635" s="218"/>
      <c r="AU635" s="218"/>
      <c r="AW635" s="218"/>
      <c r="AX635" s="218"/>
      <c r="BE635" s="94"/>
      <c r="BF635" s="218"/>
      <c r="BG635" s="94"/>
      <c r="BH635" s="94"/>
      <c r="BI635" s="218"/>
      <c r="BJ635" s="94"/>
      <c r="BK635" s="218"/>
      <c r="BL635" s="218"/>
      <c r="BQ635" s="96"/>
      <c r="BR635" s="96"/>
      <c r="BS635" s="96"/>
      <c r="BT635" s="96"/>
      <c r="BV635" s="96"/>
      <c r="BW635" s="96"/>
    </row>
    <row r="636" spans="2:75" x14ac:dyDescent="0.2">
      <c r="B636" s="101"/>
      <c r="I636" s="101"/>
      <c r="L636" s="101"/>
      <c r="M636" s="105"/>
      <c r="N636" s="257"/>
      <c r="O636" s="257"/>
      <c r="P636" s="257"/>
      <c r="Q636" s="257"/>
      <c r="R636" s="220"/>
      <c r="S636" s="220"/>
      <c r="T636" s="220"/>
      <c r="U636" s="220"/>
      <c r="V636" s="218"/>
      <c r="X636" s="106"/>
      <c r="Y636" s="218"/>
      <c r="Z636" s="218"/>
      <c r="AA636" s="218"/>
      <c r="AB636" s="94"/>
      <c r="AC636" s="218"/>
      <c r="AD636" s="218"/>
      <c r="AE636" s="218"/>
      <c r="AF636" s="218"/>
      <c r="AG636" s="218"/>
      <c r="AH636" s="218"/>
      <c r="AI636" s="94"/>
      <c r="AJ636" s="218"/>
      <c r="AK636" s="218"/>
      <c r="AL636" s="218"/>
      <c r="AM636" s="218"/>
      <c r="AN636" s="218"/>
      <c r="AO636" s="94"/>
      <c r="AP636" s="218"/>
      <c r="AQ636" s="218"/>
      <c r="AR636" s="218"/>
      <c r="AU636" s="218"/>
      <c r="AW636" s="218"/>
      <c r="AX636" s="218"/>
      <c r="BE636" s="94"/>
      <c r="BF636" s="218"/>
      <c r="BG636" s="94"/>
      <c r="BH636" s="94"/>
      <c r="BI636" s="218"/>
      <c r="BJ636" s="94"/>
      <c r="BK636" s="218"/>
      <c r="BL636" s="218"/>
      <c r="BQ636" s="96"/>
      <c r="BR636" s="96"/>
      <c r="BS636" s="96"/>
      <c r="BT636" s="96"/>
      <c r="BV636" s="96"/>
      <c r="BW636" s="96"/>
    </row>
    <row r="637" spans="2:75" x14ac:dyDescent="0.2">
      <c r="B637" s="101"/>
      <c r="I637" s="101"/>
      <c r="L637" s="101"/>
      <c r="M637" s="105"/>
      <c r="N637" s="257"/>
      <c r="O637" s="257"/>
      <c r="P637" s="257"/>
      <c r="Q637" s="257"/>
      <c r="R637" s="220"/>
      <c r="S637" s="220"/>
      <c r="T637" s="220"/>
      <c r="U637" s="220"/>
      <c r="V637" s="218"/>
      <c r="X637" s="106"/>
      <c r="Y637" s="218"/>
      <c r="Z637" s="218"/>
      <c r="AA637" s="218"/>
      <c r="AB637" s="94"/>
      <c r="AC637" s="218"/>
      <c r="AD637" s="218"/>
      <c r="AE637" s="218"/>
      <c r="AF637" s="218"/>
      <c r="AG637" s="218"/>
      <c r="AH637" s="218"/>
      <c r="AI637" s="94"/>
      <c r="AJ637" s="218"/>
      <c r="AK637" s="218"/>
      <c r="AL637" s="218"/>
      <c r="AM637" s="218"/>
      <c r="AN637" s="218"/>
      <c r="AO637" s="94"/>
      <c r="AP637" s="218"/>
      <c r="AQ637" s="218"/>
      <c r="AR637" s="218"/>
      <c r="AU637" s="218"/>
      <c r="AW637" s="218"/>
      <c r="AX637" s="218"/>
      <c r="BE637" s="94"/>
      <c r="BF637" s="218"/>
      <c r="BG637" s="94"/>
      <c r="BH637" s="94"/>
      <c r="BI637" s="218"/>
      <c r="BJ637" s="94"/>
      <c r="BK637" s="218"/>
      <c r="BL637" s="218"/>
      <c r="BQ637" s="96"/>
      <c r="BR637" s="96"/>
      <c r="BS637" s="96"/>
      <c r="BT637" s="96"/>
      <c r="BV637" s="96"/>
      <c r="BW637" s="96"/>
    </row>
    <row r="638" spans="2:75" x14ac:dyDescent="0.2">
      <c r="B638" s="101"/>
      <c r="I638" s="101"/>
      <c r="L638" s="101"/>
      <c r="M638" s="105"/>
      <c r="N638" s="257"/>
      <c r="O638" s="257"/>
      <c r="P638" s="257"/>
      <c r="Q638" s="257"/>
      <c r="R638" s="220"/>
      <c r="S638" s="220"/>
      <c r="T638" s="220"/>
      <c r="U638" s="220"/>
      <c r="V638" s="218"/>
      <c r="X638" s="106"/>
      <c r="Y638" s="218"/>
      <c r="Z638" s="218"/>
      <c r="AA638" s="218"/>
      <c r="AB638" s="94"/>
      <c r="AC638" s="218"/>
      <c r="AD638" s="218"/>
      <c r="AE638" s="218"/>
      <c r="AF638" s="218"/>
      <c r="AG638" s="218"/>
      <c r="AH638" s="218"/>
      <c r="AI638" s="94"/>
      <c r="AJ638" s="218"/>
      <c r="AK638" s="218"/>
      <c r="AL638" s="218"/>
      <c r="AM638" s="218"/>
      <c r="AN638" s="218"/>
      <c r="AO638" s="94"/>
      <c r="AP638" s="218"/>
      <c r="AQ638" s="218"/>
      <c r="AR638" s="218"/>
      <c r="AU638" s="218"/>
      <c r="AW638" s="218"/>
      <c r="AX638" s="218"/>
      <c r="BE638" s="94"/>
      <c r="BF638" s="218"/>
      <c r="BG638" s="94"/>
      <c r="BH638" s="94"/>
      <c r="BI638" s="218"/>
      <c r="BJ638" s="94"/>
      <c r="BK638" s="218"/>
      <c r="BL638" s="218"/>
      <c r="BQ638" s="96"/>
      <c r="BR638" s="96"/>
      <c r="BS638" s="96"/>
      <c r="BT638" s="96"/>
      <c r="BV638" s="96"/>
      <c r="BW638" s="96"/>
    </row>
    <row r="639" spans="2:75" x14ac:dyDescent="0.2">
      <c r="B639" s="101"/>
      <c r="I639" s="101"/>
      <c r="L639" s="101"/>
      <c r="M639" s="105"/>
      <c r="N639" s="257"/>
      <c r="O639" s="257"/>
      <c r="P639" s="257"/>
      <c r="Q639" s="257"/>
      <c r="R639" s="220"/>
      <c r="S639" s="220"/>
      <c r="T639" s="220"/>
      <c r="U639" s="220"/>
      <c r="V639" s="218"/>
      <c r="X639" s="106"/>
      <c r="Y639" s="218"/>
      <c r="Z639" s="218"/>
      <c r="AA639" s="218"/>
      <c r="AB639" s="94"/>
      <c r="AC639" s="218"/>
      <c r="AD639" s="218"/>
      <c r="AE639" s="218"/>
      <c r="AF639" s="218"/>
      <c r="AG639" s="218"/>
      <c r="AH639" s="218"/>
      <c r="AI639" s="94"/>
      <c r="AJ639" s="218"/>
      <c r="AK639" s="218"/>
      <c r="AL639" s="218"/>
      <c r="AM639" s="218"/>
      <c r="AN639" s="218"/>
      <c r="AO639" s="94"/>
      <c r="AP639" s="218"/>
      <c r="AQ639" s="218"/>
      <c r="AR639" s="218"/>
      <c r="AU639" s="218"/>
      <c r="AW639" s="218"/>
      <c r="AX639" s="218"/>
      <c r="BE639" s="94"/>
      <c r="BF639" s="218"/>
      <c r="BG639" s="94"/>
      <c r="BH639" s="94"/>
      <c r="BI639" s="218"/>
      <c r="BJ639" s="94"/>
      <c r="BK639" s="218"/>
      <c r="BL639" s="218"/>
      <c r="BQ639" s="96"/>
      <c r="BR639" s="96"/>
      <c r="BS639" s="96"/>
      <c r="BT639" s="96"/>
      <c r="BV639" s="96"/>
      <c r="BW639" s="96"/>
    </row>
    <row r="640" spans="2:75" x14ac:dyDescent="0.2">
      <c r="B640" s="101"/>
      <c r="I640" s="101"/>
      <c r="L640" s="101"/>
      <c r="M640" s="105"/>
      <c r="N640" s="257"/>
      <c r="O640" s="257"/>
      <c r="P640" s="257"/>
      <c r="Q640" s="257"/>
      <c r="R640" s="220"/>
      <c r="S640" s="220"/>
      <c r="T640" s="220"/>
      <c r="U640" s="220"/>
      <c r="V640" s="218"/>
      <c r="X640" s="106"/>
      <c r="Y640" s="218"/>
      <c r="Z640" s="218"/>
      <c r="AA640" s="218"/>
      <c r="AB640" s="94"/>
      <c r="AC640" s="218"/>
      <c r="AD640" s="218"/>
      <c r="AE640" s="218"/>
      <c r="AF640" s="218"/>
      <c r="AG640" s="218"/>
      <c r="AH640" s="218"/>
      <c r="AI640" s="94"/>
      <c r="AJ640" s="218"/>
      <c r="AK640" s="218"/>
      <c r="AL640" s="218"/>
      <c r="AM640" s="218"/>
      <c r="AN640" s="218"/>
      <c r="AO640" s="94"/>
      <c r="AP640" s="218"/>
      <c r="AQ640" s="218"/>
      <c r="AR640" s="218"/>
      <c r="AU640" s="218"/>
      <c r="AW640" s="218"/>
      <c r="AX640" s="218"/>
      <c r="BE640" s="94"/>
      <c r="BF640" s="218"/>
      <c r="BG640" s="94"/>
      <c r="BH640" s="94"/>
      <c r="BI640" s="218"/>
      <c r="BJ640" s="94"/>
      <c r="BK640" s="218"/>
      <c r="BL640" s="218"/>
      <c r="BQ640" s="96"/>
      <c r="BR640" s="96"/>
      <c r="BS640" s="96"/>
      <c r="BT640" s="96"/>
      <c r="BV640" s="96"/>
      <c r="BW640" s="96"/>
    </row>
    <row r="641" spans="2:75" x14ac:dyDescent="0.2">
      <c r="B641" s="101"/>
      <c r="I641" s="101"/>
      <c r="L641" s="101"/>
      <c r="M641" s="105"/>
      <c r="N641" s="257"/>
      <c r="O641" s="257"/>
      <c r="P641" s="257"/>
      <c r="Q641" s="257"/>
      <c r="R641" s="220"/>
      <c r="S641" s="220"/>
      <c r="T641" s="220"/>
      <c r="U641" s="220"/>
      <c r="V641" s="218"/>
      <c r="X641" s="106"/>
      <c r="Y641" s="218"/>
      <c r="Z641" s="218"/>
      <c r="AA641" s="218"/>
      <c r="AB641" s="94"/>
      <c r="AC641" s="218"/>
      <c r="AD641" s="218"/>
      <c r="AE641" s="218"/>
      <c r="AF641" s="218"/>
      <c r="AG641" s="218"/>
      <c r="AH641" s="218"/>
      <c r="AI641" s="94"/>
      <c r="AJ641" s="218"/>
      <c r="AK641" s="218"/>
      <c r="AL641" s="218"/>
      <c r="AM641" s="218"/>
      <c r="AN641" s="218"/>
      <c r="AO641" s="94"/>
      <c r="AP641" s="218"/>
      <c r="AQ641" s="218"/>
      <c r="AR641" s="218"/>
      <c r="AU641" s="218"/>
      <c r="AW641" s="218"/>
      <c r="AX641" s="218"/>
      <c r="BE641" s="94"/>
      <c r="BF641" s="218"/>
      <c r="BG641" s="94"/>
      <c r="BH641" s="94"/>
      <c r="BI641" s="218"/>
      <c r="BJ641" s="94"/>
      <c r="BK641" s="218"/>
      <c r="BL641" s="218"/>
      <c r="BQ641" s="96"/>
      <c r="BR641" s="96"/>
      <c r="BS641" s="96"/>
      <c r="BT641" s="96"/>
      <c r="BV641" s="96"/>
      <c r="BW641" s="96"/>
    </row>
    <row r="642" spans="2:75" x14ac:dyDescent="0.2">
      <c r="B642" s="101"/>
      <c r="I642" s="101"/>
      <c r="L642" s="101"/>
      <c r="M642" s="105"/>
      <c r="N642" s="257"/>
      <c r="O642" s="257"/>
      <c r="P642" s="257"/>
      <c r="Q642" s="257"/>
      <c r="R642" s="220"/>
      <c r="S642" s="220"/>
      <c r="T642" s="220"/>
      <c r="U642" s="220"/>
      <c r="V642" s="218"/>
      <c r="X642" s="106"/>
      <c r="Y642" s="218"/>
      <c r="Z642" s="218"/>
      <c r="AA642" s="218"/>
      <c r="AB642" s="94"/>
      <c r="AC642" s="218"/>
      <c r="AD642" s="218"/>
      <c r="AE642" s="218"/>
      <c r="AF642" s="218"/>
      <c r="AG642" s="218"/>
      <c r="AH642" s="218"/>
      <c r="AI642" s="94"/>
      <c r="AJ642" s="218"/>
      <c r="AK642" s="218"/>
      <c r="AL642" s="218"/>
      <c r="AM642" s="218"/>
      <c r="AN642" s="218"/>
      <c r="AO642" s="94"/>
      <c r="AP642" s="218"/>
      <c r="AQ642" s="218"/>
      <c r="AR642" s="218"/>
      <c r="AU642" s="218"/>
      <c r="AW642" s="218"/>
      <c r="AX642" s="218"/>
      <c r="BE642" s="94"/>
      <c r="BF642" s="218"/>
      <c r="BG642" s="94"/>
      <c r="BH642" s="94"/>
      <c r="BI642" s="218"/>
      <c r="BJ642" s="94"/>
      <c r="BK642" s="218"/>
      <c r="BL642" s="218"/>
      <c r="BQ642" s="96"/>
      <c r="BR642" s="96"/>
      <c r="BS642" s="96"/>
      <c r="BT642" s="96"/>
      <c r="BV642" s="96"/>
      <c r="BW642" s="96"/>
    </row>
    <row r="643" spans="2:75" x14ac:dyDescent="0.2">
      <c r="B643" s="101"/>
      <c r="I643" s="101"/>
      <c r="L643" s="101"/>
      <c r="M643" s="105"/>
      <c r="N643" s="257"/>
      <c r="O643" s="257"/>
      <c r="P643" s="257"/>
      <c r="Q643" s="257"/>
      <c r="R643" s="220"/>
      <c r="S643" s="220"/>
      <c r="T643" s="220"/>
      <c r="U643" s="220"/>
      <c r="V643" s="218"/>
      <c r="X643" s="106"/>
      <c r="Y643" s="218"/>
      <c r="Z643" s="218"/>
      <c r="AA643" s="218"/>
      <c r="AB643" s="94"/>
      <c r="AC643" s="218"/>
      <c r="AD643" s="218"/>
      <c r="AE643" s="218"/>
      <c r="AF643" s="218"/>
      <c r="AG643" s="218"/>
      <c r="AH643" s="218"/>
      <c r="AI643" s="94"/>
      <c r="AJ643" s="218"/>
      <c r="AK643" s="218"/>
      <c r="AL643" s="218"/>
      <c r="AM643" s="218"/>
      <c r="AN643" s="218"/>
      <c r="AO643" s="94"/>
      <c r="AP643" s="218"/>
      <c r="AQ643" s="218"/>
      <c r="AR643" s="218"/>
      <c r="AU643" s="218"/>
      <c r="AW643" s="218"/>
      <c r="AX643" s="218"/>
      <c r="BE643" s="94"/>
      <c r="BF643" s="218"/>
      <c r="BG643" s="94"/>
      <c r="BH643" s="94"/>
      <c r="BI643" s="218"/>
      <c r="BJ643" s="94"/>
      <c r="BK643" s="218"/>
      <c r="BL643" s="218"/>
      <c r="BQ643" s="96"/>
      <c r="BR643" s="96"/>
      <c r="BS643" s="96"/>
      <c r="BT643" s="96"/>
      <c r="BV643" s="96"/>
      <c r="BW643" s="96"/>
    </row>
    <row r="644" spans="2:75" x14ac:dyDescent="0.2">
      <c r="B644" s="101"/>
      <c r="I644" s="101"/>
      <c r="L644" s="101"/>
      <c r="M644" s="105"/>
      <c r="N644" s="257"/>
      <c r="O644" s="257"/>
      <c r="P644" s="257"/>
      <c r="Q644" s="257"/>
      <c r="R644" s="220"/>
      <c r="S644" s="220"/>
      <c r="T644" s="220"/>
      <c r="U644" s="220"/>
      <c r="V644" s="218"/>
      <c r="X644" s="106"/>
      <c r="Y644" s="218"/>
      <c r="Z644" s="218"/>
      <c r="AA644" s="218"/>
      <c r="AB644" s="94"/>
      <c r="AC644" s="218"/>
      <c r="AD644" s="218"/>
      <c r="AE644" s="218"/>
      <c r="AF644" s="218"/>
      <c r="AG644" s="218"/>
      <c r="AH644" s="218"/>
      <c r="AI644" s="94"/>
      <c r="AJ644" s="218"/>
      <c r="AK644" s="218"/>
      <c r="AL644" s="218"/>
      <c r="AM644" s="218"/>
      <c r="AN644" s="218"/>
      <c r="AO644" s="94"/>
      <c r="AP644" s="218"/>
      <c r="AQ644" s="218"/>
      <c r="AR644" s="218"/>
      <c r="AU644" s="218"/>
      <c r="AW644" s="218"/>
      <c r="AX644" s="218"/>
      <c r="BE644" s="94"/>
      <c r="BF644" s="218"/>
      <c r="BG644" s="94"/>
      <c r="BH644" s="94"/>
      <c r="BI644" s="218"/>
      <c r="BJ644" s="94"/>
      <c r="BK644" s="218"/>
      <c r="BL644" s="218"/>
      <c r="BQ644" s="96"/>
      <c r="BR644" s="96"/>
      <c r="BS644" s="96"/>
      <c r="BT644" s="96"/>
      <c r="BV644" s="96"/>
      <c r="BW644" s="96"/>
    </row>
    <row r="645" spans="2:75" x14ac:dyDescent="0.2">
      <c r="B645" s="101"/>
      <c r="I645" s="101"/>
      <c r="L645" s="101"/>
      <c r="M645" s="105"/>
      <c r="N645" s="257"/>
      <c r="O645" s="257"/>
      <c r="P645" s="257"/>
      <c r="Q645" s="257"/>
      <c r="R645" s="220"/>
      <c r="S645" s="220"/>
      <c r="T645" s="220"/>
      <c r="U645" s="220"/>
      <c r="V645" s="218"/>
      <c r="X645" s="106"/>
      <c r="Y645" s="218"/>
      <c r="Z645" s="218"/>
      <c r="AA645" s="218"/>
      <c r="AB645" s="94"/>
      <c r="AC645" s="218"/>
      <c r="AD645" s="218"/>
      <c r="AE645" s="218"/>
      <c r="AF645" s="218"/>
      <c r="AG645" s="218"/>
      <c r="AH645" s="218"/>
      <c r="AI645" s="94"/>
      <c r="AJ645" s="218"/>
      <c r="AK645" s="218"/>
      <c r="AL645" s="218"/>
      <c r="AM645" s="218"/>
      <c r="AN645" s="218"/>
      <c r="AO645" s="94"/>
      <c r="AP645" s="218"/>
      <c r="AQ645" s="218"/>
      <c r="AR645" s="218"/>
      <c r="AU645" s="218"/>
      <c r="AW645" s="218"/>
      <c r="AX645" s="218"/>
      <c r="BE645" s="94"/>
      <c r="BF645" s="218"/>
      <c r="BG645" s="94"/>
      <c r="BH645" s="94"/>
      <c r="BI645" s="218"/>
      <c r="BJ645" s="94"/>
      <c r="BK645" s="218"/>
      <c r="BL645" s="218"/>
      <c r="BQ645" s="96"/>
      <c r="BR645" s="96"/>
      <c r="BS645" s="96"/>
      <c r="BT645" s="96"/>
      <c r="BV645" s="96"/>
      <c r="BW645" s="96"/>
    </row>
    <row r="646" spans="2:75" x14ac:dyDescent="0.2">
      <c r="B646" s="101"/>
      <c r="I646" s="101"/>
      <c r="L646" s="101"/>
      <c r="M646" s="105"/>
      <c r="N646" s="257"/>
      <c r="O646" s="257"/>
      <c r="P646" s="257"/>
      <c r="Q646" s="257"/>
      <c r="R646" s="220"/>
      <c r="S646" s="220"/>
      <c r="T646" s="220"/>
      <c r="U646" s="220"/>
      <c r="V646" s="218"/>
      <c r="X646" s="106"/>
      <c r="Y646" s="218"/>
      <c r="Z646" s="218"/>
      <c r="AA646" s="218"/>
      <c r="AB646" s="94"/>
      <c r="AC646" s="218"/>
      <c r="AD646" s="218"/>
      <c r="AE646" s="218"/>
      <c r="AF646" s="218"/>
      <c r="AG646" s="218"/>
      <c r="AH646" s="218"/>
      <c r="AI646" s="94"/>
      <c r="AJ646" s="218"/>
      <c r="AK646" s="218"/>
      <c r="AL646" s="218"/>
      <c r="AM646" s="218"/>
      <c r="AN646" s="218"/>
      <c r="AO646" s="94"/>
      <c r="AP646" s="218"/>
      <c r="AQ646" s="218"/>
      <c r="AR646" s="218"/>
      <c r="AU646" s="218"/>
      <c r="AW646" s="218"/>
      <c r="AX646" s="218"/>
      <c r="BE646" s="94"/>
      <c r="BF646" s="218"/>
      <c r="BG646" s="94"/>
      <c r="BH646" s="94"/>
      <c r="BI646" s="218"/>
      <c r="BJ646" s="94"/>
      <c r="BK646" s="218"/>
      <c r="BL646" s="218"/>
      <c r="BQ646" s="96"/>
      <c r="BR646" s="96"/>
      <c r="BS646" s="96"/>
      <c r="BT646" s="96"/>
      <c r="BV646" s="96"/>
      <c r="BW646" s="96"/>
    </row>
    <row r="647" spans="2:75" x14ac:dyDescent="0.2">
      <c r="B647" s="101"/>
      <c r="I647" s="101"/>
      <c r="L647" s="101"/>
      <c r="M647" s="105"/>
      <c r="N647" s="257"/>
      <c r="O647" s="257"/>
      <c r="P647" s="257"/>
      <c r="Q647" s="257"/>
      <c r="R647" s="220"/>
      <c r="S647" s="220"/>
      <c r="T647" s="220"/>
      <c r="U647" s="220"/>
      <c r="V647" s="218"/>
      <c r="X647" s="106"/>
      <c r="Y647" s="218"/>
      <c r="Z647" s="218"/>
      <c r="AA647" s="218"/>
      <c r="AB647" s="94"/>
      <c r="AC647" s="218"/>
      <c r="AD647" s="218"/>
      <c r="AE647" s="218"/>
      <c r="AF647" s="218"/>
      <c r="AG647" s="218"/>
      <c r="AH647" s="218"/>
      <c r="AI647" s="94"/>
      <c r="AJ647" s="218"/>
      <c r="AK647" s="218"/>
      <c r="AL647" s="218"/>
      <c r="AM647" s="218"/>
      <c r="AN647" s="218"/>
      <c r="AO647" s="94"/>
      <c r="AP647" s="218"/>
      <c r="AQ647" s="218"/>
      <c r="AR647" s="218"/>
      <c r="AU647" s="218"/>
      <c r="AW647" s="218"/>
      <c r="AX647" s="218"/>
      <c r="BE647" s="94"/>
      <c r="BF647" s="218"/>
      <c r="BG647" s="94"/>
      <c r="BH647" s="94"/>
      <c r="BI647" s="218"/>
      <c r="BJ647" s="94"/>
      <c r="BK647" s="218"/>
      <c r="BL647" s="218"/>
      <c r="BQ647" s="96"/>
      <c r="BR647" s="96"/>
      <c r="BS647" s="96"/>
      <c r="BT647" s="96"/>
      <c r="BV647" s="96"/>
      <c r="BW647" s="96"/>
    </row>
    <row r="648" spans="2:75" x14ac:dyDescent="0.2">
      <c r="B648" s="101"/>
      <c r="I648" s="101"/>
      <c r="L648" s="101"/>
      <c r="M648" s="105"/>
      <c r="N648" s="257"/>
      <c r="O648" s="257"/>
      <c r="P648" s="257"/>
      <c r="Q648" s="257"/>
      <c r="R648" s="220"/>
      <c r="S648" s="220"/>
      <c r="T648" s="220"/>
      <c r="U648" s="220"/>
      <c r="V648" s="218"/>
      <c r="X648" s="106"/>
      <c r="Y648" s="218"/>
      <c r="Z648" s="218"/>
      <c r="AA648" s="218"/>
      <c r="AB648" s="94"/>
      <c r="AC648" s="218"/>
      <c r="AD648" s="218"/>
      <c r="AE648" s="218"/>
      <c r="AF648" s="218"/>
      <c r="AG648" s="218"/>
      <c r="AH648" s="218"/>
      <c r="AI648" s="94"/>
      <c r="AJ648" s="218"/>
      <c r="AK648" s="218"/>
      <c r="AL648" s="218"/>
      <c r="AM648" s="218"/>
      <c r="AN648" s="218"/>
      <c r="AO648" s="94"/>
      <c r="AP648" s="218"/>
      <c r="AQ648" s="218"/>
      <c r="AR648" s="218"/>
      <c r="AU648" s="218"/>
      <c r="AW648" s="218"/>
      <c r="AX648" s="218"/>
      <c r="BE648" s="94"/>
      <c r="BF648" s="218"/>
      <c r="BG648" s="94"/>
      <c r="BH648" s="94"/>
      <c r="BI648" s="218"/>
      <c r="BJ648" s="94"/>
      <c r="BK648" s="218"/>
      <c r="BL648" s="218"/>
      <c r="BQ648" s="96"/>
      <c r="BR648" s="96"/>
      <c r="BS648" s="96"/>
      <c r="BT648" s="96"/>
      <c r="BV648" s="96"/>
      <c r="BW648" s="96"/>
    </row>
    <row r="649" spans="2:75" x14ac:dyDescent="0.2">
      <c r="B649" s="101"/>
      <c r="I649" s="101"/>
      <c r="L649" s="101"/>
      <c r="M649" s="105"/>
      <c r="N649" s="257"/>
      <c r="O649" s="257"/>
      <c r="P649" s="257"/>
      <c r="Q649" s="257"/>
      <c r="R649" s="220"/>
      <c r="S649" s="220"/>
      <c r="T649" s="220"/>
      <c r="U649" s="220"/>
      <c r="V649" s="218"/>
      <c r="X649" s="106"/>
      <c r="Y649" s="218"/>
      <c r="Z649" s="218"/>
      <c r="AA649" s="218"/>
      <c r="AB649" s="94"/>
      <c r="AC649" s="218"/>
      <c r="AD649" s="218"/>
      <c r="AE649" s="218"/>
      <c r="AF649" s="218"/>
      <c r="AG649" s="218"/>
      <c r="AH649" s="218"/>
      <c r="AI649" s="94"/>
      <c r="AJ649" s="218"/>
      <c r="AK649" s="218"/>
      <c r="AL649" s="218"/>
      <c r="AM649" s="218"/>
      <c r="AN649" s="218"/>
      <c r="AO649" s="94"/>
      <c r="AP649" s="218"/>
      <c r="AQ649" s="218"/>
      <c r="AR649" s="218"/>
      <c r="AU649" s="218"/>
      <c r="AW649" s="218"/>
      <c r="AX649" s="218"/>
      <c r="BE649" s="94"/>
      <c r="BF649" s="218"/>
      <c r="BG649" s="94"/>
      <c r="BH649" s="94"/>
      <c r="BI649" s="218"/>
      <c r="BJ649" s="94"/>
      <c r="BK649" s="218"/>
      <c r="BL649" s="218"/>
      <c r="BQ649" s="96"/>
      <c r="BR649" s="96"/>
      <c r="BS649" s="96"/>
      <c r="BT649" s="96"/>
      <c r="BV649" s="96"/>
      <c r="BW649" s="96"/>
    </row>
    <row r="650" spans="2:75" x14ac:dyDescent="0.2">
      <c r="B650" s="101"/>
      <c r="I650" s="101"/>
      <c r="L650" s="101"/>
      <c r="M650" s="105"/>
      <c r="N650" s="257"/>
      <c r="O650" s="257"/>
      <c r="P650" s="257"/>
      <c r="Q650" s="257"/>
      <c r="R650" s="220"/>
      <c r="S650" s="220"/>
      <c r="T650" s="220"/>
      <c r="U650" s="220"/>
      <c r="V650" s="218"/>
      <c r="X650" s="106"/>
      <c r="Y650" s="218"/>
      <c r="Z650" s="218"/>
      <c r="AA650" s="218"/>
      <c r="AB650" s="94"/>
      <c r="AC650" s="218"/>
      <c r="AD650" s="218"/>
      <c r="AE650" s="218"/>
      <c r="AF650" s="218"/>
      <c r="AG650" s="218"/>
      <c r="AH650" s="218"/>
      <c r="AI650" s="94"/>
      <c r="AJ650" s="218"/>
      <c r="AK650" s="218"/>
      <c r="AL650" s="218"/>
      <c r="AM650" s="218"/>
      <c r="AN650" s="218"/>
      <c r="AO650" s="94"/>
      <c r="AP650" s="218"/>
      <c r="AQ650" s="218"/>
      <c r="AR650" s="218"/>
      <c r="AU650" s="218"/>
      <c r="AW650" s="218"/>
      <c r="AX650" s="218"/>
      <c r="BE650" s="94"/>
      <c r="BF650" s="218"/>
      <c r="BG650" s="94"/>
      <c r="BH650" s="94"/>
      <c r="BI650" s="218"/>
      <c r="BJ650" s="94"/>
      <c r="BK650" s="218"/>
      <c r="BL650" s="218"/>
      <c r="BQ650" s="96"/>
      <c r="BR650" s="96"/>
      <c r="BS650" s="96"/>
      <c r="BT650" s="96"/>
      <c r="BV650" s="96"/>
      <c r="BW650" s="96"/>
    </row>
    <row r="651" spans="2:75" x14ac:dyDescent="0.2">
      <c r="B651" s="101"/>
      <c r="I651" s="101"/>
      <c r="L651" s="101"/>
      <c r="M651" s="105"/>
      <c r="N651" s="257"/>
      <c r="O651" s="257"/>
      <c r="P651" s="257"/>
      <c r="Q651" s="257"/>
      <c r="R651" s="220"/>
      <c r="S651" s="220"/>
      <c r="T651" s="220"/>
      <c r="U651" s="220"/>
      <c r="V651" s="218"/>
      <c r="X651" s="106"/>
      <c r="Y651" s="218"/>
      <c r="Z651" s="218"/>
      <c r="AA651" s="218"/>
      <c r="AB651" s="94"/>
      <c r="AC651" s="218"/>
      <c r="AD651" s="218"/>
      <c r="AE651" s="218"/>
      <c r="AF651" s="218"/>
      <c r="AG651" s="218"/>
      <c r="AH651" s="218"/>
      <c r="AI651" s="94"/>
      <c r="AJ651" s="218"/>
      <c r="AK651" s="218"/>
      <c r="AL651" s="218"/>
      <c r="AM651" s="218"/>
      <c r="AN651" s="218"/>
      <c r="AO651" s="94"/>
      <c r="AP651" s="218"/>
      <c r="AQ651" s="218"/>
      <c r="AR651" s="218"/>
      <c r="AU651" s="218"/>
      <c r="AW651" s="218"/>
      <c r="AX651" s="218"/>
      <c r="BE651" s="94"/>
      <c r="BF651" s="218"/>
      <c r="BG651" s="94"/>
      <c r="BH651" s="94"/>
      <c r="BI651" s="218"/>
      <c r="BJ651" s="94"/>
      <c r="BK651" s="218"/>
      <c r="BL651" s="218"/>
      <c r="BQ651" s="96"/>
      <c r="BR651" s="96"/>
      <c r="BS651" s="96"/>
      <c r="BT651" s="96"/>
      <c r="BV651" s="96"/>
      <c r="BW651" s="96"/>
    </row>
    <row r="652" spans="2:75" x14ac:dyDescent="0.2">
      <c r="B652" s="101"/>
      <c r="I652" s="101"/>
      <c r="L652" s="101"/>
      <c r="M652" s="105"/>
      <c r="N652" s="257"/>
      <c r="O652" s="257"/>
      <c r="P652" s="257"/>
      <c r="Q652" s="257"/>
      <c r="R652" s="220"/>
      <c r="S652" s="220"/>
      <c r="T652" s="220"/>
      <c r="U652" s="220"/>
      <c r="V652" s="218"/>
      <c r="X652" s="106"/>
      <c r="Y652" s="218"/>
      <c r="Z652" s="218"/>
      <c r="AA652" s="218"/>
      <c r="AB652" s="94"/>
      <c r="AC652" s="218"/>
      <c r="AD652" s="218"/>
      <c r="AE652" s="218"/>
      <c r="AF652" s="218"/>
      <c r="AG652" s="218"/>
      <c r="AH652" s="218"/>
      <c r="AI652" s="94"/>
      <c r="AJ652" s="218"/>
      <c r="AK652" s="218"/>
      <c r="AL652" s="218"/>
      <c r="AM652" s="218"/>
      <c r="AN652" s="218"/>
      <c r="AO652" s="94"/>
      <c r="AP652" s="218"/>
      <c r="AQ652" s="218"/>
      <c r="AR652" s="218"/>
      <c r="AU652" s="218"/>
      <c r="AW652" s="218"/>
      <c r="AX652" s="218"/>
      <c r="BE652" s="94"/>
      <c r="BF652" s="218"/>
      <c r="BG652" s="94"/>
      <c r="BH652" s="94"/>
      <c r="BI652" s="218"/>
      <c r="BJ652" s="94"/>
      <c r="BK652" s="218"/>
      <c r="BL652" s="218"/>
      <c r="BQ652" s="96"/>
      <c r="BR652" s="96"/>
      <c r="BS652" s="96"/>
      <c r="BT652" s="96"/>
      <c r="BV652" s="96"/>
      <c r="BW652" s="96"/>
    </row>
    <row r="653" spans="2:75" x14ac:dyDescent="0.2">
      <c r="B653" s="101"/>
      <c r="I653" s="101"/>
      <c r="L653" s="101"/>
      <c r="M653" s="105"/>
      <c r="N653" s="257"/>
      <c r="O653" s="257"/>
      <c r="P653" s="257"/>
      <c r="Q653" s="257"/>
      <c r="R653" s="220"/>
      <c r="S653" s="220"/>
      <c r="T653" s="220"/>
      <c r="U653" s="220"/>
      <c r="V653" s="218"/>
      <c r="X653" s="106"/>
      <c r="Y653" s="218"/>
      <c r="Z653" s="218"/>
      <c r="AA653" s="218"/>
      <c r="AB653" s="94"/>
      <c r="AC653" s="218"/>
      <c r="AD653" s="218"/>
      <c r="AE653" s="218"/>
      <c r="AF653" s="218"/>
      <c r="AG653" s="218"/>
      <c r="AH653" s="218"/>
      <c r="AI653" s="94"/>
      <c r="AJ653" s="218"/>
      <c r="AK653" s="218"/>
      <c r="AL653" s="218"/>
      <c r="AM653" s="218"/>
      <c r="AN653" s="218"/>
      <c r="AO653" s="94"/>
      <c r="AP653" s="218"/>
      <c r="AQ653" s="218"/>
      <c r="AR653" s="218"/>
      <c r="AU653" s="218"/>
      <c r="AW653" s="218"/>
      <c r="AX653" s="218"/>
      <c r="BE653" s="94"/>
      <c r="BF653" s="218"/>
      <c r="BG653" s="94"/>
      <c r="BH653" s="94"/>
      <c r="BI653" s="218"/>
      <c r="BJ653" s="94"/>
      <c r="BK653" s="218"/>
      <c r="BL653" s="218"/>
      <c r="BQ653" s="96"/>
      <c r="BR653" s="96"/>
      <c r="BS653" s="96"/>
      <c r="BT653" s="96"/>
      <c r="BV653" s="96"/>
      <c r="BW653" s="96"/>
    </row>
    <row r="654" spans="2:75" x14ac:dyDescent="0.2">
      <c r="B654" s="101"/>
      <c r="I654" s="101"/>
      <c r="L654" s="101"/>
      <c r="M654" s="105"/>
      <c r="N654" s="257"/>
      <c r="O654" s="257"/>
      <c r="P654" s="257"/>
      <c r="Q654" s="257"/>
      <c r="R654" s="220"/>
      <c r="S654" s="220"/>
      <c r="T654" s="220"/>
      <c r="U654" s="220"/>
      <c r="V654" s="218"/>
      <c r="X654" s="106"/>
      <c r="Y654" s="218"/>
      <c r="Z654" s="218"/>
      <c r="AA654" s="218"/>
      <c r="AB654" s="94"/>
      <c r="AC654" s="218"/>
      <c r="AD654" s="218"/>
      <c r="AE654" s="218"/>
      <c r="AF654" s="218"/>
      <c r="AG654" s="218"/>
      <c r="AH654" s="218"/>
      <c r="AI654" s="94"/>
      <c r="AJ654" s="218"/>
      <c r="AK654" s="218"/>
      <c r="AL654" s="218"/>
      <c r="AM654" s="218"/>
      <c r="AN654" s="218"/>
      <c r="AO654" s="94"/>
      <c r="AP654" s="218"/>
      <c r="AQ654" s="218"/>
      <c r="AR654" s="218"/>
      <c r="AU654" s="218"/>
      <c r="AW654" s="218"/>
      <c r="AX654" s="218"/>
      <c r="BE654" s="94"/>
      <c r="BF654" s="218"/>
      <c r="BG654" s="94"/>
      <c r="BH654" s="94"/>
      <c r="BI654" s="218"/>
      <c r="BJ654" s="94"/>
      <c r="BK654" s="218"/>
      <c r="BL654" s="218"/>
      <c r="BQ654" s="96"/>
      <c r="BR654" s="96"/>
      <c r="BS654" s="96"/>
      <c r="BT654" s="96"/>
      <c r="BV654" s="96"/>
      <c r="BW654" s="96"/>
    </row>
    <row r="655" spans="2:75" x14ac:dyDescent="0.2">
      <c r="B655" s="101"/>
      <c r="I655" s="101"/>
      <c r="L655" s="101"/>
      <c r="M655" s="105"/>
      <c r="N655" s="257"/>
      <c r="O655" s="257"/>
      <c r="P655" s="257"/>
      <c r="Q655" s="257"/>
      <c r="R655" s="220"/>
      <c r="S655" s="220"/>
      <c r="T655" s="220"/>
      <c r="U655" s="220"/>
      <c r="V655" s="218"/>
      <c r="X655" s="106"/>
      <c r="Y655" s="218"/>
      <c r="Z655" s="218"/>
      <c r="AA655" s="218"/>
      <c r="AB655" s="94"/>
      <c r="AC655" s="218"/>
      <c r="AD655" s="218"/>
      <c r="AE655" s="218"/>
      <c r="AF655" s="218"/>
      <c r="AG655" s="218"/>
      <c r="AH655" s="218"/>
      <c r="AI655" s="94"/>
      <c r="AJ655" s="218"/>
      <c r="AK655" s="218"/>
      <c r="AL655" s="218"/>
      <c r="AM655" s="218"/>
      <c r="AN655" s="218"/>
      <c r="AO655" s="94"/>
      <c r="AP655" s="218"/>
      <c r="AQ655" s="218"/>
      <c r="AR655" s="218"/>
      <c r="AU655" s="218"/>
      <c r="AW655" s="218"/>
      <c r="AX655" s="218"/>
      <c r="BE655" s="94"/>
      <c r="BF655" s="218"/>
      <c r="BG655" s="94"/>
      <c r="BH655" s="94"/>
      <c r="BI655" s="218"/>
      <c r="BJ655" s="94"/>
      <c r="BK655" s="218"/>
      <c r="BL655" s="218"/>
      <c r="BQ655" s="96"/>
      <c r="BR655" s="96"/>
      <c r="BS655" s="96"/>
      <c r="BT655" s="96"/>
      <c r="BV655" s="96"/>
      <c r="BW655" s="96"/>
    </row>
    <row r="656" spans="2:75" x14ac:dyDescent="0.2">
      <c r="B656" s="101"/>
      <c r="I656" s="101"/>
      <c r="L656" s="101"/>
      <c r="M656" s="105"/>
      <c r="N656" s="257"/>
      <c r="O656" s="257"/>
      <c r="P656" s="257"/>
      <c r="Q656" s="257"/>
      <c r="R656" s="220"/>
      <c r="S656" s="220"/>
      <c r="T656" s="220"/>
      <c r="U656" s="220"/>
      <c r="V656" s="218"/>
      <c r="X656" s="106"/>
      <c r="Y656" s="218"/>
      <c r="Z656" s="218"/>
      <c r="AA656" s="218"/>
      <c r="AB656" s="94"/>
      <c r="AC656" s="218"/>
      <c r="AD656" s="218"/>
      <c r="AE656" s="218"/>
      <c r="AF656" s="218"/>
      <c r="AG656" s="218"/>
      <c r="AH656" s="218"/>
      <c r="AI656" s="94"/>
      <c r="AJ656" s="218"/>
      <c r="AK656" s="218"/>
      <c r="AL656" s="218"/>
      <c r="AM656" s="218"/>
      <c r="AN656" s="218"/>
      <c r="AO656" s="94"/>
      <c r="AP656" s="218"/>
      <c r="AQ656" s="218"/>
      <c r="AR656" s="218"/>
      <c r="AU656" s="218"/>
      <c r="AW656" s="218"/>
      <c r="AX656" s="218"/>
      <c r="BE656" s="94"/>
      <c r="BF656" s="218"/>
      <c r="BG656" s="94"/>
      <c r="BH656" s="94"/>
      <c r="BI656" s="218"/>
      <c r="BJ656" s="94"/>
      <c r="BK656" s="218"/>
      <c r="BL656" s="218"/>
      <c r="BQ656" s="96"/>
      <c r="BR656" s="96"/>
      <c r="BS656" s="96"/>
      <c r="BT656" s="96"/>
      <c r="BV656" s="96"/>
      <c r="BW656" s="96"/>
    </row>
    <row r="657" spans="2:75" x14ac:dyDescent="0.2">
      <c r="B657" s="101"/>
      <c r="I657" s="101"/>
      <c r="L657" s="101"/>
      <c r="M657" s="105"/>
      <c r="N657" s="257"/>
      <c r="O657" s="257"/>
      <c r="P657" s="257"/>
      <c r="Q657" s="257"/>
      <c r="R657" s="220"/>
      <c r="S657" s="220"/>
      <c r="T657" s="220"/>
      <c r="U657" s="220"/>
      <c r="V657" s="218"/>
      <c r="X657" s="106"/>
      <c r="Y657" s="218"/>
      <c r="Z657" s="218"/>
      <c r="AA657" s="218"/>
      <c r="AB657" s="94"/>
      <c r="AC657" s="218"/>
      <c r="AD657" s="218"/>
      <c r="AE657" s="218"/>
      <c r="AF657" s="218"/>
      <c r="AG657" s="218"/>
      <c r="AH657" s="218"/>
      <c r="AI657" s="94"/>
      <c r="AJ657" s="218"/>
      <c r="AK657" s="218"/>
      <c r="AL657" s="218"/>
      <c r="AM657" s="218"/>
      <c r="AN657" s="218"/>
      <c r="AO657" s="94"/>
      <c r="AP657" s="218"/>
      <c r="AQ657" s="218"/>
      <c r="AR657" s="218"/>
      <c r="AU657" s="218"/>
      <c r="AW657" s="218"/>
      <c r="AX657" s="218"/>
      <c r="BE657" s="94"/>
      <c r="BF657" s="218"/>
      <c r="BG657" s="94"/>
      <c r="BH657" s="94"/>
      <c r="BI657" s="218"/>
      <c r="BJ657" s="94"/>
      <c r="BK657" s="218"/>
      <c r="BL657" s="218"/>
      <c r="BQ657" s="96"/>
      <c r="BR657" s="96"/>
      <c r="BS657" s="96"/>
      <c r="BT657" s="96"/>
      <c r="BV657" s="96"/>
      <c r="BW657" s="96"/>
    </row>
    <row r="658" spans="2:75" x14ac:dyDescent="0.2">
      <c r="B658" s="101"/>
      <c r="I658" s="101"/>
      <c r="L658" s="101"/>
      <c r="M658" s="105"/>
      <c r="N658" s="257"/>
      <c r="O658" s="257"/>
      <c r="P658" s="257"/>
      <c r="Q658" s="257"/>
      <c r="R658" s="220"/>
      <c r="S658" s="220"/>
      <c r="T658" s="220"/>
      <c r="U658" s="220"/>
      <c r="V658" s="218"/>
      <c r="X658" s="106"/>
      <c r="Y658" s="218"/>
      <c r="Z658" s="218"/>
      <c r="AA658" s="218"/>
      <c r="AB658" s="94"/>
      <c r="AC658" s="218"/>
      <c r="AD658" s="218"/>
      <c r="AE658" s="218"/>
      <c r="AF658" s="218"/>
      <c r="AG658" s="218"/>
      <c r="AH658" s="218"/>
      <c r="AI658" s="94"/>
      <c r="AJ658" s="218"/>
      <c r="AK658" s="218"/>
      <c r="AL658" s="218"/>
      <c r="AM658" s="218"/>
      <c r="AN658" s="218"/>
      <c r="AO658" s="94"/>
      <c r="AP658" s="218"/>
      <c r="AQ658" s="218"/>
      <c r="AR658" s="218"/>
      <c r="AU658" s="218"/>
      <c r="AW658" s="218"/>
      <c r="AX658" s="218"/>
      <c r="BE658" s="94"/>
      <c r="BF658" s="218"/>
      <c r="BG658" s="94"/>
      <c r="BH658" s="94"/>
      <c r="BI658" s="218"/>
      <c r="BJ658" s="94"/>
      <c r="BK658" s="218"/>
      <c r="BL658" s="218"/>
      <c r="BQ658" s="96"/>
      <c r="BR658" s="96"/>
      <c r="BS658" s="96"/>
      <c r="BT658" s="96"/>
      <c r="BV658" s="96"/>
      <c r="BW658" s="96"/>
    </row>
    <row r="659" spans="2:75" x14ac:dyDescent="0.2">
      <c r="B659" s="101"/>
      <c r="I659" s="101"/>
      <c r="L659" s="101"/>
      <c r="M659" s="105"/>
      <c r="N659" s="257"/>
      <c r="O659" s="257"/>
      <c r="P659" s="257"/>
      <c r="Q659" s="257"/>
      <c r="R659" s="220"/>
      <c r="S659" s="220"/>
      <c r="T659" s="220"/>
      <c r="U659" s="220"/>
      <c r="V659" s="218"/>
      <c r="X659" s="106"/>
      <c r="Y659" s="218"/>
      <c r="Z659" s="218"/>
      <c r="AA659" s="218"/>
      <c r="AB659" s="94"/>
      <c r="AC659" s="218"/>
      <c r="AD659" s="218"/>
      <c r="AE659" s="218"/>
      <c r="AF659" s="218"/>
      <c r="AG659" s="218"/>
      <c r="AH659" s="218"/>
      <c r="AI659" s="94"/>
      <c r="AJ659" s="218"/>
      <c r="AK659" s="218"/>
      <c r="AL659" s="218"/>
      <c r="AM659" s="218"/>
      <c r="AN659" s="218"/>
      <c r="AO659" s="94"/>
      <c r="AP659" s="218"/>
      <c r="AQ659" s="218"/>
      <c r="AR659" s="218"/>
      <c r="AU659" s="218"/>
      <c r="AW659" s="218"/>
      <c r="AX659" s="218"/>
      <c r="BE659" s="94"/>
      <c r="BF659" s="218"/>
      <c r="BG659" s="94"/>
      <c r="BH659" s="94"/>
      <c r="BI659" s="218"/>
      <c r="BJ659" s="94"/>
      <c r="BK659" s="218"/>
      <c r="BL659" s="218"/>
      <c r="BQ659" s="96"/>
      <c r="BR659" s="96"/>
      <c r="BS659" s="96"/>
      <c r="BT659" s="96"/>
      <c r="BV659" s="96"/>
      <c r="BW659" s="96"/>
    </row>
    <row r="660" spans="2:75" x14ac:dyDescent="0.2">
      <c r="B660" s="101"/>
      <c r="I660" s="101"/>
      <c r="L660" s="101"/>
      <c r="M660" s="105"/>
      <c r="N660" s="257"/>
      <c r="O660" s="257"/>
      <c r="P660" s="257"/>
      <c r="Q660" s="257"/>
      <c r="R660" s="220"/>
      <c r="S660" s="220"/>
      <c r="T660" s="220"/>
      <c r="U660" s="220"/>
      <c r="V660" s="218"/>
      <c r="X660" s="106"/>
      <c r="Y660" s="218"/>
      <c r="Z660" s="218"/>
      <c r="AA660" s="218"/>
      <c r="AB660" s="94"/>
      <c r="AC660" s="218"/>
      <c r="AD660" s="218"/>
      <c r="AE660" s="218"/>
      <c r="AF660" s="218"/>
      <c r="AG660" s="218"/>
      <c r="AH660" s="218"/>
      <c r="AI660" s="94"/>
      <c r="AJ660" s="218"/>
      <c r="AK660" s="218"/>
      <c r="AL660" s="218"/>
      <c r="AM660" s="218"/>
      <c r="AN660" s="218"/>
      <c r="AO660" s="94"/>
      <c r="AP660" s="218"/>
      <c r="AQ660" s="218"/>
      <c r="AR660" s="218"/>
      <c r="AU660" s="218"/>
      <c r="AW660" s="218"/>
      <c r="AX660" s="218"/>
      <c r="BE660" s="94"/>
      <c r="BF660" s="218"/>
      <c r="BG660" s="94"/>
      <c r="BH660" s="94"/>
      <c r="BI660" s="218"/>
      <c r="BJ660" s="94"/>
      <c r="BK660" s="218"/>
      <c r="BL660" s="218"/>
      <c r="BQ660" s="96"/>
      <c r="BR660" s="96"/>
      <c r="BS660" s="96"/>
      <c r="BT660" s="96"/>
      <c r="BV660" s="96"/>
      <c r="BW660" s="96"/>
    </row>
    <row r="661" spans="2:75" x14ac:dyDescent="0.2">
      <c r="B661" s="101"/>
      <c r="I661" s="101"/>
      <c r="L661" s="101"/>
      <c r="M661" s="105"/>
      <c r="N661" s="257"/>
      <c r="O661" s="257"/>
      <c r="P661" s="257"/>
      <c r="Q661" s="257"/>
      <c r="R661" s="220"/>
      <c r="S661" s="220"/>
      <c r="T661" s="220"/>
      <c r="U661" s="220"/>
      <c r="V661" s="218"/>
      <c r="X661" s="106"/>
      <c r="Y661" s="218"/>
      <c r="Z661" s="218"/>
      <c r="AA661" s="218"/>
      <c r="AB661" s="94"/>
      <c r="AC661" s="218"/>
      <c r="AD661" s="218"/>
      <c r="AE661" s="218"/>
      <c r="AF661" s="218"/>
      <c r="AG661" s="218"/>
      <c r="AH661" s="218"/>
      <c r="AI661" s="94"/>
      <c r="AJ661" s="218"/>
      <c r="AK661" s="218"/>
      <c r="AL661" s="218"/>
      <c r="AM661" s="218"/>
      <c r="AN661" s="218"/>
      <c r="AO661" s="94"/>
      <c r="AP661" s="218"/>
      <c r="AQ661" s="218"/>
      <c r="AR661" s="218"/>
      <c r="AU661" s="218"/>
      <c r="AW661" s="218"/>
      <c r="AX661" s="218"/>
      <c r="BE661" s="94"/>
      <c r="BF661" s="218"/>
      <c r="BG661" s="94"/>
      <c r="BH661" s="94"/>
      <c r="BI661" s="218"/>
      <c r="BJ661" s="94"/>
      <c r="BK661" s="218"/>
      <c r="BL661" s="218"/>
      <c r="BQ661" s="96"/>
      <c r="BR661" s="96"/>
      <c r="BS661" s="96"/>
      <c r="BT661" s="96"/>
      <c r="BV661" s="96"/>
      <c r="BW661" s="96"/>
    </row>
    <row r="662" spans="2:75" x14ac:dyDescent="0.2">
      <c r="B662" s="101"/>
      <c r="I662" s="101"/>
      <c r="L662" s="101"/>
      <c r="M662" s="105"/>
      <c r="N662" s="257"/>
      <c r="O662" s="257"/>
      <c r="P662" s="257"/>
      <c r="Q662" s="257"/>
      <c r="R662" s="220"/>
      <c r="S662" s="220"/>
      <c r="T662" s="220"/>
      <c r="U662" s="220"/>
      <c r="V662" s="218"/>
      <c r="X662" s="106"/>
      <c r="Y662" s="218"/>
      <c r="Z662" s="218"/>
      <c r="AA662" s="218"/>
      <c r="AB662" s="94"/>
      <c r="AC662" s="218"/>
      <c r="AD662" s="218"/>
      <c r="AE662" s="218"/>
      <c r="AF662" s="218"/>
      <c r="AG662" s="218"/>
      <c r="AH662" s="218"/>
      <c r="AI662" s="94"/>
      <c r="AJ662" s="218"/>
      <c r="AK662" s="218"/>
      <c r="AL662" s="218"/>
      <c r="AM662" s="218"/>
      <c r="AN662" s="218"/>
      <c r="AO662" s="94"/>
      <c r="AP662" s="218"/>
      <c r="AQ662" s="218"/>
      <c r="AR662" s="218"/>
      <c r="AU662" s="218"/>
      <c r="AW662" s="218"/>
      <c r="AX662" s="218"/>
      <c r="BE662" s="94"/>
      <c r="BF662" s="218"/>
      <c r="BG662" s="94"/>
      <c r="BH662" s="94"/>
      <c r="BI662" s="218"/>
      <c r="BJ662" s="94"/>
      <c r="BK662" s="218"/>
      <c r="BL662" s="218"/>
      <c r="BQ662" s="96"/>
      <c r="BR662" s="96"/>
      <c r="BS662" s="96"/>
      <c r="BT662" s="96"/>
      <c r="BV662" s="96"/>
      <c r="BW662" s="96"/>
    </row>
    <row r="663" spans="2:75" x14ac:dyDescent="0.2">
      <c r="B663" s="101"/>
      <c r="I663" s="101"/>
      <c r="L663" s="101"/>
      <c r="M663" s="105"/>
      <c r="N663" s="257"/>
      <c r="O663" s="257"/>
      <c r="P663" s="257"/>
      <c r="Q663" s="257"/>
      <c r="R663" s="220"/>
      <c r="S663" s="220"/>
      <c r="T663" s="220"/>
      <c r="U663" s="220"/>
      <c r="V663" s="218"/>
      <c r="X663" s="106"/>
      <c r="Y663" s="218"/>
      <c r="Z663" s="218"/>
      <c r="AA663" s="218"/>
      <c r="AB663" s="94"/>
      <c r="AC663" s="218"/>
      <c r="AD663" s="218"/>
      <c r="AE663" s="218"/>
      <c r="AF663" s="218"/>
      <c r="AG663" s="218"/>
      <c r="AH663" s="218"/>
      <c r="AI663" s="94"/>
      <c r="AJ663" s="218"/>
      <c r="AK663" s="218"/>
      <c r="AL663" s="218"/>
      <c r="AM663" s="218"/>
      <c r="AN663" s="218"/>
      <c r="AO663" s="94"/>
      <c r="AP663" s="218"/>
      <c r="AQ663" s="218"/>
      <c r="AR663" s="218"/>
      <c r="AU663" s="218"/>
      <c r="AW663" s="218"/>
      <c r="AX663" s="218"/>
      <c r="BE663" s="94"/>
      <c r="BF663" s="218"/>
      <c r="BG663" s="94"/>
      <c r="BH663" s="94"/>
      <c r="BI663" s="218"/>
      <c r="BJ663" s="94"/>
      <c r="BK663" s="218"/>
      <c r="BL663" s="218"/>
      <c r="BQ663" s="96"/>
      <c r="BR663" s="96"/>
      <c r="BS663" s="96"/>
      <c r="BT663" s="96"/>
      <c r="BV663" s="96"/>
      <c r="BW663" s="96"/>
    </row>
    <row r="664" spans="2:75" x14ac:dyDescent="0.2">
      <c r="B664" s="101"/>
      <c r="I664" s="101"/>
      <c r="L664" s="101"/>
      <c r="M664" s="105"/>
      <c r="N664" s="257"/>
      <c r="O664" s="257"/>
      <c r="P664" s="257"/>
      <c r="Q664" s="257"/>
      <c r="R664" s="220"/>
      <c r="S664" s="220"/>
      <c r="T664" s="220"/>
      <c r="U664" s="220"/>
      <c r="V664" s="218"/>
      <c r="X664" s="106"/>
      <c r="Y664" s="218"/>
      <c r="Z664" s="218"/>
      <c r="AA664" s="218"/>
      <c r="AB664" s="94"/>
      <c r="AC664" s="218"/>
      <c r="AD664" s="218"/>
      <c r="AE664" s="218"/>
      <c r="AF664" s="218"/>
      <c r="AG664" s="218"/>
      <c r="AH664" s="218"/>
      <c r="AI664" s="94"/>
      <c r="AJ664" s="218"/>
      <c r="AK664" s="218"/>
      <c r="AL664" s="218"/>
      <c r="AM664" s="218"/>
      <c r="AN664" s="218"/>
      <c r="AO664" s="94"/>
      <c r="AP664" s="218"/>
      <c r="AQ664" s="218"/>
      <c r="AR664" s="218"/>
      <c r="AU664" s="218"/>
      <c r="AW664" s="218"/>
      <c r="AX664" s="218"/>
      <c r="BE664" s="94"/>
      <c r="BF664" s="218"/>
      <c r="BG664" s="94"/>
      <c r="BH664" s="94"/>
      <c r="BI664" s="218"/>
      <c r="BJ664" s="94"/>
      <c r="BK664" s="218"/>
      <c r="BL664" s="218"/>
      <c r="BQ664" s="96"/>
      <c r="BR664" s="96"/>
      <c r="BS664" s="96"/>
      <c r="BT664" s="96"/>
      <c r="BV664" s="96"/>
      <c r="BW664" s="96"/>
    </row>
    <row r="665" spans="2:75" x14ac:dyDescent="0.2">
      <c r="B665" s="101"/>
      <c r="I665" s="101"/>
      <c r="L665" s="101"/>
      <c r="M665" s="105"/>
      <c r="N665" s="257"/>
      <c r="O665" s="257"/>
      <c r="P665" s="257"/>
      <c r="Q665" s="257"/>
      <c r="R665" s="220"/>
      <c r="S665" s="220"/>
      <c r="T665" s="220"/>
      <c r="U665" s="220"/>
      <c r="V665" s="218"/>
      <c r="X665" s="106"/>
      <c r="Y665" s="218"/>
      <c r="Z665" s="218"/>
      <c r="AA665" s="218"/>
      <c r="AB665" s="94"/>
      <c r="AC665" s="218"/>
      <c r="AD665" s="218"/>
      <c r="AE665" s="218"/>
      <c r="AF665" s="218"/>
      <c r="AG665" s="218"/>
      <c r="AH665" s="218"/>
      <c r="AI665" s="94"/>
      <c r="AJ665" s="218"/>
      <c r="AK665" s="218"/>
      <c r="AL665" s="218"/>
      <c r="AM665" s="218"/>
      <c r="AN665" s="218"/>
      <c r="AO665" s="94"/>
      <c r="AP665" s="218"/>
      <c r="AQ665" s="218"/>
      <c r="AR665" s="218"/>
      <c r="AU665" s="218"/>
      <c r="AW665" s="218"/>
      <c r="AX665" s="218"/>
      <c r="BE665" s="94"/>
      <c r="BF665" s="218"/>
      <c r="BG665" s="94"/>
      <c r="BH665" s="94"/>
      <c r="BI665" s="218"/>
      <c r="BJ665" s="94"/>
      <c r="BK665" s="218"/>
      <c r="BL665" s="218"/>
      <c r="BQ665" s="96"/>
      <c r="BR665" s="96"/>
      <c r="BS665" s="96"/>
      <c r="BT665" s="96"/>
      <c r="BV665" s="96"/>
      <c r="BW665" s="96"/>
    </row>
    <row r="666" spans="2:75" x14ac:dyDescent="0.2">
      <c r="B666" s="101"/>
      <c r="I666" s="101"/>
      <c r="L666" s="101"/>
      <c r="M666" s="105"/>
      <c r="N666" s="257"/>
      <c r="O666" s="257"/>
      <c r="P666" s="257"/>
      <c r="Q666" s="257"/>
      <c r="R666" s="220"/>
      <c r="S666" s="220"/>
      <c r="T666" s="220"/>
      <c r="U666" s="220"/>
      <c r="V666" s="218"/>
      <c r="X666" s="106"/>
      <c r="Y666" s="218"/>
      <c r="Z666" s="218"/>
      <c r="AA666" s="218"/>
      <c r="AB666" s="94"/>
      <c r="AC666" s="218"/>
      <c r="AD666" s="218"/>
      <c r="AE666" s="218"/>
      <c r="AF666" s="218"/>
      <c r="AG666" s="218"/>
      <c r="AH666" s="218"/>
      <c r="AI666" s="94"/>
      <c r="AJ666" s="218"/>
      <c r="AK666" s="218"/>
      <c r="AL666" s="218"/>
      <c r="AM666" s="218"/>
      <c r="AN666" s="218"/>
      <c r="AO666" s="94"/>
      <c r="AP666" s="218"/>
      <c r="AQ666" s="218"/>
      <c r="AR666" s="218"/>
      <c r="AU666" s="218"/>
      <c r="AW666" s="218"/>
      <c r="AX666" s="218"/>
      <c r="BE666" s="94"/>
      <c r="BF666" s="218"/>
      <c r="BG666" s="94"/>
      <c r="BH666" s="94"/>
      <c r="BI666" s="218"/>
      <c r="BJ666" s="94"/>
      <c r="BK666" s="218"/>
      <c r="BL666" s="218"/>
      <c r="BQ666" s="96"/>
      <c r="BR666" s="96"/>
      <c r="BS666" s="96"/>
      <c r="BT666" s="96"/>
      <c r="BV666" s="96"/>
      <c r="BW666" s="96"/>
    </row>
    <row r="667" spans="2:75" x14ac:dyDescent="0.2">
      <c r="B667" s="101"/>
      <c r="I667" s="101"/>
      <c r="L667" s="101"/>
      <c r="M667" s="105"/>
      <c r="N667" s="257"/>
      <c r="O667" s="257"/>
      <c r="P667" s="257"/>
      <c r="Q667" s="257"/>
      <c r="R667" s="220"/>
      <c r="S667" s="220"/>
      <c r="T667" s="220"/>
      <c r="U667" s="220"/>
      <c r="V667" s="218"/>
      <c r="X667" s="106"/>
      <c r="Y667" s="218"/>
      <c r="Z667" s="218"/>
      <c r="AA667" s="218"/>
      <c r="AB667" s="94"/>
      <c r="AC667" s="218"/>
      <c r="AD667" s="218"/>
      <c r="AE667" s="218"/>
      <c r="AF667" s="218"/>
      <c r="AG667" s="218"/>
      <c r="AH667" s="218"/>
      <c r="AI667" s="94"/>
      <c r="AJ667" s="218"/>
      <c r="AK667" s="218"/>
      <c r="AL667" s="218"/>
      <c r="AM667" s="218"/>
      <c r="AN667" s="218"/>
      <c r="AO667" s="94"/>
      <c r="AP667" s="218"/>
      <c r="AQ667" s="218"/>
      <c r="AR667" s="218"/>
      <c r="AU667" s="218"/>
      <c r="AW667" s="218"/>
      <c r="AX667" s="218"/>
      <c r="BE667" s="94"/>
      <c r="BF667" s="218"/>
      <c r="BG667" s="94"/>
      <c r="BH667" s="94"/>
      <c r="BI667" s="218"/>
      <c r="BJ667" s="94"/>
      <c r="BK667" s="218"/>
      <c r="BL667" s="218"/>
      <c r="BQ667" s="96"/>
      <c r="BR667" s="96"/>
      <c r="BS667" s="96"/>
      <c r="BT667" s="96"/>
      <c r="BV667" s="96"/>
      <c r="BW667" s="96"/>
    </row>
    <row r="668" spans="2:75" x14ac:dyDescent="0.2">
      <c r="B668" s="101"/>
      <c r="I668" s="101"/>
      <c r="L668" s="101"/>
      <c r="M668" s="105"/>
      <c r="N668" s="257"/>
      <c r="O668" s="257"/>
      <c r="P668" s="257"/>
      <c r="Q668" s="257"/>
      <c r="R668" s="220"/>
      <c r="S668" s="220"/>
      <c r="T668" s="220"/>
      <c r="U668" s="220"/>
      <c r="V668" s="218"/>
      <c r="X668" s="106"/>
      <c r="Y668" s="218"/>
      <c r="Z668" s="218"/>
      <c r="AA668" s="218"/>
      <c r="AB668" s="94"/>
      <c r="AC668" s="218"/>
      <c r="AD668" s="218"/>
      <c r="AE668" s="218"/>
      <c r="AF668" s="218"/>
      <c r="AG668" s="218"/>
      <c r="AH668" s="218"/>
      <c r="AI668" s="94"/>
      <c r="AJ668" s="218"/>
      <c r="AK668" s="218"/>
      <c r="AL668" s="218"/>
      <c r="AM668" s="218"/>
      <c r="AN668" s="218"/>
      <c r="AO668" s="94"/>
      <c r="AP668" s="218"/>
      <c r="AQ668" s="218"/>
      <c r="AR668" s="218"/>
      <c r="AU668" s="218"/>
      <c r="AW668" s="218"/>
      <c r="AX668" s="218"/>
      <c r="BE668" s="94"/>
      <c r="BF668" s="218"/>
      <c r="BG668" s="94"/>
      <c r="BH668" s="94"/>
      <c r="BI668" s="218"/>
      <c r="BJ668" s="94"/>
      <c r="BK668" s="218"/>
      <c r="BL668" s="218"/>
      <c r="BQ668" s="96"/>
      <c r="BR668" s="96"/>
      <c r="BS668" s="96"/>
      <c r="BT668" s="96"/>
      <c r="BV668" s="96"/>
      <c r="BW668" s="96"/>
    </row>
    <row r="669" spans="2:75" x14ac:dyDescent="0.2">
      <c r="B669" s="101"/>
      <c r="I669" s="101"/>
      <c r="L669" s="101"/>
      <c r="M669" s="105"/>
      <c r="N669" s="257"/>
      <c r="O669" s="257"/>
      <c r="P669" s="257"/>
      <c r="Q669" s="257"/>
      <c r="R669" s="220"/>
      <c r="S669" s="220"/>
      <c r="T669" s="220"/>
      <c r="U669" s="220"/>
      <c r="V669" s="218"/>
      <c r="X669" s="106"/>
      <c r="Y669" s="218"/>
      <c r="Z669" s="218"/>
      <c r="AA669" s="218"/>
      <c r="AB669" s="94"/>
      <c r="AC669" s="218"/>
      <c r="AD669" s="218"/>
      <c r="AE669" s="218"/>
      <c r="AF669" s="218"/>
      <c r="AG669" s="218"/>
      <c r="AH669" s="218"/>
      <c r="AI669" s="94"/>
      <c r="AJ669" s="218"/>
      <c r="AK669" s="218"/>
      <c r="AL669" s="218"/>
      <c r="AM669" s="218"/>
      <c r="AN669" s="218"/>
      <c r="AO669" s="94"/>
      <c r="AP669" s="218"/>
      <c r="AQ669" s="218"/>
      <c r="AR669" s="218"/>
      <c r="AU669" s="218"/>
      <c r="AW669" s="218"/>
      <c r="AX669" s="218"/>
      <c r="BE669" s="94"/>
      <c r="BF669" s="218"/>
      <c r="BG669" s="94"/>
      <c r="BH669" s="94"/>
      <c r="BI669" s="218"/>
      <c r="BJ669" s="94"/>
      <c r="BK669" s="218"/>
      <c r="BL669" s="218"/>
      <c r="BQ669" s="96"/>
      <c r="BR669" s="96"/>
      <c r="BS669" s="96"/>
      <c r="BT669" s="96"/>
      <c r="BV669" s="96"/>
      <c r="BW669" s="96"/>
    </row>
    <row r="670" spans="2:75" x14ac:dyDescent="0.2">
      <c r="B670" s="101"/>
      <c r="I670" s="101"/>
      <c r="L670" s="101"/>
      <c r="M670" s="105"/>
      <c r="N670" s="257"/>
      <c r="O670" s="257"/>
      <c r="P670" s="257"/>
      <c r="Q670" s="257"/>
      <c r="R670" s="220"/>
      <c r="S670" s="220"/>
      <c r="T670" s="220"/>
      <c r="U670" s="220"/>
      <c r="V670" s="218"/>
      <c r="X670" s="106"/>
      <c r="Y670" s="218"/>
      <c r="Z670" s="218"/>
      <c r="AA670" s="218"/>
      <c r="AB670" s="94"/>
      <c r="AC670" s="218"/>
      <c r="AD670" s="218"/>
      <c r="AE670" s="218"/>
      <c r="AF670" s="218"/>
      <c r="AG670" s="218"/>
      <c r="AH670" s="218"/>
      <c r="AI670" s="94"/>
      <c r="AJ670" s="218"/>
      <c r="AK670" s="218"/>
      <c r="AL670" s="218"/>
      <c r="AM670" s="218"/>
      <c r="AN670" s="218"/>
      <c r="AO670" s="94"/>
      <c r="AP670" s="218"/>
      <c r="AQ670" s="218"/>
      <c r="AR670" s="218"/>
      <c r="AU670" s="218"/>
      <c r="AW670" s="218"/>
      <c r="AX670" s="218"/>
      <c r="BE670" s="94"/>
      <c r="BF670" s="218"/>
      <c r="BG670" s="94"/>
      <c r="BH670" s="94"/>
      <c r="BI670" s="218"/>
      <c r="BJ670" s="94"/>
      <c r="BK670" s="218"/>
      <c r="BL670" s="218"/>
      <c r="BQ670" s="96"/>
      <c r="BR670" s="96"/>
      <c r="BS670" s="96"/>
      <c r="BT670" s="96"/>
      <c r="BV670" s="96"/>
      <c r="BW670" s="96"/>
    </row>
    <row r="671" spans="2:75" x14ac:dyDescent="0.2">
      <c r="B671" s="101"/>
      <c r="I671" s="101"/>
      <c r="L671" s="101"/>
      <c r="M671" s="105"/>
      <c r="N671" s="257"/>
      <c r="O671" s="257"/>
      <c r="P671" s="257"/>
      <c r="Q671" s="257"/>
      <c r="R671" s="220"/>
      <c r="S671" s="220"/>
      <c r="T671" s="220"/>
      <c r="U671" s="220"/>
      <c r="V671" s="218"/>
      <c r="X671" s="106"/>
      <c r="Y671" s="218"/>
      <c r="Z671" s="218"/>
      <c r="AA671" s="218"/>
      <c r="AB671" s="94"/>
      <c r="AC671" s="218"/>
      <c r="AD671" s="218"/>
      <c r="AE671" s="218"/>
      <c r="AF671" s="218"/>
      <c r="AG671" s="218"/>
      <c r="AH671" s="218"/>
      <c r="AI671" s="94"/>
      <c r="AJ671" s="218"/>
      <c r="AK671" s="218"/>
      <c r="AL671" s="218"/>
      <c r="AM671" s="218"/>
      <c r="AN671" s="218"/>
      <c r="AO671" s="94"/>
      <c r="AP671" s="218"/>
      <c r="AQ671" s="218"/>
      <c r="AR671" s="218"/>
      <c r="AU671" s="218"/>
      <c r="AW671" s="218"/>
      <c r="AX671" s="218"/>
      <c r="BE671" s="94"/>
      <c r="BF671" s="218"/>
      <c r="BG671" s="94"/>
      <c r="BH671" s="94"/>
      <c r="BI671" s="218"/>
      <c r="BJ671" s="94"/>
      <c r="BK671" s="218"/>
      <c r="BL671" s="218"/>
      <c r="BQ671" s="96"/>
      <c r="BR671" s="96"/>
      <c r="BS671" s="96"/>
      <c r="BT671" s="96"/>
      <c r="BV671" s="96"/>
      <c r="BW671" s="96"/>
    </row>
    <row r="672" spans="2:75" x14ac:dyDescent="0.2">
      <c r="B672" s="101"/>
      <c r="I672" s="101"/>
      <c r="L672" s="101"/>
      <c r="M672" s="105"/>
      <c r="N672" s="257"/>
      <c r="O672" s="257"/>
      <c r="P672" s="257"/>
      <c r="Q672" s="257"/>
      <c r="R672" s="220"/>
      <c r="S672" s="220"/>
      <c r="T672" s="220"/>
      <c r="U672" s="220"/>
      <c r="V672" s="218"/>
      <c r="X672" s="106"/>
      <c r="Y672" s="218"/>
      <c r="Z672" s="218"/>
      <c r="AA672" s="218"/>
      <c r="AB672" s="94"/>
      <c r="AC672" s="218"/>
      <c r="AD672" s="218"/>
      <c r="AE672" s="218"/>
      <c r="AF672" s="218"/>
      <c r="AG672" s="218"/>
      <c r="AH672" s="218"/>
      <c r="AI672" s="94"/>
      <c r="AJ672" s="218"/>
      <c r="AK672" s="218"/>
      <c r="AL672" s="218"/>
      <c r="AM672" s="218"/>
      <c r="AN672" s="218"/>
      <c r="AO672" s="94"/>
      <c r="AP672" s="218"/>
      <c r="AQ672" s="218"/>
      <c r="AR672" s="218"/>
      <c r="AU672" s="218"/>
      <c r="AW672" s="218"/>
      <c r="AX672" s="218"/>
      <c r="BE672" s="94"/>
      <c r="BF672" s="218"/>
      <c r="BG672" s="94"/>
      <c r="BH672" s="94"/>
      <c r="BI672" s="218"/>
      <c r="BJ672" s="94"/>
      <c r="BK672" s="218"/>
      <c r="BL672" s="218"/>
      <c r="BQ672" s="96"/>
      <c r="BR672" s="96"/>
      <c r="BS672" s="96"/>
      <c r="BT672" s="96"/>
      <c r="BV672" s="96"/>
      <c r="BW672" s="96"/>
    </row>
    <row r="673" spans="2:75" x14ac:dyDescent="0.2">
      <c r="B673" s="101"/>
      <c r="I673" s="101"/>
      <c r="L673" s="101"/>
      <c r="M673" s="105"/>
      <c r="N673" s="257"/>
      <c r="O673" s="257"/>
      <c r="P673" s="257"/>
      <c r="Q673" s="257"/>
      <c r="R673" s="220"/>
      <c r="S673" s="220"/>
      <c r="T673" s="220"/>
      <c r="U673" s="220"/>
      <c r="V673" s="218"/>
      <c r="X673" s="106"/>
      <c r="Y673" s="218"/>
      <c r="Z673" s="218"/>
      <c r="AA673" s="218"/>
      <c r="AB673" s="94"/>
      <c r="AC673" s="218"/>
      <c r="AD673" s="218"/>
      <c r="AE673" s="218"/>
      <c r="AF673" s="218"/>
      <c r="AG673" s="218"/>
      <c r="AH673" s="218"/>
      <c r="AI673" s="94"/>
      <c r="AJ673" s="218"/>
      <c r="AK673" s="218"/>
      <c r="AL673" s="218"/>
      <c r="AM673" s="218"/>
      <c r="AN673" s="218"/>
      <c r="AO673" s="94"/>
      <c r="AP673" s="218"/>
      <c r="AQ673" s="218"/>
      <c r="AR673" s="218"/>
      <c r="AU673" s="218"/>
      <c r="AW673" s="218"/>
      <c r="AX673" s="218"/>
      <c r="BE673" s="94"/>
      <c r="BF673" s="218"/>
      <c r="BG673" s="94"/>
      <c r="BH673" s="94"/>
      <c r="BI673" s="218"/>
      <c r="BJ673" s="94"/>
      <c r="BK673" s="218"/>
      <c r="BL673" s="218"/>
      <c r="BQ673" s="96"/>
      <c r="BR673" s="96"/>
      <c r="BS673" s="96"/>
      <c r="BT673" s="96"/>
      <c r="BV673" s="96"/>
      <c r="BW673" s="96"/>
    </row>
    <row r="674" spans="2:75" x14ac:dyDescent="0.2">
      <c r="B674" s="101"/>
      <c r="I674" s="101"/>
      <c r="L674" s="101"/>
      <c r="M674" s="105"/>
      <c r="N674" s="257"/>
      <c r="O674" s="257"/>
      <c r="P674" s="257"/>
      <c r="Q674" s="257"/>
      <c r="R674" s="220"/>
      <c r="S674" s="220"/>
      <c r="T674" s="220"/>
      <c r="U674" s="220"/>
      <c r="V674" s="218"/>
      <c r="X674" s="106"/>
      <c r="Y674" s="218"/>
      <c r="Z674" s="218"/>
      <c r="AA674" s="218"/>
      <c r="AB674" s="94"/>
      <c r="AC674" s="218"/>
      <c r="AD674" s="218"/>
      <c r="AE674" s="218"/>
      <c r="AF674" s="218"/>
      <c r="AG674" s="218"/>
      <c r="AH674" s="218"/>
      <c r="AI674" s="94"/>
      <c r="AJ674" s="218"/>
      <c r="AK674" s="218"/>
      <c r="AL674" s="218"/>
      <c r="AM674" s="218"/>
      <c r="AN674" s="218"/>
      <c r="AO674" s="94"/>
      <c r="AP674" s="218"/>
      <c r="AQ674" s="218"/>
      <c r="AR674" s="218"/>
      <c r="AU674" s="218"/>
      <c r="AW674" s="218"/>
      <c r="AX674" s="218"/>
      <c r="BE674" s="94"/>
      <c r="BF674" s="218"/>
      <c r="BG674" s="94"/>
      <c r="BH674" s="94"/>
      <c r="BI674" s="218"/>
      <c r="BJ674" s="94"/>
      <c r="BK674" s="218"/>
      <c r="BL674" s="218"/>
      <c r="BQ674" s="96"/>
      <c r="BR674" s="96"/>
      <c r="BS674" s="96"/>
      <c r="BT674" s="96"/>
      <c r="BV674" s="96"/>
      <c r="BW674" s="96"/>
    </row>
    <row r="675" spans="2:75" x14ac:dyDescent="0.2">
      <c r="B675" s="101"/>
      <c r="I675" s="101"/>
      <c r="L675" s="101"/>
      <c r="M675" s="105"/>
      <c r="N675" s="257"/>
      <c r="O675" s="257"/>
      <c r="P675" s="257"/>
      <c r="Q675" s="257"/>
      <c r="R675" s="220"/>
      <c r="S675" s="220"/>
      <c r="T675" s="220"/>
      <c r="U675" s="220"/>
      <c r="V675" s="218"/>
      <c r="X675" s="106"/>
      <c r="Y675" s="218"/>
      <c r="Z675" s="218"/>
      <c r="AA675" s="218"/>
      <c r="AB675" s="94"/>
      <c r="AC675" s="218"/>
      <c r="AD675" s="218"/>
      <c r="AE675" s="218"/>
      <c r="AF675" s="218"/>
      <c r="AG675" s="218"/>
      <c r="AH675" s="218"/>
      <c r="AI675" s="94"/>
      <c r="AJ675" s="218"/>
      <c r="AK675" s="218"/>
      <c r="AL675" s="218"/>
      <c r="AM675" s="218"/>
      <c r="AN675" s="218"/>
      <c r="AO675" s="94"/>
      <c r="AP675" s="218"/>
      <c r="AQ675" s="218"/>
      <c r="AR675" s="218"/>
      <c r="AU675" s="218"/>
      <c r="AW675" s="218"/>
      <c r="AX675" s="218"/>
      <c r="BE675" s="94"/>
      <c r="BF675" s="218"/>
      <c r="BG675" s="94"/>
      <c r="BH675" s="94"/>
      <c r="BI675" s="218"/>
      <c r="BJ675" s="94"/>
      <c r="BK675" s="218"/>
      <c r="BL675" s="218"/>
      <c r="BQ675" s="96"/>
      <c r="BR675" s="96"/>
      <c r="BS675" s="96"/>
      <c r="BT675" s="96"/>
      <c r="BV675" s="96"/>
      <c r="BW675" s="96"/>
    </row>
    <row r="676" spans="2:75" x14ac:dyDescent="0.2">
      <c r="B676" s="101"/>
      <c r="I676" s="101"/>
      <c r="L676" s="101"/>
      <c r="M676" s="105"/>
      <c r="N676" s="257"/>
      <c r="O676" s="257"/>
      <c r="P676" s="257"/>
      <c r="Q676" s="257"/>
      <c r="R676" s="220"/>
      <c r="S676" s="220"/>
      <c r="T676" s="220"/>
      <c r="U676" s="220"/>
      <c r="V676" s="218"/>
      <c r="X676" s="106"/>
      <c r="Y676" s="218"/>
      <c r="Z676" s="218"/>
      <c r="AA676" s="218"/>
      <c r="AB676" s="94"/>
      <c r="AC676" s="218"/>
      <c r="AD676" s="218"/>
      <c r="AE676" s="218"/>
      <c r="AF676" s="218"/>
      <c r="AG676" s="218"/>
      <c r="AH676" s="218"/>
      <c r="AI676" s="94"/>
      <c r="AJ676" s="218"/>
      <c r="AK676" s="218"/>
      <c r="AL676" s="218"/>
      <c r="AM676" s="218"/>
      <c r="AN676" s="218"/>
      <c r="AO676" s="94"/>
      <c r="AP676" s="218"/>
      <c r="AQ676" s="218"/>
      <c r="AR676" s="218"/>
      <c r="AU676" s="218"/>
      <c r="AW676" s="218"/>
      <c r="AX676" s="218"/>
      <c r="BE676" s="94"/>
      <c r="BF676" s="218"/>
      <c r="BG676" s="94"/>
      <c r="BH676" s="94"/>
      <c r="BI676" s="218"/>
      <c r="BJ676" s="94"/>
      <c r="BK676" s="218"/>
      <c r="BL676" s="218"/>
      <c r="BQ676" s="96"/>
      <c r="BR676" s="96"/>
      <c r="BS676" s="96"/>
      <c r="BT676" s="96"/>
      <c r="BV676" s="96"/>
      <c r="BW676" s="96"/>
    </row>
    <row r="677" spans="2:75" x14ac:dyDescent="0.2">
      <c r="B677" s="101"/>
      <c r="I677" s="101"/>
      <c r="L677" s="101"/>
      <c r="M677" s="105"/>
      <c r="N677" s="257"/>
      <c r="O677" s="257"/>
      <c r="P677" s="257"/>
      <c r="Q677" s="257"/>
      <c r="R677" s="220"/>
      <c r="S677" s="220"/>
      <c r="T677" s="220"/>
      <c r="U677" s="220"/>
      <c r="V677" s="218"/>
      <c r="X677" s="106"/>
      <c r="Y677" s="218"/>
      <c r="Z677" s="218"/>
      <c r="AA677" s="218"/>
      <c r="AB677" s="94"/>
      <c r="AC677" s="218"/>
      <c r="AD677" s="218"/>
      <c r="AE677" s="218"/>
      <c r="AF677" s="218"/>
      <c r="AG677" s="218"/>
      <c r="AH677" s="218"/>
      <c r="AI677" s="94"/>
      <c r="AJ677" s="218"/>
      <c r="AK677" s="218"/>
      <c r="AL677" s="218"/>
      <c r="AM677" s="218"/>
      <c r="AN677" s="218"/>
      <c r="AO677" s="94"/>
      <c r="AP677" s="218"/>
      <c r="AQ677" s="218"/>
      <c r="AR677" s="218"/>
      <c r="AU677" s="218"/>
      <c r="AW677" s="218"/>
      <c r="AX677" s="218"/>
      <c r="BE677" s="94"/>
      <c r="BF677" s="218"/>
      <c r="BG677" s="94"/>
      <c r="BH677" s="94"/>
      <c r="BI677" s="218"/>
      <c r="BJ677" s="94"/>
      <c r="BK677" s="218"/>
      <c r="BL677" s="218"/>
      <c r="BQ677" s="96"/>
      <c r="BR677" s="96"/>
      <c r="BS677" s="96"/>
      <c r="BT677" s="96"/>
      <c r="BV677" s="96"/>
      <c r="BW677" s="96"/>
    </row>
    <row r="678" spans="2:75" x14ac:dyDescent="0.2">
      <c r="B678" s="101"/>
      <c r="I678" s="101"/>
      <c r="L678" s="101"/>
      <c r="M678" s="105"/>
      <c r="N678" s="257"/>
      <c r="O678" s="257"/>
      <c r="P678" s="257"/>
      <c r="Q678" s="257"/>
      <c r="R678" s="220"/>
      <c r="S678" s="220"/>
      <c r="T678" s="220"/>
      <c r="U678" s="220"/>
      <c r="V678" s="218"/>
      <c r="X678" s="106"/>
      <c r="Y678" s="218"/>
      <c r="Z678" s="218"/>
      <c r="AA678" s="218"/>
      <c r="AB678" s="94"/>
      <c r="AC678" s="218"/>
      <c r="AD678" s="218"/>
      <c r="AE678" s="218"/>
      <c r="AF678" s="218"/>
      <c r="AG678" s="218"/>
      <c r="AH678" s="218"/>
      <c r="AI678" s="94"/>
      <c r="AJ678" s="218"/>
      <c r="AK678" s="218"/>
      <c r="AL678" s="218"/>
      <c r="AM678" s="218"/>
      <c r="AN678" s="218"/>
      <c r="AO678" s="94"/>
      <c r="AP678" s="218"/>
      <c r="AQ678" s="218"/>
      <c r="AR678" s="218"/>
      <c r="AU678" s="218"/>
      <c r="AW678" s="218"/>
      <c r="AX678" s="218"/>
      <c r="BE678" s="94"/>
      <c r="BF678" s="218"/>
      <c r="BG678" s="94"/>
      <c r="BH678" s="94"/>
      <c r="BI678" s="218"/>
      <c r="BJ678" s="94"/>
      <c r="BK678" s="218"/>
      <c r="BL678" s="218"/>
      <c r="BQ678" s="96"/>
      <c r="BR678" s="96"/>
      <c r="BS678" s="96"/>
      <c r="BT678" s="96"/>
      <c r="BV678" s="96"/>
      <c r="BW678" s="96"/>
    </row>
    <row r="679" spans="2:75" x14ac:dyDescent="0.2">
      <c r="B679" s="101"/>
      <c r="I679" s="101"/>
      <c r="L679" s="101"/>
      <c r="M679" s="105"/>
      <c r="N679" s="257"/>
      <c r="O679" s="257"/>
      <c r="P679" s="257"/>
      <c r="Q679" s="257"/>
      <c r="R679" s="220"/>
      <c r="S679" s="220"/>
      <c r="T679" s="220"/>
      <c r="U679" s="220"/>
      <c r="V679" s="218"/>
      <c r="X679" s="106"/>
      <c r="Y679" s="218"/>
      <c r="Z679" s="218"/>
      <c r="AA679" s="218"/>
      <c r="AB679" s="94"/>
      <c r="AC679" s="218"/>
      <c r="AD679" s="218"/>
      <c r="AE679" s="218"/>
      <c r="AF679" s="218"/>
      <c r="AG679" s="218"/>
      <c r="AH679" s="218"/>
      <c r="AI679" s="94"/>
      <c r="AJ679" s="218"/>
      <c r="AK679" s="218"/>
      <c r="AL679" s="218"/>
      <c r="AM679" s="218"/>
      <c r="AN679" s="218"/>
      <c r="AO679" s="94"/>
      <c r="AP679" s="218"/>
      <c r="AQ679" s="218"/>
      <c r="AR679" s="218"/>
      <c r="AU679" s="218"/>
      <c r="AW679" s="218"/>
      <c r="AX679" s="218"/>
      <c r="BE679" s="94"/>
      <c r="BF679" s="218"/>
      <c r="BG679" s="94"/>
      <c r="BH679" s="94"/>
      <c r="BI679" s="218"/>
      <c r="BJ679" s="94"/>
      <c r="BK679" s="218"/>
      <c r="BL679" s="218"/>
      <c r="BQ679" s="96"/>
      <c r="BR679" s="96"/>
      <c r="BS679" s="96"/>
      <c r="BT679" s="96"/>
      <c r="BV679" s="96"/>
      <c r="BW679" s="96"/>
    </row>
    <row r="680" spans="2:75" x14ac:dyDescent="0.2">
      <c r="B680" s="101"/>
      <c r="I680" s="101"/>
      <c r="L680" s="101"/>
      <c r="M680" s="105"/>
      <c r="N680" s="257"/>
      <c r="O680" s="257"/>
      <c r="P680" s="257"/>
      <c r="Q680" s="257"/>
      <c r="R680" s="220"/>
      <c r="S680" s="220"/>
      <c r="T680" s="220"/>
      <c r="U680" s="220"/>
      <c r="V680" s="218"/>
      <c r="X680" s="106"/>
      <c r="Y680" s="218"/>
      <c r="Z680" s="218"/>
      <c r="AA680" s="218"/>
      <c r="AB680" s="94"/>
      <c r="AC680" s="218"/>
      <c r="AD680" s="218"/>
      <c r="AE680" s="218"/>
      <c r="AF680" s="218"/>
      <c r="AG680" s="218"/>
      <c r="AH680" s="218"/>
      <c r="AI680" s="94"/>
      <c r="AJ680" s="218"/>
      <c r="AK680" s="218"/>
      <c r="AL680" s="218"/>
      <c r="AM680" s="218"/>
      <c r="AN680" s="218"/>
      <c r="AO680" s="94"/>
      <c r="AP680" s="218"/>
      <c r="AQ680" s="218"/>
      <c r="AR680" s="218"/>
      <c r="AU680" s="218"/>
      <c r="AW680" s="218"/>
      <c r="AX680" s="218"/>
      <c r="BE680" s="94"/>
      <c r="BF680" s="218"/>
      <c r="BG680" s="94"/>
      <c r="BH680" s="94"/>
      <c r="BI680" s="218"/>
      <c r="BJ680" s="94"/>
      <c r="BK680" s="218"/>
      <c r="BL680" s="218"/>
      <c r="BQ680" s="96"/>
      <c r="BR680" s="96"/>
      <c r="BS680" s="96"/>
      <c r="BT680" s="96"/>
      <c r="BV680" s="96"/>
      <c r="BW680" s="96"/>
    </row>
    <row r="681" spans="2:75" x14ac:dyDescent="0.2">
      <c r="B681" s="101"/>
      <c r="I681" s="101"/>
      <c r="L681" s="101"/>
      <c r="M681" s="105"/>
      <c r="N681" s="257"/>
      <c r="O681" s="257"/>
      <c r="P681" s="257"/>
      <c r="Q681" s="257"/>
      <c r="R681" s="220"/>
      <c r="S681" s="220"/>
      <c r="T681" s="220"/>
      <c r="U681" s="220"/>
      <c r="V681" s="218"/>
      <c r="X681" s="106"/>
      <c r="Y681" s="218"/>
      <c r="Z681" s="218"/>
      <c r="AA681" s="218"/>
      <c r="AB681" s="94"/>
      <c r="AC681" s="218"/>
      <c r="AD681" s="218"/>
      <c r="AE681" s="218"/>
      <c r="AF681" s="218"/>
      <c r="AG681" s="218"/>
      <c r="AH681" s="218"/>
      <c r="AI681" s="94"/>
      <c r="AJ681" s="218"/>
      <c r="AK681" s="218"/>
      <c r="AL681" s="218"/>
      <c r="AM681" s="218"/>
      <c r="AN681" s="218"/>
      <c r="AO681" s="94"/>
      <c r="AP681" s="218"/>
      <c r="AQ681" s="218"/>
      <c r="AR681" s="218"/>
      <c r="AU681" s="218"/>
      <c r="AW681" s="218"/>
      <c r="AX681" s="218"/>
      <c r="BE681" s="94"/>
      <c r="BF681" s="218"/>
      <c r="BG681" s="94"/>
      <c r="BH681" s="94"/>
      <c r="BI681" s="218"/>
      <c r="BJ681" s="94"/>
      <c r="BK681" s="218"/>
      <c r="BL681" s="218"/>
      <c r="BQ681" s="96"/>
      <c r="BR681" s="96"/>
      <c r="BS681" s="96"/>
      <c r="BT681" s="96"/>
      <c r="BV681" s="96"/>
      <c r="BW681" s="96"/>
    </row>
    <row r="682" spans="2:75" x14ac:dyDescent="0.2">
      <c r="B682" s="101"/>
      <c r="I682" s="101"/>
      <c r="L682" s="101"/>
      <c r="M682" s="105"/>
      <c r="N682" s="257"/>
      <c r="O682" s="257"/>
      <c r="P682" s="257"/>
      <c r="Q682" s="257"/>
      <c r="R682" s="220"/>
      <c r="S682" s="220"/>
      <c r="T682" s="220"/>
      <c r="U682" s="220"/>
      <c r="V682" s="218"/>
      <c r="X682" s="106"/>
      <c r="Y682" s="218"/>
      <c r="Z682" s="218"/>
      <c r="AA682" s="218"/>
      <c r="AB682" s="94"/>
      <c r="AC682" s="218"/>
      <c r="AD682" s="218"/>
      <c r="AE682" s="218"/>
      <c r="AF682" s="218"/>
      <c r="AG682" s="218"/>
      <c r="AH682" s="218"/>
      <c r="AI682" s="94"/>
      <c r="AJ682" s="218"/>
      <c r="AK682" s="218"/>
      <c r="AL682" s="218"/>
      <c r="AM682" s="218"/>
      <c r="AN682" s="218"/>
      <c r="AO682" s="94"/>
      <c r="AP682" s="218"/>
      <c r="AQ682" s="218"/>
      <c r="AR682" s="218"/>
      <c r="AU682" s="218"/>
      <c r="AW682" s="218"/>
      <c r="AX682" s="218"/>
      <c r="BE682" s="94"/>
      <c r="BF682" s="218"/>
      <c r="BG682" s="94"/>
      <c r="BH682" s="94"/>
      <c r="BI682" s="218"/>
      <c r="BJ682" s="94"/>
      <c r="BK682" s="218"/>
      <c r="BL682" s="218"/>
      <c r="BQ682" s="96"/>
      <c r="BR682" s="96"/>
      <c r="BS682" s="96"/>
      <c r="BT682" s="96"/>
      <c r="BV682" s="96"/>
      <c r="BW682" s="96"/>
    </row>
    <row r="683" spans="2:75" x14ac:dyDescent="0.2">
      <c r="B683" s="101"/>
      <c r="I683" s="101"/>
      <c r="L683" s="101"/>
      <c r="M683" s="105"/>
      <c r="N683" s="257"/>
      <c r="O683" s="257"/>
      <c r="P683" s="257"/>
      <c r="Q683" s="257"/>
      <c r="R683" s="220"/>
      <c r="S683" s="220"/>
      <c r="T683" s="220"/>
      <c r="U683" s="220"/>
      <c r="V683" s="218"/>
      <c r="X683" s="106"/>
      <c r="Y683" s="218"/>
      <c r="Z683" s="218"/>
      <c r="AA683" s="218"/>
      <c r="AB683" s="94"/>
      <c r="AC683" s="218"/>
      <c r="AD683" s="218"/>
      <c r="AE683" s="218"/>
      <c r="AF683" s="218"/>
      <c r="AG683" s="218"/>
      <c r="AH683" s="218"/>
      <c r="AI683" s="94"/>
      <c r="AJ683" s="218"/>
      <c r="AK683" s="218"/>
      <c r="AL683" s="218"/>
      <c r="AM683" s="218"/>
      <c r="AN683" s="218"/>
      <c r="AO683" s="94"/>
      <c r="AP683" s="218"/>
      <c r="AQ683" s="218"/>
      <c r="AR683" s="218"/>
      <c r="AU683" s="218"/>
      <c r="AW683" s="218"/>
      <c r="AX683" s="218"/>
      <c r="BE683" s="94"/>
      <c r="BF683" s="218"/>
      <c r="BG683" s="94"/>
      <c r="BH683" s="94"/>
      <c r="BI683" s="218"/>
      <c r="BJ683" s="94"/>
      <c r="BK683" s="218"/>
      <c r="BL683" s="218"/>
      <c r="BQ683" s="96"/>
      <c r="BR683" s="96"/>
      <c r="BS683" s="96"/>
      <c r="BT683" s="96"/>
      <c r="BV683" s="96"/>
      <c r="BW683" s="96"/>
    </row>
    <row r="684" spans="2:75" x14ac:dyDescent="0.2">
      <c r="B684" s="101"/>
      <c r="I684" s="101"/>
      <c r="L684" s="101"/>
      <c r="M684" s="105"/>
      <c r="N684" s="257"/>
      <c r="O684" s="257"/>
      <c r="P684" s="257"/>
      <c r="Q684" s="257"/>
      <c r="R684" s="220"/>
      <c r="S684" s="220"/>
      <c r="T684" s="220"/>
      <c r="U684" s="220"/>
      <c r="V684" s="218"/>
      <c r="X684" s="106"/>
      <c r="Y684" s="218"/>
      <c r="Z684" s="218"/>
      <c r="AA684" s="218"/>
      <c r="AB684" s="94"/>
      <c r="AC684" s="218"/>
      <c r="AD684" s="218"/>
      <c r="AE684" s="218"/>
      <c r="AF684" s="218"/>
      <c r="AG684" s="218"/>
      <c r="AH684" s="218"/>
      <c r="AI684" s="94"/>
      <c r="AJ684" s="218"/>
      <c r="AK684" s="218"/>
      <c r="AL684" s="218"/>
      <c r="AM684" s="218"/>
      <c r="AN684" s="218"/>
      <c r="AO684" s="94"/>
      <c r="AP684" s="218"/>
      <c r="AQ684" s="218"/>
      <c r="AR684" s="218"/>
      <c r="AU684" s="218"/>
      <c r="AW684" s="218"/>
      <c r="AX684" s="218"/>
      <c r="BE684" s="94"/>
      <c r="BF684" s="218"/>
      <c r="BG684" s="94"/>
      <c r="BH684" s="94"/>
      <c r="BI684" s="218"/>
      <c r="BJ684" s="94"/>
      <c r="BK684" s="218"/>
      <c r="BL684" s="218"/>
      <c r="BQ684" s="96"/>
      <c r="BR684" s="96"/>
      <c r="BS684" s="96"/>
      <c r="BT684" s="96"/>
      <c r="BV684" s="96"/>
      <c r="BW684" s="96"/>
    </row>
    <row r="685" spans="2:75" x14ac:dyDescent="0.2">
      <c r="B685" s="101"/>
      <c r="I685" s="101"/>
      <c r="L685" s="101"/>
      <c r="M685" s="105"/>
      <c r="N685" s="257"/>
      <c r="O685" s="257"/>
      <c r="P685" s="257"/>
      <c r="Q685" s="257"/>
      <c r="R685" s="220"/>
      <c r="S685" s="220"/>
      <c r="T685" s="220"/>
      <c r="U685" s="220"/>
      <c r="V685" s="218"/>
      <c r="X685" s="106"/>
      <c r="Y685" s="218"/>
      <c r="Z685" s="218"/>
      <c r="AA685" s="218"/>
      <c r="AB685" s="94"/>
      <c r="AC685" s="218"/>
      <c r="AD685" s="218"/>
      <c r="AE685" s="218"/>
      <c r="AF685" s="218"/>
      <c r="AG685" s="218"/>
      <c r="AH685" s="218"/>
      <c r="AI685" s="94"/>
      <c r="AJ685" s="218"/>
      <c r="AK685" s="218"/>
      <c r="AL685" s="218"/>
      <c r="AM685" s="218"/>
      <c r="AN685" s="218"/>
      <c r="AO685" s="94"/>
      <c r="AP685" s="218"/>
      <c r="AQ685" s="218"/>
      <c r="AR685" s="218"/>
      <c r="AU685" s="218"/>
      <c r="AW685" s="218"/>
      <c r="AX685" s="218"/>
      <c r="BE685" s="94"/>
      <c r="BF685" s="218"/>
      <c r="BG685" s="94"/>
      <c r="BH685" s="94"/>
      <c r="BI685" s="218"/>
      <c r="BJ685" s="94"/>
      <c r="BK685" s="218"/>
      <c r="BL685" s="218"/>
      <c r="BQ685" s="96"/>
      <c r="BR685" s="96"/>
      <c r="BS685" s="96"/>
      <c r="BT685" s="96"/>
      <c r="BV685" s="96"/>
      <c r="BW685" s="96"/>
    </row>
    <row r="686" spans="2:75" x14ac:dyDescent="0.2">
      <c r="B686" s="101"/>
      <c r="I686" s="101"/>
      <c r="L686" s="101"/>
      <c r="M686" s="105"/>
      <c r="N686" s="257"/>
      <c r="O686" s="257"/>
      <c r="P686" s="257"/>
      <c r="Q686" s="257"/>
      <c r="R686" s="220"/>
      <c r="S686" s="220"/>
      <c r="T686" s="220"/>
      <c r="U686" s="220"/>
      <c r="V686" s="218"/>
      <c r="X686" s="106"/>
      <c r="Y686" s="218"/>
      <c r="Z686" s="218"/>
      <c r="AA686" s="218"/>
      <c r="AB686" s="94"/>
      <c r="AC686" s="218"/>
      <c r="AD686" s="218"/>
      <c r="AE686" s="218"/>
      <c r="AF686" s="218"/>
      <c r="AG686" s="218"/>
      <c r="AH686" s="218"/>
      <c r="AI686" s="94"/>
      <c r="AJ686" s="218"/>
      <c r="AK686" s="218"/>
      <c r="AL686" s="218"/>
      <c r="AM686" s="218"/>
      <c r="AN686" s="218"/>
      <c r="AO686" s="94"/>
      <c r="AP686" s="218"/>
      <c r="AQ686" s="218"/>
      <c r="AR686" s="218"/>
      <c r="AU686" s="218"/>
      <c r="AW686" s="218"/>
      <c r="AX686" s="218"/>
      <c r="BE686" s="94"/>
      <c r="BF686" s="218"/>
      <c r="BG686" s="94"/>
      <c r="BH686" s="94"/>
      <c r="BI686" s="218"/>
      <c r="BJ686" s="94"/>
      <c r="BK686" s="218"/>
      <c r="BL686" s="218"/>
      <c r="BQ686" s="96"/>
      <c r="BR686" s="96"/>
      <c r="BS686" s="96"/>
      <c r="BT686" s="96"/>
      <c r="BV686" s="96"/>
      <c r="BW686" s="96"/>
    </row>
    <row r="687" spans="2:75" x14ac:dyDescent="0.2">
      <c r="B687" s="101"/>
      <c r="I687" s="101"/>
      <c r="L687" s="101"/>
      <c r="M687" s="105"/>
      <c r="N687" s="257"/>
      <c r="O687" s="257"/>
      <c r="P687" s="257"/>
      <c r="Q687" s="257"/>
      <c r="R687" s="220"/>
      <c r="S687" s="220"/>
      <c r="T687" s="220"/>
      <c r="U687" s="220"/>
      <c r="V687" s="218"/>
      <c r="X687" s="106"/>
      <c r="Y687" s="218"/>
      <c r="Z687" s="218"/>
      <c r="AA687" s="218"/>
      <c r="AB687" s="94"/>
      <c r="AC687" s="218"/>
      <c r="AD687" s="218"/>
      <c r="AE687" s="218"/>
      <c r="AF687" s="218"/>
      <c r="AG687" s="218"/>
      <c r="AH687" s="218"/>
      <c r="AI687" s="94"/>
      <c r="AJ687" s="218"/>
      <c r="AK687" s="218"/>
      <c r="AL687" s="218"/>
      <c r="AM687" s="218"/>
      <c r="AN687" s="218"/>
      <c r="AO687" s="94"/>
      <c r="AP687" s="218"/>
      <c r="AQ687" s="218"/>
      <c r="AR687" s="218"/>
      <c r="AU687" s="218"/>
      <c r="AW687" s="218"/>
      <c r="AX687" s="218"/>
      <c r="BE687" s="94"/>
      <c r="BF687" s="218"/>
      <c r="BG687" s="94"/>
      <c r="BH687" s="94"/>
      <c r="BI687" s="218"/>
      <c r="BJ687" s="94"/>
      <c r="BK687" s="218"/>
      <c r="BL687" s="218"/>
      <c r="BQ687" s="96"/>
      <c r="BR687" s="96"/>
      <c r="BS687" s="96"/>
      <c r="BT687" s="96"/>
      <c r="BV687" s="96"/>
      <c r="BW687" s="96"/>
    </row>
    <row r="688" spans="2:75" x14ac:dyDescent="0.2">
      <c r="B688" s="101"/>
      <c r="I688" s="101"/>
      <c r="L688" s="101"/>
      <c r="M688" s="105"/>
      <c r="N688" s="257"/>
      <c r="O688" s="257"/>
      <c r="P688" s="257"/>
      <c r="Q688" s="257"/>
      <c r="R688" s="220"/>
      <c r="S688" s="220"/>
      <c r="T688" s="220"/>
      <c r="U688" s="220"/>
      <c r="V688" s="218"/>
      <c r="X688" s="106"/>
      <c r="Y688" s="218"/>
      <c r="Z688" s="218"/>
      <c r="AA688" s="218"/>
      <c r="AB688" s="94"/>
      <c r="AC688" s="218"/>
      <c r="AD688" s="218"/>
      <c r="AE688" s="218"/>
      <c r="AF688" s="218"/>
      <c r="AG688" s="218"/>
      <c r="AH688" s="218"/>
      <c r="AI688" s="94"/>
      <c r="AJ688" s="218"/>
      <c r="AK688" s="218"/>
      <c r="AL688" s="218"/>
      <c r="AM688" s="218"/>
      <c r="AN688" s="218"/>
      <c r="AO688" s="94"/>
      <c r="AP688" s="218"/>
      <c r="AQ688" s="218"/>
      <c r="AR688" s="218"/>
      <c r="AU688" s="218"/>
      <c r="AW688" s="218"/>
      <c r="AX688" s="218"/>
      <c r="BE688" s="94"/>
      <c r="BF688" s="218"/>
      <c r="BG688" s="94"/>
      <c r="BH688" s="94"/>
      <c r="BI688" s="218"/>
      <c r="BJ688" s="94"/>
      <c r="BK688" s="218"/>
      <c r="BL688" s="218"/>
      <c r="BQ688" s="96"/>
      <c r="BR688" s="96"/>
      <c r="BS688" s="96"/>
      <c r="BT688" s="96"/>
      <c r="BV688" s="96"/>
      <c r="BW688" s="96"/>
    </row>
    <row r="689" spans="2:75" x14ac:dyDescent="0.2">
      <c r="B689" s="101"/>
      <c r="I689" s="101"/>
      <c r="L689" s="101"/>
      <c r="M689" s="105"/>
      <c r="N689" s="257"/>
      <c r="O689" s="257"/>
      <c r="P689" s="257"/>
      <c r="Q689" s="257"/>
      <c r="R689" s="220"/>
      <c r="S689" s="220"/>
      <c r="T689" s="220"/>
      <c r="U689" s="220"/>
      <c r="V689" s="218"/>
      <c r="X689" s="106"/>
      <c r="Y689" s="218"/>
      <c r="Z689" s="218"/>
      <c r="AA689" s="218"/>
      <c r="AB689" s="94"/>
      <c r="AC689" s="218"/>
      <c r="AD689" s="218"/>
      <c r="AE689" s="218"/>
      <c r="AF689" s="218"/>
      <c r="AG689" s="218"/>
      <c r="AH689" s="218"/>
      <c r="AI689" s="94"/>
      <c r="AJ689" s="218"/>
      <c r="AK689" s="218"/>
      <c r="AL689" s="218"/>
      <c r="AM689" s="218"/>
      <c r="AN689" s="218"/>
      <c r="AO689" s="94"/>
      <c r="AP689" s="218"/>
      <c r="AQ689" s="218"/>
      <c r="AR689" s="218"/>
      <c r="AU689" s="218"/>
      <c r="AW689" s="218"/>
      <c r="AX689" s="218"/>
      <c r="BE689" s="94"/>
      <c r="BF689" s="218"/>
      <c r="BG689" s="94"/>
      <c r="BH689" s="94"/>
      <c r="BI689" s="218"/>
      <c r="BJ689" s="94"/>
      <c r="BK689" s="218"/>
      <c r="BL689" s="218"/>
      <c r="BQ689" s="96"/>
      <c r="BR689" s="96"/>
      <c r="BS689" s="96"/>
      <c r="BT689" s="96"/>
      <c r="BV689" s="96"/>
      <c r="BW689" s="96"/>
    </row>
    <row r="690" spans="2:75" x14ac:dyDescent="0.2">
      <c r="B690" s="101"/>
      <c r="I690" s="101"/>
      <c r="L690" s="101"/>
      <c r="M690" s="105"/>
      <c r="N690" s="257"/>
      <c r="O690" s="257"/>
      <c r="P690" s="257"/>
      <c r="Q690" s="257"/>
      <c r="R690" s="220"/>
      <c r="S690" s="220"/>
      <c r="T690" s="220"/>
      <c r="U690" s="220"/>
      <c r="V690" s="218"/>
      <c r="X690" s="106"/>
      <c r="Y690" s="218"/>
      <c r="Z690" s="218"/>
      <c r="AA690" s="218"/>
      <c r="AB690" s="94"/>
      <c r="AC690" s="218"/>
      <c r="AD690" s="218"/>
      <c r="AE690" s="218"/>
      <c r="AF690" s="218"/>
      <c r="AG690" s="218"/>
      <c r="AH690" s="218"/>
      <c r="AI690" s="94"/>
      <c r="AJ690" s="218"/>
      <c r="AK690" s="218"/>
      <c r="AL690" s="218"/>
      <c r="AM690" s="218"/>
      <c r="AN690" s="218"/>
      <c r="AO690" s="94"/>
      <c r="AP690" s="218"/>
      <c r="AQ690" s="218"/>
      <c r="AR690" s="218"/>
      <c r="AU690" s="218"/>
      <c r="AW690" s="218"/>
      <c r="AX690" s="218"/>
      <c r="BE690" s="94"/>
      <c r="BF690" s="218"/>
      <c r="BG690" s="94"/>
      <c r="BH690" s="94"/>
      <c r="BI690" s="218"/>
      <c r="BJ690" s="94"/>
      <c r="BK690" s="218"/>
      <c r="BL690" s="218"/>
      <c r="BQ690" s="96"/>
      <c r="BR690" s="96"/>
      <c r="BS690" s="96"/>
      <c r="BT690" s="96"/>
      <c r="BV690" s="96"/>
      <c r="BW690" s="96"/>
    </row>
    <row r="691" spans="2:75" x14ac:dyDescent="0.2">
      <c r="B691" s="101"/>
      <c r="I691" s="101"/>
      <c r="L691" s="101"/>
      <c r="M691" s="105"/>
      <c r="N691" s="257"/>
      <c r="O691" s="257"/>
      <c r="P691" s="257"/>
      <c r="Q691" s="257"/>
      <c r="R691" s="220"/>
      <c r="S691" s="220"/>
      <c r="T691" s="220"/>
      <c r="U691" s="220"/>
      <c r="V691" s="218"/>
      <c r="X691" s="106"/>
      <c r="Y691" s="218"/>
      <c r="Z691" s="218"/>
      <c r="AA691" s="218"/>
      <c r="AB691" s="94"/>
      <c r="AC691" s="218"/>
      <c r="AD691" s="218"/>
      <c r="AE691" s="218"/>
      <c r="AF691" s="218"/>
      <c r="AG691" s="218"/>
      <c r="AH691" s="218"/>
      <c r="AI691" s="94"/>
      <c r="AJ691" s="218"/>
      <c r="AK691" s="218"/>
      <c r="AL691" s="218"/>
      <c r="AM691" s="218"/>
      <c r="AN691" s="218"/>
      <c r="AO691" s="94"/>
      <c r="AP691" s="218"/>
      <c r="AQ691" s="218"/>
      <c r="AR691" s="218"/>
      <c r="AU691" s="218"/>
      <c r="AW691" s="218"/>
      <c r="AX691" s="218"/>
      <c r="BE691" s="94"/>
      <c r="BF691" s="218"/>
      <c r="BG691" s="94"/>
      <c r="BH691" s="94"/>
      <c r="BI691" s="218"/>
      <c r="BJ691" s="94"/>
      <c r="BK691" s="218"/>
      <c r="BL691" s="218"/>
      <c r="BQ691" s="96"/>
      <c r="BR691" s="96"/>
      <c r="BS691" s="96"/>
      <c r="BT691" s="96"/>
      <c r="BV691" s="96"/>
      <c r="BW691" s="96"/>
    </row>
    <row r="692" spans="2:75" x14ac:dyDescent="0.2">
      <c r="B692" s="101"/>
      <c r="I692" s="101"/>
      <c r="L692" s="101"/>
      <c r="M692" s="105"/>
      <c r="N692" s="257"/>
      <c r="O692" s="257"/>
      <c r="P692" s="257"/>
      <c r="Q692" s="257"/>
      <c r="R692" s="220"/>
      <c r="S692" s="220"/>
      <c r="T692" s="220"/>
      <c r="U692" s="220"/>
      <c r="V692" s="218"/>
      <c r="X692" s="106"/>
      <c r="Y692" s="218"/>
      <c r="Z692" s="218"/>
      <c r="AA692" s="218"/>
      <c r="AB692" s="94"/>
      <c r="AC692" s="218"/>
      <c r="AD692" s="218"/>
      <c r="AE692" s="218"/>
      <c r="AF692" s="218"/>
      <c r="AG692" s="218"/>
      <c r="AH692" s="218"/>
      <c r="AI692" s="94"/>
      <c r="AJ692" s="218"/>
      <c r="AK692" s="218"/>
      <c r="AL692" s="218"/>
      <c r="AM692" s="218"/>
      <c r="AN692" s="218"/>
      <c r="AO692" s="94"/>
      <c r="AP692" s="218"/>
      <c r="AQ692" s="218"/>
      <c r="AR692" s="218"/>
      <c r="AU692" s="218"/>
      <c r="AW692" s="218"/>
      <c r="AX692" s="218"/>
      <c r="BE692" s="94"/>
      <c r="BF692" s="218"/>
      <c r="BG692" s="94"/>
      <c r="BH692" s="94"/>
      <c r="BI692" s="218"/>
      <c r="BJ692" s="94"/>
      <c r="BK692" s="218"/>
      <c r="BL692" s="218"/>
      <c r="BQ692" s="96"/>
      <c r="BR692" s="96"/>
      <c r="BS692" s="96"/>
      <c r="BT692" s="96"/>
      <c r="BV692" s="96"/>
      <c r="BW692" s="96"/>
    </row>
    <row r="693" spans="2:75" x14ac:dyDescent="0.2">
      <c r="B693" s="101"/>
      <c r="I693" s="101"/>
      <c r="L693" s="101"/>
      <c r="M693" s="105"/>
      <c r="N693" s="257"/>
      <c r="O693" s="257"/>
      <c r="P693" s="257"/>
      <c r="Q693" s="257"/>
      <c r="R693" s="220"/>
      <c r="S693" s="220"/>
      <c r="T693" s="220"/>
      <c r="U693" s="220"/>
      <c r="V693" s="218"/>
      <c r="X693" s="106"/>
      <c r="Y693" s="218"/>
      <c r="Z693" s="218"/>
      <c r="AA693" s="218"/>
      <c r="AB693" s="94"/>
      <c r="AC693" s="218"/>
      <c r="AD693" s="218"/>
      <c r="AE693" s="218"/>
      <c r="AF693" s="218"/>
      <c r="AG693" s="218"/>
      <c r="AH693" s="218"/>
      <c r="AI693" s="94"/>
      <c r="AJ693" s="218"/>
      <c r="AK693" s="218"/>
      <c r="AL693" s="218"/>
      <c r="AM693" s="218"/>
      <c r="AN693" s="218"/>
      <c r="AO693" s="94"/>
      <c r="AP693" s="218"/>
      <c r="AQ693" s="218"/>
      <c r="AR693" s="218"/>
      <c r="AU693" s="218"/>
      <c r="AW693" s="218"/>
      <c r="AX693" s="218"/>
      <c r="BE693" s="94"/>
      <c r="BF693" s="218"/>
      <c r="BG693" s="94"/>
      <c r="BH693" s="94"/>
      <c r="BI693" s="218"/>
      <c r="BJ693" s="94"/>
      <c r="BK693" s="218"/>
      <c r="BL693" s="218"/>
      <c r="BQ693" s="96"/>
      <c r="BR693" s="96"/>
      <c r="BS693" s="96"/>
      <c r="BT693" s="96"/>
      <c r="BV693" s="96"/>
      <c r="BW693" s="96"/>
    </row>
    <row r="694" spans="2:75" x14ac:dyDescent="0.2">
      <c r="B694" s="101"/>
      <c r="I694" s="101"/>
      <c r="L694" s="101"/>
      <c r="M694" s="105"/>
      <c r="N694" s="257"/>
      <c r="O694" s="257"/>
      <c r="P694" s="257"/>
      <c r="Q694" s="257"/>
      <c r="R694" s="220"/>
      <c r="S694" s="220"/>
      <c r="T694" s="220"/>
      <c r="U694" s="220"/>
      <c r="V694" s="218"/>
      <c r="X694" s="106"/>
      <c r="Y694" s="218"/>
      <c r="Z694" s="218"/>
      <c r="AA694" s="218"/>
      <c r="AB694" s="94"/>
      <c r="AC694" s="218"/>
      <c r="AD694" s="218"/>
      <c r="AE694" s="218"/>
      <c r="AF694" s="218"/>
      <c r="AG694" s="218"/>
      <c r="AH694" s="218"/>
      <c r="AI694" s="94"/>
      <c r="AJ694" s="218"/>
      <c r="AK694" s="218"/>
      <c r="AL694" s="218"/>
      <c r="AM694" s="218"/>
      <c r="AN694" s="218"/>
      <c r="AO694" s="94"/>
      <c r="AP694" s="218"/>
      <c r="AQ694" s="218"/>
      <c r="AR694" s="218"/>
      <c r="AU694" s="218"/>
      <c r="AW694" s="218"/>
      <c r="AX694" s="218"/>
      <c r="BE694" s="94"/>
      <c r="BF694" s="218"/>
      <c r="BG694" s="94"/>
      <c r="BH694" s="94"/>
      <c r="BI694" s="218"/>
      <c r="BJ694" s="94"/>
      <c r="BK694" s="218"/>
      <c r="BL694" s="218"/>
      <c r="BQ694" s="96"/>
      <c r="BR694" s="96"/>
      <c r="BS694" s="96"/>
      <c r="BT694" s="96"/>
      <c r="BV694" s="96"/>
      <c r="BW694" s="96"/>
    </row>
    <row r="695" spans="2:75" x14ac:dyDescent="0.2">
      <c r="B695" s="101"/>
      <c r="I695" s="101"/>
      <c r="L695" s="101"/>
      <c r="M695" s="105"/>
      <c r="N695" s="257"/>
      <c r="O695" s="257"/>
      <c r="P695" s="257"/>
      <c r="Q695" s="257"/>
      <c r="R695" s="220"/>
      <c r="S695" s="220"/>
      <c r="T695" s="220"/>
      <c r="U695" s="220"/>
      <c r="V695" s="218"/>
      <c r="X695" s="106"/>
      <c r="Y695" s="218"/>
      <c r="Z695" s="218"/>
      <c r="AA695" s="218"/>
      <c r="AB695" s="94"/>
      <c r="AC695" s="218"/>
      <c r="AD695" s="218"/>
      <c r="AE695" s="218"/>
      <c r="AF695" s="218"/>
      <c r="AG695" s="218"/>
      <c r="AH695" s="218"/>
      <c r="AI695" s="94"/>
      <c r="AJ695" s="218"/>
      <c r="AK695" s="218"/>
      <c r="AL695" s="218"/>
      <c r="AM695" s="218"/>
      <c r="AN695" s="218"/>
      <c r="AO695" s="94"/>
      <c r="AP695" s="218"/>
      <c r="AQ695" s="218"/>
      <c r="AR695" s="218"/>
      <c r="AU695" s="218"/>
      <c r="AW695" s="218"/>
      <c r="AX695" s="218"/>
      <c r="BE695" s="94"/>
      <c r="BF695" s="218"/>
      <c r="BG695" s="94"/>
      <c r="BH695" s="94"/>
      <c r="BI695" s="218"/>
      <c r="BJ695" s="94"/>
      <c r="BK695" s="218"/>
      <c r="BL695" s="218"/>
      <c r="BQ695" s="96"/>
      <c r="BR695" s="96"/>
      <c r="BS695" s="96"/>
      <c r="BT695" s="96"/>
      <c r="BV695" s="96"/>
      <c r="BW695" s="96"/>
    </row>
    <row r="696" spans="2:75" x14ac:dyDescent="0.2">
      <c r="B696" s="101"/>
      <c r="I696" s="101"/>
      <c r="L696" s="101"/>
      <c r="M696" s="105"/>
      <c r="N696" s="257"/>
      <c r="O696" s="257"/>
      <c r="P696" s="257"/>
      <c r="Q696" s="257"/>
      <c r="R696" s="220"/>
      <c r="S696" s="220"/>
      <c r="T696" s="220"/>
      <c r="U696" s="220"/>
      <c r="V696" s="218"/>
      <c r="X696" s="106"/>
      <c r="Y696" s="218"/>
      <c r="Z696" s="218"/>
      <c r="AA696" s="218"/>
      <c r="AB696" s="94"/>
      <c r="AC696" s="218"/>
      <c r="AD696" s="218"/>
      <c r="AE696" s="218"/>
      <c r="AF696" s="218"/>
      <c r="AG696" s="218"/>
      <c r="AH696" s="218"/>
      <c r="AI696" s="94"/>
      <c r="AJ696" s="218"/>
      <c r="AK696" s="218"/>
      <c r="AL696" s="218"/>
      <c r="AM696" s="218"/>
      <c r="AN696" s="218"/>
      <c r="AO696" s="94"/>
      <c r="AP696" s="218"/>
      <c r="AQ696" s="218"/>
      <c r="AR696" s="218"/>
      <c r="AU696" s="218"/>
      <c r="AW696" s="218"/>
      <c r="AX696" s="218"/>
      <c r="BE696" s="94"/>
      <c r="BF696" s="218"/>
      <c r="BG696" s="94"/>
      <c r="BH696" s="94"/>
      <c r="BI696" s="218"/>
      <c r="BJ696" s="94"/>
      <c r="BK696" s="218"/>
      <c r="BL696" s="218"/>
      <c r="BQ696" s="96"/>
      <c r="BR696" s="96"/>
      <c r="BS696" s="96"/>
      <c r="BT696" s="96"/>
      <c r="BV696" s="96"/>
      <c r="BW696" s="96"/>
    </row>
    <row r="697" spans="2:75" x14ac:dyDescent="0.2">
      <c r="B697" s="101"/>
      <c r="I697" s="101"/>
      <c r="L697" s="101"/>
      <c r="M697" s="105"/>
      <c r="N697" s="257"/>
      <c r="O697" s="257"/>
      <c r="P697" s="257"/>
      <c r="Q697" s="257"/>
      <c r="R697" s="220"/>
      <c r="S697" s="220"/>
      <c r="T697" s="220"/>
      <c r="U697" s="220"/>
      <c r="V697" s="218"/>
      <c r="X697" s="106"/>
      <c r="Y697" s="218"/>
      <c r="Z697" s="218"/>
      <c r="AA697" s="218"/>
      <c r="AB697" s="94"/>
      <c r="AC697" s="218"/>
      <c r="AD697" s="218"/>
      <c r="AE697" s="218"/>
      <c r="AF697" s="218"/>
      <c r="AG697" s="218"/>
      <c r="AH697" s="218"/>
      <c r="AI697" s="94"/>
      <c r="AJ697" s="218"/>
      <c r="AK697" s="218"/>
      <c r="AL697" s="218"/>
      <c r="AM697" s="218"/>
      <c r="AN697" s="218"/>
      <c r="AO697" s="94"/>
      <c r="AP697" s="218"/>
      <c r="AQ697" s="218"/>
      <c r="AR697" s="218"/>
      <c r="AU697" s="218"/>
      <c r="AW697" s="218"/>
      <c r="AX697" s="218"/>
      <c r="BE697" s="94"/>
      <c r="BF697" s="218"/>
      <c r="BG697" s="94"/>
      <c r="BH697" s="94"/>
      <c r="BI697" s="218"/>
      <c r="BJ697" s="94"/>
      <c r="BK697" s="218"/>
      <c r="BL697" s="218"/>
      <c r="BQ697" s="96"/>
      <c r="BR697" s="96"/>
      <c r="BS697" s="96"/>
      <c r="BT697" s="96"/>
      <c r="BV697" s="96"/>
      <c r="BW697" s="96"/>
    </row>
    <row r="698" spans="2:75" x14ac:dyDescent="0.2">
      <c r="B698" s="101"/>
      <c r="I698" s="101"/>
      <c r="L698" s="101"/>
      <c r="M698" s="105"/>
      <c r="N698" s="257"/>
      <c r="O698" s="257"/>
      <c r="P698" s="257"/>
      <c r="Q698" s="257"/>
      <c r="R698" s="220"/>
      <c r="S698" s="220"/>
      <c r="T698" s="220"/>
      <c r="U698" s="220"/>
      <c r="V698" s="218"/>
      <c r="X698" s="106"/>
      <c r="Y698" s="218"/>
      <c r="Z698" s="218"/>
      <c r="AA698" s="218"/>
      <c r="AB698" s="94"/>
      <c r="AC698" s="218"/>
      <c r="AD698" s="218"/>
      <c r="AE698" s="218"/>
      <c r="AF698" s="218"/>
      <c r="AG698" s="218"/>
      <c r="AH698" s="218"/>
      <c r="AI698" s="94"/>
      <c r="AJ698" s="218"/>
      <c r="AK698" s="218"/>
      <c r="AL698" s="218"/>
      <c r="AM698" s="218"/>
      <c r="AN698" s="218"/>
      <c r="AO698" s="94"/>
      <c r="AP698" s="218"/>
      <c r="AQ698" s="218"/>
      <c r="AR698" s="218"/>
      <c r="AU698" s="218"/>
      <c r="AW698" s="218"/>
      <c r="AX698" s="218"/>
      <c r="BE698" s="94"/>
      <c r="BF698" s="218"/>
      <c r="BG698" s="94"/>
      <c r="BH698" s="94"/>
      <c r="BI698" s="218"/>
      <c r="BJ698" s="94"/>
      <c r="BK698" s="218"/>
      <c r="BL698" s="218"/>
      <c r="BQ698" s="96"/>
      <c r="BR698" s="96"/>
      <c r="BS698" s="96"/>
      <c r="BT698" s="96"/>
      <c r="BV698" s="96"/>
      <c r="BW698" s="96"/>
    </row>
    <row r="699" spans="2:75" x14ac:dyDescent="0.2">
      <c r="B699" s="101"/>
      <c r="I699" s="101"/>
      <c r="L699" s="101"/>
      <c r="M699" s="105"/>
      <c r="N699" s="257"/>
      <c r="O699" s="257"/>
      <c r="P699" s="257"/>
      <c r="Q699" s="257"/>
      <c r="R699" s="220"/>
      <c r="S699" s="220"/>
      <c r="T699" s="220"/>
      <c r="U699" s="220"/>
      <c r="V699" s="218"/>
      <c r="X699" s="106"/>
      <c r="Y699" s="218"/>
      <c r="Z699" s="218"/>
      <c r="AA699" s="218"/>
      <c r="AB699" s="94"/>
      <c r="AC699" s="218"/>
      <c r="AD699" s="218"/>
      <c r="AE699" s="218"/>
      <c r="AF699" s="218"/>
      <c r="AG699" s="218"/>
      <c r="AH699" s="218"/>
      <c r="AI699" s="94"/>
      <c r="AJ699" s="218"/>
      <c r="AK699" s="218"/>
      <c r="AL699" s="218"/>
      <c r="AM699" s="218"/>
      <c r="AN699" s="218"/>
      <c r="AO699" s="94"/>
      <c r="AP699" s="218"/>
      <c r="AQ699" s="218"/>
      <c r="AR699" s="218"/>
      <c r="AU699" s="218"/>
      <c r="AW699" s="218"/>
      <c r="AX699" s="218"/>
      <c r="BE699" s="94"/>
      <c r="BF699" s="218"/>
      <c r="BG699" s="94"/>
      <c r="BH699" s="94"/>
      <c r="BI699" s="218"/>
      <c r="BJ699" s="94"/>
      <c r="BK699" s="218"/>
      <c r="BL699" s="218"/>
      <c r="BQ699" s="96"/>
      <c r="BR699" s="96"/>
      <c r="BS699" s="96"/>
      <c r="BT699" s="96"/>
      <c r="BV699" s="96"/>
      <c r="BW699" s="96"/>
    </row>
    <row r="700" spans="2:75" x14ac:dyDescent="0.2">
      <c r="B700" s="101"/>
      <c r="I700" s="101"/>
      <c r="L700" s="101"/>
      <c r="M700" s="105"/>
      <c r="N700" s="257"/>
      <c r="O700" s="257"/>
      <c r="P700" s="257"/>
      <c r="Q700" s="257"/>
      <c r="R700" s="220"/>
      <c r="S700" s="220"/>
      <c r="T700" s="220"/>
      <c r="U700" s="220"/>
      <c r="V700" s="218"/>
      <c r="X700" s="106"/>
      <c r="Y700" s="218"/>
      <c r="Z700" s="218"/>
      <c r="AA700" s="218"/>
      <c r="AB700" s="94"/>
      <c r="AC700" s="218"/>
      <c r="AD700" s="218"/>
      <c r="AE700" s="218"/>
      <c r="AF700" s="218"/>
      <c r="AG700" s="218"/>
      <c r="AH700" s="218"/>
      <c r="AI700" s="94"/>
      <c r="AJ700" s="218"/>
      <c r="AK700" s="218"/>
      <c r="AL700" s="218"/>
      <c r="AM700" s="218"/>
      <c r="AN700" s="218"/>
      <c r="AO700" s="94"/>
      <c r="AP700" s="218"/>
      <c r="AQ700" s="218"/>
      <c r="AR700" s="218"/>
      <c r="AU700" s="218"/>
      <c r="AW700" s="218"/>
      <c r="AX700" s="218"/>
      <c r="BE700" s="94"/>
      <c r="BF700" s="218"/>
      <c r="BG700" s="94"/>
      <c r="BH700" s="94"/>
      <c r="BI700" s="218"/>
      <c r="BJ700" s="94"/>
      <c r="BK700" s="218"/>
      <c r="BL700" s="218"/>
      <c r="BQ700" s="96"/>
      <c r="BR700" s="96"/>
      <c r="BS700" s="96"/>
      <c r="BT700" s="96"/>
      <c r="BV700" s="96"/>
      <c r="BW700" s="96"/>
    </row>
    <row r="701" spans="2:75" x14ac:dyDescent="0.2">
      <c r="B701" s="101"/>
      <c r="I701" s="101"/>
      <c r="L701" s="101"/>
      <c r="M701" s="105"/>
      <c r="N701" s="257"/>
      <c r="O701" s="257"/>
      <c r="P701" s="257"/>
      <c r="Q701" s="257"/>
      <c r="R701" s="220"/>
      <c r="S701" s="220"/>
      <c r="T701" s="220"/>
      <c r="U701" s="220"/>
      <c r="V701" s="218"/>
      <c r="X701" s="106"/>
      <c r="Y701" s="218"/>
      <c r="Z701" s="218"/>
      <c r="AA701" s="218"/>
      <c r="AB701" s="94"/>
      <c r="AC701" s="218"/>
      <c r="AD701" s="218"/>
      <c r="AE701" s="218"/>
      <c r="AF701" s="218"/>
      <c r="AG701" s="218"/>
      <c r="AH701" s="218"/>
      <c r="AI701" s="94"/>
      <c r="AJ701" s="218"/>
      <c r="AK701" s="218"/>
      <c r="AL701" s="218"/>
      <c r="AM701" s="218"/>
      <c r="AN701" s="218"/>
      <c r="AO701" s="94"/>
      <c r="AP701" s="218"/>
      <c r="AQ701" s="218"/>
      <c r="AR701" s="218"/>
      <c r="AU701" s="218"/>
      <c r="AW701" s="218"/>
      <c r="AX701" s="218"/>
      <c r="BE701" s="94"/>
      <c r="BF701" s="218"/>
      <c r="BG701" s="94"/>
      <c r="BH701" s="94"/>
      <c r="BI701" s="218"/>
      <c r="BJ701" s="94"/>
      <c r="BK701" s="218"/>
      <c r="BL701" s="218"/>
      <c r="BQ701" s="96"/>
      <c r="BR701" s="96"/>
      <c r="BS701" s="96"/>
      <c r="BT701" s="96"/>
      <c r="BV701" s="96"/>
      <c r="BW701" s="96"/>
    </row>
    <row r="702" spans="2:75" x14ac:dyDescent="0.2">
      <c r="B702" s="101"/>
      <c r="I702" s="101"/>
      <c r="L702" s="101"/>
      <c r="M702" s="105"/>
      <c r="N702" s="257"/>
      <c r="O702" s="257"/>
      <c r="P702" s="257"/>
      <c r="Q702" s="257"/>
      <c r="R702" s="220"/>
      <c r="S702" s="220"/>
      <c r="T702" s="220"/>
      <c r="U702" s="220"/>
      <c r="V702" s="218"/>
      <c r="X702" s="106"/>
      <c r="Y702" s="218"/>
      <c r="Z702" s="218"/>
      <c r="AA702" s="218"/>
      <c r="AB702" s="94"/>
      <c r="AC702" s="218"/>
      <c r="AD702" s="218"/>
      <c r="AE702" s="218"/>
      <c r="AF702" s="218"/>
      <c r="AG702" s="218"/>
      <c r="AH702" s="218"/>
      <c r="AI702" s="94"/>
      <c r="AJ702" s="218"/>
      <c r="AK702" s="218"/>
      <c r="AL702" s="218"/>
      <c r="AM702" s="218"/>
      <c r="AN702" s="218"/>
      <c r="AO702" s="94"/>
      <c r="AP702" s="218"/>
      <c r="AQ702" s="218"/>
      <c r="AR702" s="218"/>
      <c r="AU702" s="218"/>
      <c r="AW702" s="218"/>
      <c r="AX702" s="218"/>
      <c r="BE702" s="94"/>
      <c r="BF702" s="218"/>
      <c r="BG702" s="94"/>
      <c r="BH702" s="94"/>
      <c r="BI702" s="218"/>
      <c r="BJ702" s="94"/>
      <c r="BK702" s="218"/>
      <c r="BL702" s="218"/>
      <c r="BQ702" s="96"/>
      <c r="BR702" s="96"/>
      <c r="BS702" s="96"/>
      <c r="BT702" s="96"/>
      <c r="BV702" s="96"/>
      <c r="BW702" s="96"/>
    </row>
    <row r="703" spans="2:75" x14ac:dyDescent="0.2">
      <c r="B703" s="101"/>
      <c r="I703" s="101"/>
      <c r="L703" s="101"/>
      <c r="M703" s="105"/>
      <c r="N703" s="257"/>
      <c r="O703" s="257"/>
      <c r="P703" s="257"/>
      <c r="Q703" s="257"/>
      <c r="R703" s="220"/>
      <c r="S703" s="220"/>
      <c r="T703" s="220"/>
      <c r="U703" s="220"/>
      <c r="V703" s="218"/>
      <c r="X703" s="106"/>
      <c r="Y703" s="218"/>
      <c r="Z703" s="218"/>
      <c r="AA703" s="218"/>
      <c r="AB703" s="94"/>
      <c r="AC703" s="218"/>
      <c r="AD703" s="218"/>
      <c r="AE703" s="218"/>
      <c r="AF703" s="218"/>
      <c r="AG703" s="218"/>
      <c r="AH703" s="218"/>
      <c r="AI703" s="94"/>
      <c r="AJ703" s="218"/>
      <c r="AK703" s="218"/>
      <c r="AL703" s="218"/>
      <c r="AM703" s="218"/>
      <c r="AN703" s="218"/>
      <c r="AO703" s="94"/>
      <c r="AP703" s="218"/>
      <c r="AQ703" s="218"/>
      <c r="AR703" s="218"/>
      <c r="AU703" s="218"/>
      <c r="AW703" s="218"/>
      <c r="AX703" s="218"/>
      <c r="BE703" s="94"/>
      <c r="BF703" s="218"/>
      <c r="BG703" s="94"/>
      <c r="BH703" s="94"/>
      <c r="BI703" s="218"/>
      <c r="BJ703" s="94"/>
      <c r="BK703" s="218"/>
      <c r="BL703" s="218"/>
      <c r="BQ703" s="96"/>
      <c r="BR703" s="96"/>
      <c r="BS703" s="96"/>
      <c r="BT703" s="96"/>
      <c r="BV703" s="96"/>
      <c r="BW703" s="96"/>
    </row>
    <row r="704" spans="2:75" x14ac:dyDescent="0.2">
      <c r="B704" s="101"/>
      <c r="I704" s="101"/>
      <c r="L704" s="101"/>
      <c r="M704" s="105"/>
      <c r="N704" s="257"/>
      <c r="O704" s="257"/>
      <c r="P704" s="257"/>
      <c r="Q704" s="257"/>
      <c r="R704" s="220"/>
      <c r="S704" s="220"/>
      <c r="T704" s="220"/>
      <c r="U704" s="220"/>
      <c r="V704" s="218"/>
      <c r="X704" s="106"/>
      <c r="Y704" s="218"/>
      <c r="Z704" s="218"/>
      <c r="AA704" s="218"/>
      <c r="AB704" s="94"/>
      <c r="AC704" s="218"/>
      <c r="AD704" s="218"/>
      <c r="AE704" s="218"/>
      <c r="AF704" s="218"/>
      <c r="AG704" s="218"/>
      <c r="AH704" s="218"/>
      <c r="AI704" s="94"/>
      <c r="AJ704" s="218"/>
      <c r="AK704" s="218"/>
      <c r="AL704" s="218"/>
      <c r="AM704" s="218"/>
      <c r="AN704" s="218"/>
      <c r="AO704" s="94"/>
      <c r="AP704" s="218"/>
      <c r="AQ704" s="218"/>
      <c r="AR704" s="218"/>
      <c r="AU704" s="218"/>
      <c r="AW704" s="218"/>
      <c r="AX704" s="218"/>
      <c r="BE704" s="94"/>
      <c r="BF704" s="218"/>
      <c r="BG704" s="94"/>
      <c r="BH704" s="94"/>
      <c r="BI704" s="218"/>
      <c r="BJ704" s="94"/>
      <c r="BK704" s="218"/>
      <c r="BL704" s="218"/>
      <c r="BQ704" s="96"/>
      <c r="BR704" s="96"/>
      <c r="BS704" s="96"/>
      <c r="BT704" s="96"/>
      <c r="BV704" s="96"/>
      <c r="BW704" s="96"/>
    </row>
    <row r="705" spans="2:75" x14ac:dyDescent="0.2">
      <c r="B705" s="101"/>
      <c r="I705" s="101"/>
      <c r="L705" s="101"/>
      <c r="M705" s="105"/>
      <c r="N705" s="257"/>
      <c r="O705" s="257"/>
      <c r="P705" s="257"/>
      <c r="Q705" s="257"/>
      <c r="R705" s="220"/>
      <c r="S705" s="220"/>
      <c r="T705" s="220"/>
      <c r="U705" s="220"/>
      <c r="V705" s="218"/>
      <c r="X705" s="106"/>
      <c r="Y705" s="218"/>
      <c r="Z705" s="218"/>
      <c r="AA705" s="218"/>
      <c r="AB705" s="94"/>
      <c r="AC705" s="218"/>
      <c r="AD705" s="218"/>
      <c r="AE705" s="218"/>
      <c r="AF705" s="218"/>
      <c r="AG705" s="218"/>
      <c r="AH705" s="218"/>
      <c r="AI705" s="94"/>
      <c r="AJ705" s="218"/>
      <c r="AK705" s="218"/>
      <c r="AL705" s="218"/>
      <c r="AM705" s="218"/>
      <c r="AN705" s="218"/>
      <c r="AO705" s="94"/>
      <c r="AP705" s="218"/>
      <c r="AQ705" s="218"/>
      <c r="AR705" s="218"/>
      <c r="AU705" s="218"/>
      <c r="AW705" s="218"/>
      <c r="AX705" s="218"/>
      <c r="BE705" s="94"/>
      <c r="BF705" s="218"/>
      <c r="BG705" s="94"/>
      <c r="BH705" s="94"/>
      <c r="BI705" s="218"/>
      <c r="BJ705" s="94"/>
      <c r="BK705" s="218"/>
      <c r="BL705" s="218"/>
      <c r="BQ705" s="96"/>
      <c r="BR705" s="96"/>
      <c r="BS705" s="96"/>
      <c r="BT705" s="96"/>
      <c r="BV705" s="96"/>
      <c r="BW705" s="96"/>
    </row>
    <row r="706" spans="2:75" x14ac:dyDescent="0.2">
      <c r="B706" s="101"/>
      <c r="I706" s="101"/>
      <c r="L706" s="101"/>
      <c r="M706" s="105"/>
      <c r="N706" s="257"/>
      <c r="O706" s="257"/>
      <c r="P706" s="257"/>
      <c r="Q706" s="257"/>
      <c r="R706" s="220"/>
      <c r="S706" s="220"/>
      <c r="T706" s="220"/>
      <c r="U706" s="220"/>
      <c r="V706" s="218"/>
      <c r="X706" s="106"/>
      <c r="Y706" s="218"/>
      <c r="Z706" s="218"/>
      <c r="AA706" s="218"/>
      <c r="AB706" s="94"/>
      <c r="AC706" s="218"/>
      <c r="AD706" s="218"/>
      <c r="AE706" s="218"/>
      <c r="AF706" s="218"/>
      <c r="AG706" s="218"/>
      <c r="AH706" s="218"/>
      <c r="AI706" s="94"/>
      <c r="AJ706" s="218"/>
      <c r="AK706" s="218"/>
      <c r="AL706" s="218"/>
      <c r="AM706" s="218"/>
      <c r="AN706" s="218"/>
      <c r="AO706" s="94"/>
      <c r="AP706" s="218"/>
      <c r="AQ706" s="218"/>
      <c r="AR706" s="218"/>
      <c r="AU706" s="218"/>
      <c r="AW706" s="218"/>
      <c r="AX706" s="218"/>
      <c r="BE706" s="94"/>
      <c r="BF706" s="218"/>
      <c r="BG706" s="94"/>
      <c r="BH706" s="94"/>
      <c r="BI706" s="218"/>
      <c r="BJ706" s="94"/>
      <c r="BK706" s="218"/>
      <c r="BL706" s="218"/>
      <c r="BQ706" s="96"/>
      <c r="BR706" s="96"/>
      <c r="BS706" s="96"/>
      <c r="BT706" s="96"/>
      <c r="BV706" s="96"/>
      <c r="BW706" s="96"/>
    </row>
    <row r="707" spans="2:75" x14ac:dyDescent="0.2">
      <c r="B707" s="101"/>
      <c r="I707" s="101"/>
      <c r="L707" s="101"/>
      <c r="M707" s="105"/>
      <c r="N707" s="257"/>
      <c r="O707" s="257"/>
      <c r="P707" s="257"/>
      <c r="Q707" s="257"/>
      <c r="R707" s="220"/>
      <c r="S707" s="220"/>
      <c r="T707" s="220"/>
      <c r="U707" s="220"/>
      <c r="V707" s="218"/>
      <c r="X707" s="106"/>
      <c r="Y707" s="218"/>
      <c r="Z707" s="218"/>
      <c r="AA707" s="218"/>
      <c r="AB707" s="94"/>
      <c r="AC707" s="218"/>
      <c r="AD707" s="218"/>
      <c r="AE707" s="218"/>
      <c r="AF707" s="218"/>
      <c r="AG707" s="218"/>
      <c r="AH707" s="218"/>
      <c r="AI707" s="94"/>
      <c r="AJ707" s="218"/>
      <c r="AK707" s="218"/>
      <c r="AL707" s="218"/>
      <c r="AM707" s="218"/>
      <c r="AN707" s="218"/>
      <c r="AO707" s="94"/>
      <c r="AP707" s="218"/>
      <c r="AQ707" s="218"/>
      <c r="AR707" s="218"/>
      <c r="AU707" s="218"/>
      <c r="AW707" s="218"/>
      <c r="AX707" s="218"/>
      <c r="BE707" s="94"/>
      <c r="BF707" s="218"/>
      <c r="BG707" s="94"/>
      <c r="BH707" s="94"/>
      <c r="BI707" s="218"/>
      <c r="BJ707" s="94"/>
      <c r="BK707" s="218"/>
      <c r="BL707" s="218"/>
      <c r="BQ707" s="96"/>
      <c r="BR707" s="96"/>
      <c r="BS707" s="96"/>
      <c r="BT707" s="96"/>
      <c r="BV707" s="96"/>
      <c r="BW707" s="96"/>
    </row>
    <row r="708" spans="2:75" x14ac:dyDescent="0.2">
      <c r="B708" s="101"/>
      <c r="I708" s="101"/>
      <c r="L708" s="101"/>
      <c r="M708" s="105"/>
      <c r="N708" s="257"/>
      <c r="O708" s="257"/>
      <c r="P708" s="257"/>
      <c r="Q708" s="257"/>
      <c r="R708" s="220"/>
      <c r="S708" s="220"/>
      <c r="T708" s="220"/>
      <c r="U708" s="220"/>
      <c r="V708" s="218"/>
      <c r="X708" s="106"/>
      <c r="Y708" s="218"/>
      <c r="Z708" s="218"/>
      <c r="AA708" s="218"/>
      <c r="AB708" s="94"/>
      <c r="AC708" s="218"/>
      <c r="AD708" s="218"/>
      <c r="AE708" s="218"/>
      <c r="AF708" s="218"/>
      <c r="AG708" s="218"/>
      <c r="AH708" s="218"/>
      <c r="AI708" s="94"/>
      <c r="AJ708" s="218"/>
      <c r="AK708" s="218"/>
      <c r="AL708" s="218"/>
      <c r="AM708" s="218"/>
      <c r="AN708" s="218"/>
      <c r="AO708" s="94"/>
      <c r="AP708" s="218"/>
      <c r="AQ708" s="218"/>
      <c r="AR708" s="218"/>
      <c r="AU708" s="218"/>
      <c r="AW708" s="218"/>
      <c r="AX708" s="218"/>
      <c r="BE708" s="94"/>
      <c r="BF708" s="218"/>
      <c r="BG708" s="94"/>
      <c r="BH708" s="94"/>
      <c r="BI708" s="218"/>
      <c r="BJ708" s="94"/>
      <c r="BK708" s="218"/>
      <c r="BL708" s="218"/>
      <c r="BQ708" s="96"/>
      <c r="BR708" s="96"/>
      <c r="BS708" s="96"/>
      <c r="BT708" s="96"/>
      <c r="BV708" s="96"/>
      <c r="BW708" s="96"/>
    </row>
    <row r="709" spans="2:75" x14ac:dyDescent="0.2">
      <c r="B709" s="101"/>
      <c r="I709" s="101"/>
      <c r="L709" s="101"/>
      <c r="M709" s="105"/>
      <c r="N709" s="257"/>
      <c r="O709" s="257"/>
      <c r="P709" s="257"/>
      <c r="Q709" s="257"/>
      <c r="R709" s="220"/>
      <c r="S709" s="220"/>
      <c r="T709" s="220"/>
      <c r="U709" s="220"/>
      <c r="V709" s="218"/>
      <c r="X709" s="106"/>
      <c r="Y709" s="218"/>
      <c r="Z709" s="218"/>
      <c r="AA709" s="218"/>
      <c r="AB709" s="94"/>
      <c r="AC709" s="218"/>
      <c r="AD709" s="218"/>
      <c r="AE709" s="218"/>
      <c r="AF709" s="218"/>
      <c r="AG709" s="218"/>
      <c r="AH709" s="218"/>
      <c r="AI709" s="94"/>
      <c r="AJ709" s="218"/>
      <c r="AK709" s="218"/>
      <c r="AL709" s="218"/>
      <c r="AM709" s="218"/>
      <c r="AN709" s="218"/>
      <c r="AO709" s="94"/>
      <c r="AP709" s="218"/>
      <c r="AQ709" s="218"/>
      <c r="AR709" s="218"/>
      <c r="AU709" s="218"/>
      <c r="AW709" s="218"/>
      <c r="AX709" s="218"/>
      <c r="BE709" s="94"/>
      <c r="BF709" s="218"/>
      <c r="BG709" s="94"/>
      <c r="BH709" s="94"/>
      <c r="BI709" s="218"/>
      <c r="BJ709" s="94"/>
      <c r="BK709" s="218"/>
      <c r="BL709" s="218"/>
      <c r="BQ709" s="96"/>
      <c r="BR709" s="96"/>
      <c r="BS709" s="96"/>
      <c r="BT709" s="96"/>
      <c r="BV709" s="96"/>
      <c r="BW709" s="96"/>
    </row>
    <row r="710" spans="2:75" x14ac:dyDescent="0.2">
      <c r="B710" s="101"/>
      <c r="I710" s="101"/>
      <c r="L710" s="101"/>
      <c r="M710" s="105"/>
      <c r="N710" s="257"/>
      <c r="O710" s="257"/>
      <c r="P710" s="257"/>
      <c r="Q710" s="257"/>
      <c r="R710" s="220"/>
      <c r="S710" s="220"/>
      <c r="T710" s="220"/>
      <c r="U710" s="220"/>
      <c r="V710" s="218"/>
      <c r="X710" s="106"/>
      <c r="Y710" s="218"/>
      <c r="Z710" s="218"/>
      <c r="AA710" s="218"/>
      <c r="AB710" s="94"/>
      <c r="AC710" s="218"/>
      <c r="AD710" s="218"/>
      <c r="AE710" s="218"/>
      <c r="AF710" s="218"/>
      <c r="AG710" s="218"/>
      <c r="AH710" s="218"/>
      <c r="AI710" s="94"/>
      <c r="AJ710" s="218"/>
      <c r="AK710" s="218"/>
      <c r="AL710" s="218"/>
      <c r="AM710" s="218"/>
      <c r="AN710" s="218"/>
      <c r="AO710" s="94"/>
      <c r="AP710" s="218"/>
      <c r="AQ710" s="218"/>
      <c r="AR710" s="218"/>
      <c r="AU710" s="218"/>
      <c r="AW710" s="218"/>
      <c r="AX710" s="218"/>
      <c r="BE710" s="94"/>
      <c r="BF710" s="218"/>
      <c r="BG710" s="94"/>
      <c r="BH710" s="94"/>
      <c r="BI710" s="218"/>
      <c r="BJ710" s="94"/>
      <c r="BK710" s="218"/>
      <c r="BL710" s="218"/>
      <c r="BQ710" s="96"/>
      <c r="BR710" s="96"/>
      <c r="BS710" s="96"/>
      <c r="BT710" s="96"/>
      <c r="BV710" s="96"/>
      <c r="BW710" s="96"/>
    </row>
    <row r="711" spans="2:75" x14ac:dyDescent="0.2">
      <c r="B711" s="101"/>
      <c r="I711" s="101"/>
      <c r="L711" s="101"/>
      <c r="M711" s="105"/>
      <c r="N711" s="257"/>
      <c r="O711" s="257"/>
      <c r="P711" s="257"/>
      <c r="Q711" s="257"/>
      <c r="R711" s="220"/>
      <c r="S711" s="220"/>
      <c r="T711" s="220"/>
      <c r="U711" s="220"/>
      <c r="V711" s="218"/>
      <c r="X711" s="106"/>
      <c r="Y711" s="218"/>
      <c r="Z711" s="218"/>
      <c r="AA711" s="218"/>
      <c r="AB711" s="94"/>
      <c r="AC711" s="218"/>
      <c r="AD711" s="218"/>
      <c r="AE711" s="218"/>
      <c r="AF711" s="218"/>
      <c r="AG711" s="218"/>
      <c r="AH711" s="218"/>
      <c r="AI711" s="94"/>
      <c r="AJ711" s="218"/>
      <c r="AK711" s="218"/>
      <c r="AL711" s="218"/>
      <c r="AM711" s="218"/>
      <c r="AN711" s="218"/>
      <c r="AO711" s="94"/>
      <c r="AP711" s="218"/>
      <c r="AQ711" s="218"/>
      <c r="AR711" s="218"/>
      <c r="AU711" s="218"/>
      <c r="AW711" s="218"/>
      <c r="AX711" s="218"/>
      <c r="BE711" s="94"/>
      <c r="BF711" s="218"/>
      <c r="BG711" s="94"/>
      <c r="BH711" s="94"/>
      <c r="BI711" s="218"/>
      <c r="BJ711" s="94"/>
      <c r="BK711" s="218"/>
      <c r="BL711" s="218"/>
      <c r="BQ711" s="96"/>
      <c r="BR711" s="96"/>
      <c r="BS711" s="96"/>
      <c r="BT711" s="96"/>
      <c r="BV711" s="96"/>
      <c r="BW711" s="96"/>
    </row>
    <row r="712" spans="2:75" x14ac:dyDescent="0.2">
      <c r="B712" s="101"/>
      <c r="I712" s="101"/>
      <c r="L712" s="101"/>
      <c r="M712" s="105"/>
      <c r="N712" s="257"/>
      <c r="O712" s="257"/>
      <c r="P712" s="257"/>
      <c r="Q712" s="257"/>
      <c r="R712" s="220"/>
      <c r="S712" s="220"/>
      <c r="T712" s="220"/>
      <c r="U712" s="220"/>
      <c r="V712" s="218"/>
      <c r="X712" s="106"/>
      <c r="Y712" s="218"/>
      <c r="Z712" s="218"/>
      <c r="AA712" s="218"/>
      <c r="AB712" s="94"/>
      <c r="AC712" s="218"/>
      <c r="AD712" s="218"/>
      <c r="AE712" s="218"/>
      <c r="AF712" s="218"/>
      <c r="AG712" s="218"/>
      <c r="AH712" s="218"/>
      <c r="AI712" s="94"/>
      <c r="AJ712" s="218"/>
      <c r="AK712" s="218"/>
      <c r="AL712" s="218"/>
      <c r="AM712" s="218"/>
      <c r="AN712" s="218"/>
      <c r="AO712" s="94"/>
      <c r="AP712" s="218"/>
      <c r="AQ712" s="218"/>
      <c r="AR712" s="218"/>
      <c r="AU712" s="218"/>
      <c r="AW712" s="218"/>
      <c r="AX712" s="218"/>
      <c r="BE712" s="94"/>
      <c r="BF712" s="218"/>
      <c r="BG712" s="94"/>
      <c r="BH712" s="94"/>
      <c r="BI712" s="218"/>
      <c r="BJ712" s="94"/>
      <c r="BK712" s="218"/>
      <c r="BL712" s="218"/>
      <c r="BQ712" s="96"/>
      <c r="BR712" s="96"/>
      <c r="BS712" s="96"/>
      <c r="BT712" s="96"/>
      <c r="BV712" s="96"/>
      <c r="BW712" s="96"/>
    </row>
    <row r="713" spans="2:75" x14ac:dyDescent="0.2">
      <c r="B713" s="101"/>
      <c r="I713" s="101"/>
      <c r="L713" s="101"/>
      <c r="M713" s="105"/>
      <c r="N713" s="257"/>
      <c r="O713" s="257"/>
      <c r="P713" s="257"/>
      <c r="Q713" s="257"/>
      <c r="R713" s="220"/>
      <c r="S713" s="220"/>
      <c r="T713" s="220"/>
      <c r="U713" s="220"/>
      <c r="V713" s="218"/>
      <c r="X713" s="106"/>
      <c r="Y713" s="218"/>
      <c r="Z713" s="218"/>
      <c r="AA713" s="218"/>
      <c r="AB713" s="94"/>
      <c r="AC713" s="218"/>
      <c r="AD713" s="218"/>
      <c r="AE713" s="218"/>
      <c r="AF713" s="218"/>
      <c r="AG713" s="218"/>
      <c r="AH713" s="218"/>
      <c r="AI713" s="94"/>
      <c r="AJ713" s="218"/>
      <c r="AK713" s="218"/>
      <c r="AL713" s="218"/>
      <c r="AM713" s="218"/>
      <c r="AN713" s="218"/>
      <c r="AO713" s="94"/>
      <c r="AP713" s="218"/>
      <c r="AQ713" s="218"/>
      <c r="AR713" s="218"/>
      <c r="AU713" s="218"/>
      <c r="AW713" s="218"/>
      <c r="AX713" s="218"/>
      <c r="BE713" s="94"/>
      <c r="BF713" s="218"/>
      <c r="BG713" s="94"/>
      <c r="BH713" s="94"/>
      <c r="BI713" s="218"/>
      <c r="BJ713" s="94"/>
      <c r="BK713" s="218"/>
      <c r="BL713" s="218"/>
      <c r="BQ713" s="96"/>
      <c r="BR713" s="96"/>
      <c r="BS713" s="96"/>
      <c r="BT713" s="96"/>
      <c r="BV713" s="96"/>
      <c r="BW713" s="96"/>
    </row>
    <row r="714" spans="2:75" x14ac:dyDescent="0.2">
      <c r="B714" s="101"/>
      <c r="I714" s="101"/>
      <c r="L714" s="101"/>
      <c r="M714" s="105"/>
      <c r="N714" s="257"/>
      <c r="O714" s="257"/>
      <c r="P714" s="257"/>
      <c r="Q714" s="257"/>
      <c r="R714" s="220"/>
      <c r="S714" s="220"/>
      <c r="T714" s="220"/>
      <c r="U714" s="220"/>
      <c r="V714" s="218"/>
      <c r="X714" s="106"/>
      <c r="Y714" s="218"/>
      <c r="Z714" s="218"/>
      <c r="AA714" s="218"/>
      <c r="AB714" s="94"/>
      <c r="AC714" s="218"/>
      <c r="AD714" s="218"/>
      <c r="AE714" s="218"/>
      <c r="AF714" s="218"/>
      <c r="AG714" s="218"/>
      <c r="AH714" s="218"/>
      <c r="AI714" s="94"/>
      <c r="AJ714" s="218"/>
      <c r="AK714" s="218"/>
      <c r="AL714" s="218"/>
      <c r="AM714" s="218"/>
      <c r="AN714" s="218"/>
      <c r="AO714" s="94"/>
      <c r="AP714" s="218"/>
      <c r="AQ714" s="218"/>
      <c r="AR714" s="218"/>
      <c r="AU714" s="218"/>
      <c r="AW714" s="218"/>
      <c r="AX714" s="218"/>
      <c r="BE714" s="94"/>
      <c r="BF714" s="218"/>
      <c r="BG714" s="94"/>
      <c r="BH714" s="94"/>
      <c r="BI714" s="218"/>
      <c r="BJ714" s="94"/>
      <c r="BK714" s="218"/>
      <c r="BL714" s="218"/>
      <c r="BQ714" s="96"/>
      <c r="BR714" s="96"/>
      <c r="BS714" s="96"/>
      <c r="BT714" s="96"/>
      <c r="BV714" s="96"/>
      <c r="BW714" s="96"/>
    </row>
    <row r="715" spans="2:75" x14ac:dyDescent="0.2">
      <c r="B715" s="101"/>
      <c r="I715" s="101"/>
      <c r="L715" s="101"/>
      <c r="M715" s="105"/>
      <c r="N715" s="257"/>
      <c r="O715" s="257"/>
      <c r="P715" s="257"/>
      <c r="Q715" s="257"/>
      <c r="R715" s="220"/>
      <c r="S715" s="220"/>
      <c r="T715" s="220"/>
      <c r="U715" s="220"/>
      <c r="V715" s="218"/>
      <c r="X715" s="106"/>
      <c r="Y715" s="218"/>
      <c r="Z715" s="218"/>
      <c r="AA715" s="218"/>
      <c r="AB715" s="94"/>
      <c r="AC715" s="218"/>
      <c r="AD715" s="218"/>
      <c r="AE715" s="218"/>
      <c r="AF715" s="218"/>
      <c r="AG715" s="218"/>
      <c r="AH715" s="218"/>
      <c r="AI715" s="94"/>
      <c r="AJ715" s="218"/>
      <c r="AK715" s="218"/>
      <c r="AL715" s="218"/>
      <c r="AM715" s="218"/>
      <c r="AN715" s="218"/>
      <c r="AO715" s="94"/>
      <c r="AP715" s="218"/>
      <c r="AQ715" s="218"/>
      <c r="AR715" s="218"/>
      <c r="AU715" s="218"/>
      <c r="AW715" s="218"/>
      <c r="AX715" s="218"/>
      <c r="BE715" s="94"/>
      <c r="BF715" s="218"/>
      <c r="BG715" s="94"/>
      <c r="BH715" s="94"/>
      <c r="BI715" s="218"/>
      <c r="BJ715" s="94"/>
      <c r="BK715" s="218"/>
      <c r="BL715" s="218"/>
      <c r="BQ715" s="96"/>
      <c r="BR715" s="96"/>
      <c r="BS715" s="96"/>
      <c r="BT715" s="96"/>
      <c r="BV715" s="96"/>
      <c r="BW715" s="96"/>
    </row>
    <row r="716" spans="2:75" x14ac:dyDescent="0.2">
      <c r="B716" s="101"/>
      <c r="I716" s="101"/>
      <c r="L716" s="101"/>
      <c r="M716" s="105"/>
      <c r="N716" s="257"/>
      <c r="O716" s="257"/>
      <c r="P716" s="257"/>
      <c r="Q716" s="257"/>
      <c r="R716" s="220"/>
      <c r="S716" s="220"/>
      <c r="T716" s="220"/>
      <c r="U716" s="220"/>
      <c r="V716" s="218"/>
      <c r="X716" s="106"/>
      <c r="Y716" s="218"/>
      <c r="Z716" s="218"/>
      <c r="AA716" s="218"/>
      <c r="AB716" s="94"/>
      <c r="AC716" s="218"/>
      <c r="AD716" s="218"/>
      <c r="AE716" s="218"/>
      <c r="AF716" s="218"/>
      <c r="AG716" s="218"/>
      <c r="AH716" s="218"/>
      <c r="AI716" s="94"/>
      <c r="AJ716" s="218"/>
      <c r="AK716" s="218"/>
      <c r="AL716" s="218"/>
      <c r="AM716" s="218"/>
      <c r="AN716" s="218"/>
      <c r="AO716" s="94"/>
      <c r="AP716" s="218"/>
      <c r="AQ716" s="218"/>
      <c r="AR716" s="218"/>
      <c r="AU716" s="218"/>
      <c r="AW716" s="218"/>
      <c r="AX716" s="218"/>
      <c r="BE716" s="94"/>
      <c r="BF716" s="218"/>
      <c r="BG716" s="94"/>
      <c r="BH716" s="94"/>
      <c r="BI716" s="218"/>
      <c r="BJ716" s="94"/>
      <c r="BK716" s="218"/>
      <c r="BL716" s="218"/>
      <c r="BQ716" s="96"/>
      <c r="BR716" s="96"/>
      <c r="BS716" s="96"/>
      <c r="BT716" s="96"/>
      <c r="BV716" s="96"/>
      <c r="BW716" s="96"/>
    </row>
    <row r="717" spans="2:75" x14ac:dyDescent="0.2">
      <c r="B717" s="101"/>
      <c r="I717" s="101"/>
      <c r="L717" s="101"/>
      <c r="M717" s="105"/>
      <c r="N717" s="257"/>
      <c r="O717" s="257"/>
      <c r="P717" s="257"/>
      <c r="Q717" s="257"/>
      <c r="R717" s="220"/>
      <c r="S717" s="220"/>
      <c r="T717" s="220"/>
      <c r="U717" s="220"/>
      <c r="V717" s="218"/>
      <c r="X717" s="106"/>
      <c r="Y717" s="218"/>
      <c r="Z717" s="218"/>
      <c r="AA717" s="218"/>
      <c r="AB717" s="94"/>
      <c r="AC717" s="218"/>
      <c r="AD717" s="218"/>
      <c r="AE717" s="218"/>
      <c r="AF717" s="218"/>
      <c r="AG717" s="218"/>
      <c r="AH717" s="218"/>
      <c r="AI717" s="94"/>
      <c r="AJ717" s="218"/>
      <c r="AK717" s="218"/>
      <c r="AL717" s="218"/>
      <c r="AM717" s="218"/>
      <c r="AN717" s="218"/>
      <c r="AO717" s="94"/>
      <c r="AP717" s="218"/>
      <c r="AQ717" s="218"/>
      <c r="AR717" s="218"/>
      <c r="AU717" s="218"/>
      <c r="AW717" s="218"/>
      <c r="AX717" s="218"/>
      <c r="BE717" s="94"/>
      <c r="BF717" s="218"/>
      <c r="BG717" s="94"/>
      <c r="BH717" s="94"/>
      <c r="BI717" s="218"/>
      <c r="BJ717" s="94"/>
      <c r="BK717" s="218"/>
      <c r="BL717" s="218"/>
      <c r="BQ717" s="96"/>
      <c r="BR717" s="96"/>
      <c r="BS717" s="96"/>
      <c r="BT717" s="96"/>
      <c r="BV717" s="96"/>
      <c r="BW717" s="96"/>
    </row>
    <row r="718" spans="2:75" x14ac:dyDescent="0.2">
      <c r="B718" s="101"/>
      <c r="I718" s="101"/>
      <c r="L718" s="101"/>
      <c r="M718" s="105"/>
      <c r="N718" s="257"/>
      <c r="O718" s="257"/>
      <c r="P718" s="257"/>
      <c r="Q718" s="257"/>
      <c r="R718" s="220"/>
      <c r="S718" s="220"/>
      <c r="T718" s="220"/>
      <c r="U718" s="220"/>
      <c r="V718" s="218"/>
      <c r="X718" s="106"/>
      <c r="Y718" s="218"/>
      <c r="Z718" s="218"/>
      <c r="AA718" s="218"/>
      <c r="AB718" s="94"/>
      <c r="AC718" s="218"/>
      <c r="AD718" s="218"/>
      <c r="AE718" s="218"/>
      <c r="AF718" s="218"/>
      <c r="AG718" s="218"/>
      <c r="AH718" s="218"/>
      <c r="AI718" s="94"/>
      <c r="AJ718" s="218"/>
      <c r="AK718" s="218"/>
      <c r="AL718" s="218"/>
      <c r="AM718" s="218"/>
      <c r="AN718" s="218"/>
      <c r="AO718" s="94"/>
      <c r="AP718" s="218"/>
      <c r="AQ718" s="218"/>
      <c r="AR718" s="218"/>
      <c r="AU718" s="218"/>
      <c r="AW718" s="218"/>
      <c r="AX718" s="218"/>
      <c r="BE718" s="94"/>
      <c r="BF718" s="218"/>
      <c r="BG718" s="94"/>
      <c r="BH718" s="94"/>
      <c r="BI718" s="218"/>
      <c r="BJ718" s="94"/>
      <c r="BK718" s="218"/>
      <c r="BL718" s="218"/>
      <c r="BQ718" s="96"/>
      <c r="BR718" s="96"/>
      <c r="BS718" s="96"/>
      <c r="BT718" s="96"/>
      <c r="BV718" s="96"/>
      <c r="BW718" s="96"/>
    </row>
    <row r="719" spans="2:75" x14ac:dyDescent="0.2">
      <c r="B719" s="101"/>
      <c r="I719" s="101"/>
      <c r="L719" s="101"/>
      <c r="M719" s="105"/>
      <c r="N719" s="257"/>
      <c r="O719" s="257"/>
      <c r="P719" s="257"/>
      <c r="Q719" s="257"/>
      <c r="R719" s="220"/>
      <c r="S719" s="220"/>
      <c r="T719" s="220"/>
      <c r="U719" s="220"/>
      <c r="V719" s="218"/>
      <c r="X719" s="106"/>
      <c r="Y719" s="218"/>
      <c r="Z719" s="218"/>
      <c r="AA719" s="218"/>
      <c r="AB719" s="94"/>
      <c r="AC719" s="218"/>
      <c r="AD719" s="218"/>
      <c r="AE719" s="218"/>
      <c r="AF719" s="218"/>
      <c r="AG719" s="218"/>
      <c r="AH719" s="218"/>
      <c r="AI719" s="94"/>
      <c r="AJ719" s="218"/>
      <c r="AK719" s="218"/>
      <c r="AL719" s="218"/>
      <c r="AM719" s="218"/>
      <c r="AN719" s="218"/>
      <c r="AO719" s="94"/>
      <c r="AP719" s="218"/>
      <c r="AQ719" s="218"/>
      <c r="AR719" s="218"/>
      <c r="AU719" s="218"/>
      <c r="AW719" s="218"/>
      <c r="AX719" s="218"/>
      <c r="BE719" s="94"/>
      <c r="BF719" s="218"/>
      <c r="BG719" s="94"/>
      <c r="BH719" s="94"/>
      <c r="BI719" s="218"/>
      <c r="BJ719" s="94"/>
      <c r="BK719" s="218"/>
      <c r="BL719" s="218"/>
      <c r="BQ719" s="96"/>
      <c r="BR719" s="96"/>
      <c r="BS719" s="96"/>
      <c r="BT719" s="96"/>
      <c r="BV719" s="96"/>
      <c r="BW719" s="96"/>
    </row>
    <row r="720" spans="2:75" x14ac:dyDescent="0.2">
      <c r="B720" s="101"/>
      <c r="I720" s="101"/>
      <c r="L720" s="101"/>
      <c r="M720" s="105"/>
      <c r="N720" s="257"/>
      <c r="O720" s="257"/>
      <c r="P720" s="257"/>
      <c r="Q720" s="257"/>
      <c r="R720" s="220"/>
      <c r="S720" s="220"/>
      <c r="T720" s="220"/>
      <c r="U720" s="220"/>
      <c r="V720" s="218"/>
      <c r="X720" s="106"/>
      <c r="Y720" s="218"/>
      <c r="Z720" s="218"/>
      <c r="AA720" s="218"/>
      <c r="AB720" s="94"/>
      <c r="AC720" s="218"/>
      <c r="AD720" s="218"/>
      <c r="AE720" s="218"/>
      <c r="AF720" s="218"/>
      <c r="AG720" s="218"/>
      <c r="AH720" s="218"/>
      <c r="AI720" s="94"/>
      <c r="AJ720" s="218"/>
      <c r="AK720" s="218"/>
      <c r="AL720" s="218"/>
      <c r="AM720" s="218"/>
      <c r="AN720" s="218"/>
      <c r="AO720" s="94"/>
      <c r="AP720" s="218"/>
      <c r="AQ720" s="218"/>
      <c r="AR720" s="218"/>
      <c r="AU720" s="218"/>
      <c r="AW720" s="218"/>
      <c r="AX720" s="218"/>
      <c r="BE720" s="94"/>
      <c r="BF720" s="218"/>
      <c r="BG720" s="94"/>
      <c r="BH720" s="94"/>
      <c r="BI720" s="218"/>
      <c r="BJ720" s="94"/>
      <c r="BK720" s="218"/>
      <c r="BL720" s="218"/>
      <c r="BQ720" s="96"/>
      <c r="BR720" s="96"/>
      <c r="BS720" s="96"/>
      <c r="BT720" s="96"/>
      <c r="BV720" s="96"/>
      <c r="BW720" s="96"/>
    </row>
    <row r="721" spans="2:75" x14ac:dyDescent="0.2">
      <c r="B721" s="101"/>
      <c r="I721" s="101"/>
      <c r="L721" s="101"/>
      <c r="M721" s="105"/>
      <c r="N721" s="257"/>
      <c r="O721" s="257"/>
      <c r="P721" s="257"/>
      <c r="Q721" s="257"/>
      <c r="R721" s="220"/>
      <c r="S721" s="220"/>
      <c r="T721" s="220"/>
      <c r="U721" s="220"/>
      <c r="V721" s="218"/>
      <c r="X721" s="106"/>
      <c r="Y721" s="218"/>
      <c r="Z721" s="218"/>
      <c r="AA721" s="218"/>
      <c r="AB721" s="94"/>
      <c r="AC721" s="218"/>
      <c r="AD721" s="218"/>
      <c r="AE721" s="218"/>
      <c r="AF721" s="218"/>
      <c r="AG721" s="218"/>
      <c r="AH721" s="218"/>
      <c r="AI721" s="94"/>
      <c r="AJ721" s="218"/>
      <c r="AK721" s="218"/>
      <c r="AL721" s="218"/>
      <c r="AM721" s="218"/>
      <c r="AN721" s="218"/>
      <c r="AO721" s="94"/>
      <c r="AP721" s="218"/>
      <c r="AQ721" s="218"/>
      <c r="AR721" s="218"/>
      <c r="AU721" s="218"/>
      <c r="AW721" s="218"/>
      <c r="AX721" s="218"/>
      <c r="BE721" s="94"/>
      <c r="BF721" s="218"/>
      <c r="BG721" s="94"/>
      <c r="BH721" s="94"/>
      <c r="BI721" s="218"/>
      <c r="BJ721" s="94"/>
      <c r="BK721" s="218"/>
      <c r="BL721" s="218"/>
      <c r="BQ721" s="96"/>
      <c r="BR721" s="96"/>
      <c r="BS721" s="96"/>
      <c r="BT721" s="96"/>
      <c r="BV721" s="96"/>
      <c r="BW721" s="96"/>
    </row>
    <row r="722" spans="2:75" x14ac:dyDescent="0.2">
      <c r="B722" s="101"/>
      <c r="I722" s="101"/>
      <c r="L722" s="101"/>
      <c r="M722" s="105"/>
      <c r="N722" s="257"/>
      <c r="O722" s="257"/>
      <c r="P722" s="257"/>
      <c r="Q722" s="257"/>
      <c r="R722" s="220"/>
      <c r="S722" s="220"/>
      <c r="T722" s="220"/>
      <c r="U722" s="220"/>
      <c r="V722" s="218"/>
      <c r="X722" s="106"/>
      <c r="Y722" s="218"/>
      <c r="Z722" s="218"/>
      <c r="AA722" s="218"/>
      <c r="AB722" s="94"/>
      <c r="AC722" s="218"/>
      <c r="AD722" s="218"/>
      <c r="AE722" s="218"/>
      <c r="AF722" s="218"/>
      <c r="AG722" s="218"/>
      <c r="AH722" s="218"/>
      <c r="AI722" s="94"/>
      <c r="AJ722" s="218"/>
      <c r="AK722" s="218"/>
      <c r="AL722" s="218"/>
      <c r="AM722" s="218"/>
      <c r="AN722" s="218"/>
      <c r="AO722" s="94"/>
      <c r="AP722" s="218"/>
      <c r="AQ722" s="218"/>
      <c r="AR722" s="218"/>
      <c r="AU722" s="218"/>
      <c r="AW722" s="218"/>
      <c r="AX722" s="218"/>
      <c r="BE722" s="94"/>
      <c r="BF722" s="218"/>
      <c r="BG722" s="94"/>
      <c r="BH722" s="94"/>
      <c r="BI722" s="218"/>
      <c r="BJ722" s="94"/>
      <c r="BK722" s="218"/>
      <c r="BL722" s="218"/>
      <c r="BQ722" s="96"/>
      <c r="BR722" s="96"/>
      <c r="BS722" s="96"/>
      <c r="BT722" s="96"/>
      <c r="BV722" s="96"/>
      <c r="BW722" s="96"/>
    </row>
    <row r="723" spans="2:75" x14ac:dyDescent="0.2">
      <c r="B723" s="101"/>
      <c r="I723" s="101"/>
      <c r="L723" s="101"/>
      <c r="M723" s="105"/>
      <c r="N723" s="257"/>
      <c r="O723" s="257"/>
      <c r="P723" s="257"/>
      <c r="Q723" s="257"/>
      <c r="R723" s="220"/>
      <c r="S723" s="220"/>
      <c r="T723" s="220"/>
      <c r="U723" s="220"/>
      <c r="V723" s="218"/>
      <c r="X723" s="106"/>
      <c r="Y723" s="218"/>
      <c r="Z723" s="218"/>
      <c r="AA723" s="218"/>
      <c r="AB723" s="94"/>
      <c r="AC723" s="218"/>
      <c r="AD723" s="218"/>
      <c r="AE723" s="218"/>
      <c r="AF723" s="218"/>
      <c r="AG723" s="218"/>
      <c r="AH723" s="218"/>
      <c r="AI723" s="94"/>
      <c r="AJ723" s="218"/>
      <c r="AK723" s="218"/>
      <c r="AL723" s="218"/>
      <c r="AM723" s="218"/>
      <c r="AN723" s="218"/>
      <c r="AO723" s="94"/>
      <c r="AP723" s="218"/>
      <c r="AQ723" s="218"/>
      <c r="AR723" s="218"/>
      <c r="AU723" s="218"/>
      <c r="AW723" s="218"/>
      <c r="AX723" s="218"/>
      <c r="BE723" s="94"/>
      <c r="BF723" s="218"/>
      <c r="BG723" s="94"/>
      <c r="BH723" s="94"/>
      <c r="BI723" s="218"/>
      <c r="BJ723" s="94"/>
      <c r="BK723" s="218"/>
      <c r="BL723" s="218"/>
      <c r="BQ723" s="96"/>
      <c r="BR723" s="96"/>
      <c r="BS723" s="96"/>
      <c r="BT723" s="96"/>
      <c r="BV723" s="96"/>
      <c r="BW723" s="96"/>
    </row>
    <row r="724" spans="2:75" x14ac:dyDescent="0.2">
      <c r="B724" s="101"/>
      <c r="I724" s="101"/>
      <c r="L724" s="101"/>
      <c r="M724" s="105"/>
      <c r="N724" s="257"/>
      <c r="O724" s="257"/>
      <c r="P724" s="257"/>
      <c r="Q724" s="257"/>
      <c r="R724" s="220"/>
      <c r="S724" s="220"/>
      <c r="T724" s="220"/>
      <c r="U724" s="220"/>
      <c r="V724" s="218"/>
      <c r="X724" s="106"/>
      <c r="Y724" s="218"/>
      <c r="Z724" s="218"/>
      <c r="AA724" s="218"/>
      <c r="AB724" s="94"/>
      <c r="AC724" s="218"/>
      <c r="AD724" s="218"/>
      <c r="AE724" s="218"/>
      <c r="AF724" s="218"/>
      <c r="AG724" s="218"/>
      <c r="AH724" s="218"/>
      <c r="AI724" s="94"/>
      <c r="AJ724" s="218"/>
      <c r="AK724" s="218"/>
      <c r="AL724" s="218"/>
      <c r="AM724" s="218"/>
      <c r="AN724" s="218"/>
      <c r="AO724" s="94"/>
      <c r="AP724" s="218"/>
      <c r="AQ724" s="218"/>
      <c r="AR724" s="218"/>
      <c r="AU724" s="218"/>
      <c r="AW724" s="218"/>
      <c r="AX724" s="218"/>
      <c r="BE724" s="94"/>
      <c r="BF724" s="218"/>
      <c r="BG724" s="94"/>
      <c r="BH724" s="94"/>
      <c r="BI724" s="218"/>
      <c r="BJ724" s="94"/>
      <c r="BK724" s="218"/>
      <c r="BL724" s="218"/>
      <c r="BQ724" s="96"/>
      <c r="BR724" s="96"/>
      <c r="BS724" s="96"/>
      <c r="BT724" s="96"/>
      <c r="BV724" s="96"/>
      <c r="BW724" s="96"/>
    </row>
    <row r="725" spans="2:75" x14ac:dyDescent="0.2">
      <c r="B725" s="101"/>
      <c r="I725" s="101"/>
      <c r="L725" s="101"/>
      <c r="M725" s="105"/>
      <c r="N725" s="257"/>
      <c r="O725" s="257"/>
      <c r="P725" s="257"/>
      <c r="Q725" s="257"/>
      <c r="R725" s="220"/>
      <c r="S725" s="220"/>
      <c r="T725" s="220"/>
      <c r="U725" s="220"/>
      <c r="V725" s="218"/>
      <c r="X725" s="106"/>
      <c r="Y725" s="218"/>
      <c r="Z725" s="218"/>
      <c r="AA725" s="218"/>
      <c r="AB725" s="94"/>
      <c r="AC725" s="218"/>
      <c r="AD725" s="218"/>
      <c r="AE725" s="218"/>
      <c r="AF725" s="218"/>
      <c r="AG725" s="218"/>
      <c r="AH725" s="218"/>
      <c r="AI725" s="94"/>
      <c r="AJ725" s="218"/>
      <c r="AK725" s="218"/>
      <c r="AL725" s="218"/>
      <c r="AM725" s="218"/>
      <c r="AN725" s="218"/>
      <c r="AO725" s="94"/>
      <c r="AP725" s="218"/>
      <c r="AQ725" s="218"/>
      <c r="AR725" s="218"/>
      <c r="AU725" s="218"/>
      <c r="AW725" s="218"/>
      <c r="AX725" s="218"/>
      <c r="BE725" s="94"/>
      <c r="BF725" s="218"/>
      <c r="BG725" s="94"/>
      <c r="BH725" s="94"/>
      <c r="BI725" s="218"/>
      <c r="BJ725" s="94"/>
      <c r="BK725" s="218"/>
      <c r="BL725" s="218"/>
      <c r="BQ725" s="96"/>
      <c r="BR725" s="96"/>
      <c r="BS725" s="96"/>
      <c r="BT725" s="96"/>
      <c r="BV725" s="96"/>
      <c r="BW725" s="96"/>
    </row>
    <row r="726" spans="2:75" x14ac:dyDescent="0.2">
      <c r="B726" s="101"/>
      <c r="I726" s="101"/>
      <c r="L726" s="101"/>
      <c r="M726" s="105"/>
      <c r="N726" s="257"/>
      <c r="O726" s="257"/>
      <c r="P726" s="257"/>
      <c r="Q726" s="257"/>
      <c r="R726" s="220"/>
      <c r="S726" s="220"/>
      <c r="T726" s="220"/>
      <c r="U726" s="220"/>
      <c r="V726" s="218"/>
      <c r="X726" s="106"/>
      <c r="Y726" s="218"/>
      <c r="Z726" s="218"/>
      <c r="AA726" s="218"/>
      <c r="AB726" s="94"/>
      <c r="AC726" s="218"/>
      <c r="AD726" s="218"/>
      <c r="AE726" s="218"/>
      <c r="AF726" s="218"/>
      <c r="AG726" s="218"/>
      <c r="AH726" s="218"/>
      <c r="AI726" s="94"/>
      <c r="AJ726" s="218"/>
      <c r="AK726" s="218"/>
      <c r="AL726" s="218"/>
      <c r="AM726" s="218"/>
      <c r="AN726" s="218"/>
      <c r="AO726" s="94"/>
      <c r="AP726" s="218"/>
      <c r="AQ726" s="218"/>
      <c r="AR726" s="218"/>
      <c r="AU726" s="218"/>
      <c r="AW726" s="218"/>
      <c r="AX726" s="218"/>
      <c r="BE726" s="94"/>
      <c r="BF726" s="218"/>
      <c r="BG726" s="94"/>
      <c r="BH726" s="94"/>
      <c r="BI726" s="218"/>
      <c r="BJ726" s="94"/>
      <c r="BK726" s="218"/>
      <c r="BL726" s="218"/>
      <c r="BQ726" s="96"/>
      <c r="BR726" s="96"/>
      <c r="BS726" s="96"/>
      <c r="BT726" s="96"/>
      <c r="BV726" s="96"/>
      <c r="BW726" s="96"/>
    </row>
    <row r="727" spans="2:75" x14ac:dyDescent="0.2">
      <c r="B727" s="101"/>
      <c r="I727" s="101"/>
      <c r="L727" s="101"/>
      <c r="M727" s="105"/>
      <c r="N727" s="257"/>
      <c r="O727" s="257"/>
      <c r="P727" s="257"/>
      <c r="Q727" s="257"/>
      <c r="R727" s="220"/>
      <c r="S727" s="220"/>
      <c r="T727" s="220"/>
      <c r="U727" s="220"/>
      <c r="V727" s="218"/>
      <c r="X727" s="106"/>
      <c r="Y727" s="218"/>
      <c r="Z727" s="218"/>
      <c r="AA727" s="218"/>
      <c r="AB727" s="94"/>
      <c r="AC727" s="218"/>
      <c r="AD727" s="218"/>
      <c r="AE727" s="218"/>
      <c r="AF727" s="218"/>
      <c r="AG727" s="218"/>
      <c r="AH727" s="218"/>
      <c r="AI727" s="94"/>
      <c r="AJ727" s="218"/>
      <c r="AK727" s="218"/>
      <c r="AL727" s="218"/>
      <c r="AM727" s="218"/>
      <c r="AN727" s="218"/>
      <c r="AO727" s="94"/>
      <c r="AP727" s="218"/>
      <c r="AQ727" s="218"/>
      <c r="AR727" s="218"/>
      <c r="AU727" s="218"/>
      <c r="AW727" s="218"/>
      <c r="AX727" s="218"/>
      <c r="BE727" s="94"/>
      <c r="BF727" s="218"/>
      <c r="BG727" s="94"/>
      <c r="BH727" s="94"/>
      <c r="BI727" s="218"/>
      <c r="BJ727" s="94"/>
      <c r="BK727" s="218"/>
      <c r="BL727" s="218"/>
      <c r="BQ727" s="96"/>
      <c r="BR727" s="96"/>
      <c r="BS727" s="96"/>
      <c r="BT727" s="96"/>
      <c r="BV727" s="96"/>
      <c r="BW727" s="96"/>
    </row>
    <row r="728" spans="2:75" x14ac:dyDescent="0.2">
      <c r="B728" s="101"/>
      <c r="I728" s="101"/>
      <c r="L728" s="101"/>
      <c r="M728" s="105"/>
      <c r="N728" s="257"/>
      <c r="O728" s="257"/>
      <c r="P728" s="257"/>
      <c r="Q728" s="257"/>
      <c r="R728" s="220"/>
      <c r="S728" s="220"/>
      <c r="T728" s="220"/>
      <c r="U728" s="220"/>
      <c r="V728" s="218"/>
      <c r="X728" s="106"/>
      <c r="Y728" s="218"/>
      <c r="Z728" s="218"/>
      <c r="AA728" s="218"/>
      <c r="AB728" s="94"/>
      <c r="AC728" s="218"/>
      <c r="AD728" s="218"/>
      <c r="AE728" s="218"/>
      <c r="AF728" s="218"/>
      <c r="AG728" s="218"/>
      <c r="AH728" s="218"/>
      <c r="AI728" s="94"/>
      <c r="AJ728" s="218"/>
      <c r="AK728" s="218"/>
      <c r="AL728" s="218"/>
      <c r="AM728" s="218"/>
      <c r="AN728" s="218"/>
      <c r="AO728" s="94"/>
      <c r="AP728" s="218"/>
      <c r="AQ728" s="218"/>
      <c r="AR728" s="218"/>
      <c r="AU728" s="218"/>
      <c r="AW728" s="218"/>
      <c r="AX728" s="218"/>
      <c r="BE728" s="94"/>
      <c r="BF728" s="218"/>
      <c r="BG728" s="94"/>
      <c r="BH728" s="94"/>
      <c r="BI728" s="218"/>
      <c r="BJ728" s="94"/>
      <c r="BK728" s="218"/>
      <c r="BL728" s="218"/>
      <c r="BQ728" s="96"/>
      <c r="BR728" s="96"/>
      <c r="BS728" s="96"/>
      <c r="BT728" s="96"/>
      <c r="BV728" s="96"/>
      <c r="BW728" s="96"/>
    </row>
    <row r="729" spans="2:75" x14ac:dyDescent="0.2">
      <c r="B729" s="101"/>
      <c r="I729" s="101"/>
      <c r="L729" s="101"/>
      <c r="M729" s="105"/>
      <c r="N729" s="257"/>
      <c r="O729" s="257"/>
      <c r="P729" s="257"/>
      <c r="Q729" s="257"/>
      <c r="R729" s="220"/>
      <c r="S729" s="220"/>
      <c r="T729" s="220"/>
      <c r="U729" s="220"/>
      <c r="V729" s="218"/>
      <c r="X729" s="106"/>
      <c r="Y729" s="218"/>
      <c r="Z729" s="218"/>
      <c r="AA729" s="218"/>
      <c r="AB729" s="94"/>
      <c r="AC729" s="218"/>
      <c r="AD729" s="218"/>
      <c r="AE729" s="218"/>
      <c r="AF729" s="218"/>
      <c r="AG729" s="218"/>
      <c r="AH729" s="218"/>
      <c r="AI729" s="94"/>
      <c r="AJ729" s="218"/>
      <c r="AK729" s="218"/>
      <c r="AL729" s="218"/>
      <c r="AM729" s="218"/>
      <c r="AN729" s="218"/>
      <c r="AO729" s="94"/>
      <c r="AP729" s="218"/>
      <c r="AQ729" s="218"/>
      <c r="AR729" s="218"/>
      <c r="AU729" s="218"/>
      <c r="AW729" s="218"/>
      <c r="AX729" s="218"/>
      <c r="BE729" s="94"/>
      <c r="BF729" s="218"/>
      <c r="BG729" s="94"/>
      <c r="BH729" s="94"/>
      <c r="BI729" s="218"/>
      <c r="BJ729" s="94"/>
      <c r="BK729" s="218"/>
      <c r="BL729" s="218"/>
      <c r="BQ729" s="96"/>
      <c r="BR729" s="96"/>
      <c r="BS729" s="96"/>
      <c r="BT729" s="96"/>
      <c r="BV729" s="96"/>
      <c r="BW729" s="96"/>
    </row>
    <row r="730" spans="2:75" x14ac:dyDescent="0.2">
      <c r="B730" s="101"/>
      <c r="I730" s="101"/>
      <c r="L730" s="101"/>
      <c r="M730" s="105"/>
      <c r="N730" s="257"/>
      <c r="O730" s="257"/>
      <c r="P730" s="257"/>
      <c r="Q730" s="257"/>
      <c r="R730" s="220"/>
      <c r="S730" s="220"/>
      <c r="T730" s="220"/>
      <c r="U730" s="220"/>
      <c r="V730" s="218"/>
      <c r="X730" s="106"/>
      <c r="Y730" s="218"/>
      <c r="Z730" s="218"/>
      <c r="AA730" s="218"/>
      <c r="AB730" s="94"/>
      <c r="AC730" s="218"/>
      <c r="AD730" s="218"/>
      <c r="AE730" s="218"/>
      <c r="AF730" s="218"/>
      <c r="AG730" s="218"/>
      <c r="AH730" s="218"/>
      <c r="AI730" s="94"/>
      <c r="AJ730" s="218"/>
      <c r="AK730" s="218"/>
      <c r="AL730" s="218"/>
      <c r="AM730" s="218"/>
      <c r="AN730" s="218"/>
      <c r="AO730" s="94"/>
      <c r="AP730" s="218"/>
      <c r="AQ730" s="218"/>
      <c r="AR730" s="218"/>
      <c r="AU730" s="218"/>
      <c r="AW730" s="218"/>
      <c r="AX730" s="218"/>
      <c r="BE730" s="94"/>
      <c r="BF730" s="218"/>
      <c r="BG730" s="94"/>
      <c r="BH730" s="94"/>
      <c r="BI730" s="218"/>
      <c r="BJ730" s="94"/>
      <c r="BK730" s="218"/>
      <c r="BL730" s="218"/>
      <c r="BQ730" s="96"/>
      <c r="BR730" s="96"/>
      <c r="BS730" s="96"/>
      <c r="BT730" s="96"/>
      <c r="BV730" s="96"/>
      <c r="BW730" s="96"/>
    </row>
    <row r="731" spans="2:75" x14ac:dyDescent="0.2">
      <c r="B731" s="101"/>
      <c r="I731" s="101"/>
      <c r="L731" s="101"/>
      <c r="M731" s="105"/>
      <c r="N731" s="257"/>
      <c r="O731" s="257"/>
      <c r="P731" s="257"/>
      <c r="Q731" s="257"/>
      <c r="R731" s="220"/>
      <c r="S731" s="220"/>
      <c r="T731" s="220"/>
      <c r="U731" s="220"/>
      <c r="V731" s="218"/>
      <c r="X731" s="106"/>
      <c r="Y731" s="218"/>
      <c r="Z731" s="218"/>
      <c r="AA731" s="218"/>
      <c r="AB731" s="94"/>
      <c r="AC731" s="218"/>
      <c r="AD731" s="218"/>
      <c r="AE731" s="218"/>
      <c r="AF731" s="218"/>
      <c r="AG731" s="218"/>
      <c r="AH731" s="218"/>
      <c r="AI731" s="94"/>
      <c r="AJ731" s="218"/>
      <c r="AK731" s="218"/>
      <c r="AL731" s="218"/>
      <c r="AM731" s="218"/>
      <c r="AN731" s="218"/>
      <c r="AO731" s="94"/>
      <c r="AP731" s="218"/>
      <c r="AQ731" s="218"/>
      <c r="AR731" s="218"/>
      <c r="AU731" s="218"/>
      <c r="AW731" s="218"/>
      <c r="AX731" s="218"/>
      <c r="BE731" s="94"/>
      <c r="BF731" s="218"/>
      <c r="BG731" s="94"/>
      <c r="BH731" s="94"/>
      <c r="BI731" s="218"/>
      <c r="BJ731" s="94"/>
      <c r="BK731" s="218"/>
      <c r="BL731" s="218"/>
      <c r="BQ731" s="96"/>
      <c r="BR731" s="96"/>
      <c r="BS731" s="96"/>
      <c r="BT731" s="96"/>
      <c r="BV731" s="96"/>
      <c r="BW731" s="96"/>
    </row>
    <row r="732" spans="2:75" x14ac:dyDescent="0.2">
      <c r="B732" s="101"/>
      <c r="I732" s="101"/>
      <c r="L732" s="101"/>
      <c r="M732" s="105"/>
      <c r="N732" s="257"/>
      <c r="O732" s="257"/>
      <c r="P732" s="257"/>
      <c r="Q732" s="257"/>
      <c r="R732" s="220"/>
      <c r="S732" s="220"/>
      <c r="T732" s="220"/>
      <c r="U732" s="220"/>
      <c r="V732" s="218"/>
      <c r="X732" s="106"/>
      <c r="Y732" s="218"/>
      <c r="Z732" s="218"/>
      <c r="AA732" s="218"/>
      <c r="AB732" s="94"/>
      <c r="AC732" s="218"/>
      <c r="AD732" s="218"/>
      <c r="AE732" s="218"/>
      <c r="AF732" s="218"/>
      <c r="AG732" s="218"/>
      <c r="AH732" s="218"/>
      <c r="AI732" s="94"/>
      <c r="AJ732" s="218"/>
      <c r="AK732" s="218"/>
      <c r="AL732" s="218"/>
      <c r="AM732" s="218"/>
      <c r="AN732" s="218"/>
      <c r="AO732" s="94"/>
      <c r="AP732" s="218"/>
      <c r="AQ732" s="218"/>
      <c r="AR732" s="218"/>
      <c r="AU732" s="218"/>
      <c r="AW732" s="218"/>
      <c r="AX732" s="218"/>
      <c r="BE732" s="94"/>
      <c r="BF732" s="218"/>
      <c r="BG732" s="94"/>
      <c r="BH732" s="94"/>
      <c r="BI732" s="218"/>
      <c r="BJ732" s="94"/>
      <c r="BK732" s="218"/>
      <c r="BL732" s="218"/>
      <c r="BQ732" s="96"/>
      <c r="BR732" s="96"/>
      <c r="BS732" s="96"/>
      <c r="BT732" s="96"/>
      <c r="BV732" s="96"/>
      <c r="BW732" s="96"/>
    </row>
    <row r="733" spans="2:75" x14ac:dyDescent="0.2">
      <c r="B733" s="101"/>
      <c r="I733" s="101"/>
      <c r="L733" s="101"/>
      <c r="M733" s="105"/>
      <c r="N733" s="257"/>
      <c r="O733" s="257"/>
      <c r="P733" s="257"/>
      <c r="Q733" s="257"/>
      <c r="R733" s="220"/>
      <c r="S733" s="220"/>
      <c r="T733" s="220"/>
      <c r="U733" s="220"/>
      <c r="V733" s="218"/>
      <c r="X733" s="106"/>
      <c r="Y733" s="218"/>
      <c r="Z733" s="218"/>
      <c r="AA733" s="218"/>
      <c r="AB733" s="94"/>
      <c r="AC733" s="218"/>
      <c r="AD733" s="218"/>
      <c r="AE733" s="218"/>
      <c r="AF733" s="218"/>
      <c r="AG733" s="218"/>
      <c r="AH733" s="218"/>
      <c r="AI733" s="94"/>
      <c r="AJ733" s="218"/>
      <c r="AK733" s="218"/>
      <c r="AL733" s="218"/>
      <c r="AM733" s="218"/>
      <c r="AN733" s="218"/>
      <c r="AO733" s="94"/>
      <c r="AP733" s="218"/>
      <c r="AQ733" s="218"/>
      <c r="AR733" s="218"/>
      <c r="AU733" s="218"/>
      <c r="AW733" s="218"/>
      <c r="AX733" s="218"/>
      <c r="BE733" s="94"/>
      <c r="BF733" s="218"/>
      <c r="BG733" s="94"/>
      <c r="BH733" s="94"/>
      <c r="BI733" s="218"/>
      <c r="BJ733" s="94"/>
      <c r="BK733" s="218"/>
      <c r="BL733" s="218"/>
      <c r="BQ733" s="96"/>
      <c r="BR733" s="96"/>
      <c r="BS733" s="96"/>
      <c r="BT733" s="96"/>
      <c r="BV733" s="96"/>
      <c r="BW733" s="96"/>
    </row>
    <row r="734" spans="2:75" x14ac:dyDescent="0.2">
      <c r="B734" s="101"/>
      <c r="I734" s="101"/>
      <c r="L734" s="101"/>
      <c r="M734" s="105"/>
      <c r="N734" s="257"/>
      <c r="O734" s="257"/>
      <c r="P734" s="257"/>
      <c r="Q734" s="257"/>
      <c r="R734" s="220"/>
      <c r="S734" s="220"/>
      <c r="T734" s="220"/>
      <c r="U734" s="220"/>
      <c r="V734" s="218"/>
      <c r="X734" s="106"/>
      <c r="Y734" s="218"/>
      <c r="Z734" s="218"/>
      <c r="AA734" s="218"/>
      <c r="AB734" s="94"/>
      <c r="AC734" s="218"/>
      <c r="AD734" s="218"/>
      <c r="AE734" s="218"/>
      <c r="AF734" s="218"/>
      <c r="AG734" s="218"/>
      <c r="AH734" s="218"/>
      <c r="AI734" s="94"/>
      <c r="AJ734" s="218"/>
      <c r="AK734" s="218"/>
      <c r="AL734" s="218"/>
      <c r="AM734" s="218"/>
      <c r="AN734" s="218"/>
      <c r="AO734" s="94"/>
      <c r="AP734" s="218"/>
      <c r="AQ734" s="218"/>
      <c r="AR734" s="218"/>
      <c r="AU734" s="218"/>
      <c r="AW734" s="218"/>
      <c r="AX734" s="218"/>
      <c r="BE734" s="94"/>
      <c r="BF734" s="218"/>
      <c r="BG734" s="94"/>
      <c r="BH734" s="94"/>
      <c r="BI734" s="218"/>
      <c r="BJ734" s="94"/>
      <c r="BK734" s="218"/>
      <c r="BL734" s="218"/>
      <c r="BQ734" s="96"/>
      <c r="BR734" s="96"/>
      <c r="BS734" s="96"/>
      <c r="BT734" s="96"/>
      <c r="BV734" s="96"/>
      <c r="BW734" s="96"/>
    </row>
    <row r="735" spans="2:75" x14ac:dyDescent="0.2">
      <c r="B735" s="101"/>
      <c r="I735" s="101"/>
      <c r="L735" s="101"/>
      <c r="M735" s="105"/>
      <c r="N735" s="257"/>
      <c r="O735" s="257"/>
      <c r="P735" s="257"/>
      <c r="Q735" s="257"/>
      <c r="R735" s="220"/>
      <c r="S735" s="220"/>
      <c r="T735" s="220"/>
      <c r="U735" s="220"/>
      <c r="V735" s="218"/>
      <c r="X735" s="106"/>
      <c r="Y735" s="218"/>
      <c r="Z735" s="218"/>
      <c r="AA735" s="218"/>
      <c r="AB735" s="94"/>
      <c r="AC735" s="218"/>
      <c r="AD735" s="218"/>
      <c r="AE735" s="218"/>
      <c r="AF735" s="218"/>
      <c r="AG735" s="218"/>
      <c r="AH735" s="218"/>
      <c r="AI735" s="94"/>
      <c r="AJ735" s="218"/>
      <c r="AK735" s="218"/>
      <c r="AL735" s="218"/>
      <c r="AM735" s="218"/>
      <c r="AN735" s="218"/>
      <c r="AO735" s="94"/>
      <c r="AP735" s="218"/>
      <c r="AQ735" s="218"/>
      <c r="AR735" s="218"/>
      <c r="AU735" s="218"/>
      <c r="AW735" s="218"/>
      <c r="AX735" s="218"/>
      <c r="BE735" s="94"/>
      <c r="BF735" s="218"/>
      <c r="BG735" s="94"/>
      <c r="BH735" s="94"/>
      <c r="BI735" s="218"/>
      <c r="BJ735" s="94"/>
      <c r="BK735" s="218"/>
      <c r="BL735" s="218"/>
      <c r="BQ735" s="96"/>
      <c r="BR735" s="96"/>
      <c r="BS735" s="96"/>
      <c r="BT735" s="96"/>
      <c r="BV735" s="96"/>
      <c r="BW735" s="96"/>
    </row>
    <row r="736" spans="2:75" x14ac:dyDescent="0.2">
      <c r="B736" s="101"/>
      <c r="I736" s="101"/>
      <c r="L736" s="101"/>
      <c r="M736" s="105"/>
      <c r="N736" s="257"/>
      <c r="O736" s="257"/>
      <c r="P736" s="257"/>
      <c r="Q736" s="257"/>
      <c r="R736" s="220"/>
      <c r="S736" s="220"/>
      <c r="T736" s="220"/>
      <c r="U736" s="220"/>
      <c r="V736" s="218"/>
      <c r="X736" s="106"/>
      <c r="Y736" s="218"/>
      <c r="Z736" s="218"/>
      <c r="AA736" s="218"/>
      <c r="AB736" s="94"/>
      <c r="AC736" s="218"/>
      <c r="AD736" s="218"/>
      <c r="AE736" s="218"/>
      <c r="AF736" s="218"/>
      <c r="AG736" s="218"/>
      <c r="AH736" s="218"/>
      <c r="AI736" s="94"/>
      <c r="AJ736" s="218"/>
      <c r="AK736" s="218"/>
      <c r="AL736" s="218"/>
      <c r="AM736" s="218"/>
      <c r="AN736" s="218"/>
      <c r="AO736" s="94"/>
      <c r="AP736" s="218"/>
      <c r="AQ736" s="218"/>
      <c r="AR736" s="218"/>
      <c r="AU736" s="218"/>
      <c r="AW736" s="218"/>
      <c r="AX736" s="218"/>
      <c r="BE736" s="94"/>
      <c r="BF736" s="218"/>
      <c r="BG736" s="94"/>
      <c r="BH736" s="94"/>
      <c r="BI736" s="218"/>
      <c r="BJ736" s="94"/>
      <c r="BK736" s="218"/>
      <c r="BL736" s="218"/>
      <c r="BQ736" s="96"/>
      <c r="BR736" s="96"/>
      <c r="BS736" s="96"/>
      <c r="BT736" s="96"/>
      <c r="BV736" s="96"/>
      <c r="BW736" s="96"/>
    </row>
    <row r="737" spans="2:75" x14ac:dyDescent="0.2">
      <c r="B737" s="101"/>
      <c r="I737" s="101"/>
      <c r="L737" s="101"/>
      <c r="M737" s="105"/>
      <c r="N737" s="257"/>
      <c r="O737" s="257"/>
      <c r="P737" s="257"/>
      <c r="Q737" s="257"/>
      <c r="R737" s="220"/>
      <c r="S737" s="220"/>
      <c r="T737" s="220"/>
      <c r="U737" s="220"/>
      <c r="V737" s="218"/>
      <c r="X737" s="106"/>
      <c r="Y737" s="218"/>
      <c r="Z737" s="218"/>
      <c r="AA737" s="218"/>
      <c r="AB737" s="94"/>
      <c r="AC737" s="218"/>
      <c r="AD737" s="218"/>
      <c r="AE737" s="218"/>
      <c r="AF737" s="218"/>
      <c r="AG737" s="218"/>
      <c r="AH737" s="218"/>
      <c r="AI737" s="94"/>
      <c r="AJ737" s="218"/>
      <c r="AK737" s="218"/>
      <c r="AL737" s="218"/>
      <c r="AM737" s="218"/>
      <c r="AN737" s="218"/>
      <c r="AO737" s="94"/>
      <c r="AP737" s="218"/>
      <c r="AQ737" s="218"/>
      <c r="AR737" s="218"/>
      <c r="AU737" s="218"/>
      <c r="AW737" s="218"/>
      <c r="AX737" s="218"/>
      <c r="BE737" s="94"/>
      <c r="BF737" s="218"/>
      <c r="BG737" s="94"/>
      <c r="BH737" s="94"/>
      <c r="BI737" s="218"/>
      <c r="BJ737" s="94"/>
      <c r="BK737" s="218"/>
      <c r="BL737" s="218"/>
      <c r="BQ737" s="96"/>
      <c r="BR737" s="96"/>
      <c r="BS737" s="96"/>
      <c r="BT737" s="96"/>
      <c r="BV737" s="96"/>
      <c r="BW737" s="96"/>
    </row>
    <row r="738" spans="2:75" x14ac:dyDescent="0.2">
      <c r="B738" s="101"/>
      <c r="I738" s="101"/>
      <c r="L738" s="101"/>
      <c r="M738" s="105"/>
      <c r="N738" s="257"/>
      <c r="O738" s="257"/>
      <c r="P738" s="257"/>
      <c r="Q738" s="257"/>
      <c r="R738" s="220"/>
      <c r="S738" s="220"/>
      <c r="T738" s="220"/>
      <c r="U738" s="220"/>
      <c r="V738" s="218"/>
      <c r="X738" s="106"/>
      <c r="Y738" s="218"/>
      <c r="Z738" s="218"/>
      <c r="AA738" s="218"/>
      <c r="AB738" s="94"/>
      <c r="AC738" s="218"/>
      <c r="AD738" s="218"/>
      <c r="AE738" s="218"/>
      <c r="AF738" s="218"/>
      <c r="AG738" s="218"/>
      <c r="AH738" s="218"/>
      <c r="AI738" s="94"/>
      <c r="AJ738" s="218"/>
      <c r="AK738" s="218"/>
      <c r="AL738" s="218"/>
      <c r="AM738" s="218"/>
      <c r="AN738" s="218"/>
      <c r="AO738" s="94"/>
      <c r="AP738" s="218"/>
      <c r="AQ738" s="218"/>
      <c r="AR738" s="218"/>
      <c r="AU738" s="218"/>
      <c r="AW738" s="218"/>
      <c r="AX738" s="218"/>
      <c r="BE738" s="94"/>
      <c r="BF738" s="218"/>
      <c r="BG738" s="94"/>
      <c r="BH738" s="94"/>
      <c r="BI738" s="218"/>
      <c r="BJ738" s="94"/>
      <c r="BK738" s="218"/>
      <c r="BL738" s="218"/>
      <c r="BQ738" s="96"/>
      <c r="BR738" s="96"/>
      <c r="BS738" s="96"/>
      <c r="BT738" s="96"/>
      <c r="BV738" s="96"/>
      <c r="BW738" s="96"/>
    </row>
    <row r="739" spans="2:75" x14ac:dyDescent="0.2">
      <c r="B739" s="101"/>
      <c r="I739" s="101"/>
      <c r="L739" s="101"/>
      <c r="M739" s="105"/>
      <c r="N739" s="257"/>
      <c r="O739" s="257"/>
      <c r="P739" s="257"/>
      <c r="Q739" s="257"/>
      <c r="R739" s="220"/>
      <c r="S739" s="220"/>
      <c r="T739" s="220"/>
      <c r="U739" s="220"/>
      <c r="V739" s="218"/>
      <c r="X739" s="106"/>
      <c r="Y739" s="218"/>
      <c r="Z739" s="218"/>
      <c r="AA739" s="218"/>
      <c r="AB739" s="94"/>
      <c r="AC739" s="218"/>
      <c r="AD739" s="218"/>
      <c r="AE739" s="218"/>
      <c r="AF739" s="218"/>
      <c r="AG739" s="218"/>
      <c r="AH739" s="218"/>
      <c r="AI739" s="94"/>
      <c r="AJ739" s="218"/>
      <c r="AK739" s="218"/>
      <c r="AL739" s="218"/>
      <c r="AM739" s="218"/>
      <c r="AN739" s="218"/>
      <c r="AO739" s="94"/>
      <c r="AP739" s="218"/>
      <c r="AQ739" s="218"/>
      <c r="AR739" s="218"/>
      <c r="AU739" s="218"/>
      <c r="AW739" s="218"/>
      <c r="AX739" s="218"/>
      <c r="BE739" s="94"/>
      <c r="BF739" s="218"/>
      <c r="BG739" s="94"/>
      <c r="BH739" s="94"/>
      <c r="BI739" s="218"/>
      <c r="BJ739" s="94"/>
      <c r="BK739" s="218"/>
      <c r="BL739" s="218"/>
      <c r="BQ739" s="96"/>
      <c r="BR739" s="96"/>
      <c r="BS739" s="96"/>
      <c r="BT739" s="96"/>
      <c r="BV739" s="96"/>
      <c r="BW739" s="96"/>
    </row>
    <row r="740" spans="2:75" x14ac:dyDescent="0.2">
      <c r="B740" s="101"/>
      <c r="I740" s="101"/>
      <c r="L740" s="101"/>
      <c r="M740" s="105"/>
      <c r="N740" s="257"/>
      <c r="O740" s="257"/>
      <c r="P740" s="257"/>
      <c r="Q740" s="257"/>
      <c r="R740" s="220"/>
      <c r="S740" s="220"/>
      <c r="T740" s="220"/>
      <c r="U740" s="220"/>
      <c r="V740" s="218"/>
      <c r="X740" s="106"/>
      <c r="Y740" s="218"/>
      <c r="Z740" s="218"/>
      <c r="AA740" s="218"/>
      <c r="AB740" s="94"/>
      <c r="AC740" s="218"/>
      <c r="AD740" s="218"/>
      <c r="AE740" s="218"/>
      <c r="AF740" s="218"/>
      <c r="AG740" s="218"/>
      <c r="AH740" s="218"/>
      <c r="AI740" s="94"/>
      <c r="AJ740" s="218"/>
      <c r="AK740" s="218"/>
      <c r="AL740" s="218"/>
      <c r="AM740" s="218"/>
      <c r="AN740" s="218"/>
      <c r="AO740" s="94"/>
      <c r="AP740" s="218"/>
      <c r="AQ740" s="218"/>
      <c r="AR740" s="218"/>
      <c r="AU740" s="218"/>
      <c r="AW740" s="218"/>
      <c r="AX740" s="218"/>
      <c r="BE740" s="94"/>
      <c r="BF740" s="218"/>
      <c r="BG740" s="94"/>
      <c r="BH740" s="94"/>
      <c r="BI740" s="218"/>
      <c r="BJ740" s="94"/>
      <c r="BK740" s="218"/>
      <c r="BL740" s="218"/>
      <c r="BQ740" s="96"/>
      <c r="BR740" s="96"/>
      <c r="BS740" s="96"/>
      <c r="BT740" s="96"/>
      <c r="BV740" s="96"/>
      <c r="BW740" s="96"/>
    </row>
    <row r="741" spans="2:75" x14ac:dyDescent="0.2">
      <c r="B741" s="101"/>
      <c r="I741" s="101"/>
      <c r="L741" s="101"/>
      <c r="M741" s="105"/>
      <c r="N741" s="257"/>
      <c r="O741" s="257"/>
      <c r="P741" s="257"/>
      <c r="Q741" s="257"/>
      <c r="R741" s="220"/>
      <c r="S741" s="220"/>
      <c r="T741" s="220"/>
      <c r="U741" s="220"/>
      <c r="V741" s="218"/>
      <c r="X741" s="106"/>
      <c r="Y741" s="218"/>
      <c r="Z741" s="218"/>
      <c r="AA741" s="218"/>
      <c r="AB741" s="94"/>
      <c r="AC741" s="218"/>
      <c r="AD741" s="218"/>
      <c r="AE741" s="218"/>
      <c r="AF741" s="218"/>
      <c r="AG741" s="218"/>
      <c r="AH741" s="218"/>
      <c r="AI741" s="94"/>
      <c r="AJ741" s="218"/>
      <c r="AK741" s="218"/>
      <c r="AL741" s="218"/>
      <c r="AM741" s="218"/>
      <c r="AN741" s="218"/>
      <c r="AO741" s="94"/>
      <c r="AP741" s="218"/>
      <c r="AQ741" s="218"/>
      <c r="AR741" s="218"/>
      <c r="AU741" s="218"/>
      <c r="AW741" s="218"/>
      <c r="AX741" s="218"/>
      <c r="BE741" s="94"/>
      <c r="BF741" s="218"/>
      <c r="BG741" s="94"/>
      <c r="BH741" s="94"/>
      <c r="BI741" s="218"/>
      <c r="BJ741" s="94"/>
      <c r="BK741" s="218"/>
      <c r="BL741" s="218"/>
      <c r="BQ741" s="96"/>
      <c r="BR741" s="96"/>
      <c r="BS741" s="96"/>
      <c r="BT741" s="96"/>
      <c r="BV741" s="96"/>
      <c r="BW741" s="96"/>
    </row>
    <row r="742" spans="2:75" x14ac:dyDescent="0.2">
      <c r="B742" s="101"/>
      <c r="I742" s="101"/>
      <c r="L742" s="101"/>
      <c r="M742" s="105"/>
      <c r="N742" s="257"/>
      <c r="O742" s="257"/>
      <c r="P742" s="257"/>
      <c r="Q742" s="257"/>
      <c r="R742" s="220"/>
      <c r="S742" s="220"/>
      <c r="T742" s="220"/>
      <c r="U742" s="220"/>
      <c r="V742" s="218"/>
      <c r="X742" s="106"/>
      <c r="Y742" s="218"/>
      <c r="Z742" s="218"/>
      <c r="AA742" s="218"/>
      <c r="AB742" s="94"/>
      <c r="AC742" s="218"/>
      <c r="AD742" s="218"/>
      <c r="AE742" s="218"/>
      <c r="AF742" s="218"/>
      <c r="AG742" s="218"/>
      <c r="AH742" s="218"/>
      <c r="AI742" s="94"/>
      <c r="AJ742" s="218"/>
      <c r="AK742" s="218"/>
      <c r="AL742" s="218"/>
      <c r="AM742" s="218"/>
      <c r="AN742" s="218"/>
      <c r="AO742" s="94"/>
      <c r="AP742" s="218"/>
      <c r="AQ742" s="218"/>
      <c r="AR742" s="218"/>
      <c r="AU742" s="218"/>
      <c r="AW742" s="218"/>
      <c r="AX742" s="218"/>
      <c r="BE742" s="94"/>
      <c r="BF742" s="218"/>
      <c r="BG742" s="94"/>
      <c r="BH742" s="94"/>
      <c r="BI742" s="218"/>
      <c r="BJ742" s="94"/>
      <c r="BK742" s="218"/>
      <c r="BL742" s="218"/>
      <c r="BQ742" s="96"/>
      <c r="BR742" s="96"/>
      <c r="BS742" s="96"/>
      <c r="BT742" s="96"/>
      <c r="BV742" s="96"/>
      <c r="BW742" s="96"/>
    </row>
    <row r="743" spans="2:75" x14ac:dyDescent="0.2">
      <c r="B743" s="101"/>
      <c r="I743" s="101"/>
      <c r="L743" s="101"/>
      <c r="M743" s="105"/>
      <c r="N743" s="257"/>
      <c r="O743" s="257"/>
      <c r="P743" s="257"/>
      <c r="Q743" s="257"/>
      <c r="R743" s="220"/>
      <c r="S743" s="220"/>
      <c r="T743" s="220"/>
      <c r="U743" s="220"/>
      <c r="V743" s="218"/>
      <c r="X743" s="106"/>
      <c r="Y743" s="218"/>
      <c r="Z743" s="218"/>
      <c r="AA743" s="218"/>
      <c r="AB743" s="94"/>
      <c r="AC743" s="218"/>
      <c r="AD743" s="218"/>
      <c r="AE743" s="218"/>
      <c r="AF743" s="218"/>
      <c r="AG743" s="218"/>
      <c r="AH743" s="218"/>
      <c r="AI743" s="94"/>
      <c r="AJ743" s="218"/>
      <c r="AK743" s="218"/>
      <c r="AL743" s="218"/>
      <c r="AM743" s="218"/>
      <c r="AN743" s="218"/>
      <c r="AO743" s="94"/>
      <c r="AP743" s="218"/>
      <c r="AQ743" s="218"/>
      <c r="AR743" s="218"/>
      <c r="AU743" s="218"/>
      <c r="AW743" s="218"/>
      <c r="AX743" s="218"/>
      <c r="BE743" s="94"/>
      <c r="BF743" s="218"/>
      <c r="BG743" s="94"/>
      <c r="BH743" s="94"/>
      <c r="BI743" s="218"/>
      <c r="BJ743" s="94"/>
      <c r="BK743" s="218"/>
      <c r="BL743" s="218"/>
      <c r="BQ743" s="96"/>
      <c r="BR743" s="96"/>
      <c r="BS743" s="96"/>
      <c r="BT743" s="96"/>
      <c r="BV743" s="96"/>
      <c r="BW743" s="96"/>
    </row>
    <row r="744" spans="2:75" x14ac:dyDescent="0.2">
      <c r="B744" s="101"/>
      <c r="I744" s="101"/>
      <c r="L744" s="101"/>
      <c r="M744" s="105"/>
      <c r="N744" s="257"/>
      <c r="O744" s="257"/>
      <c r="P744" s="257"/>
      <c r="Q744" s="257"/>
      <c r="R744" s="220"/>
      <c r="S744" s="220"/>
      <c r="T744" s="220"/>
      <c r="U744" s="220"/>
      <c r="V744" s="218"/>
      <c r="X744" s="106"/>
      <c r="Y744" s="218"/>
      <c r="Z744" s="218"/>
      <c r="AA744" s="218"/>
      <c r="AB744" s="94"/>
      <c r="AC744" s="218"/>
      <c r="AD744" s="218"/>
      <c r="AE744" s="218"/>
      <c r="AF744" s="218"/>
      <c r="AG744" s="218"/>
      <c r="AH744" s="218"/>
      <c r="AI744" s="94"/>
      <c r="AJ744" s="218"/>
      <c r="AK744" s="218"/>
      <c r="AL744" s="218"/>
      <c r="AM744" s="218"/>
      <c r="AN744" s="218"/>
      <c r="AO744" s="94"/>
      <c r="AP744" s="218"/>
      <c r="AQ744" s="218"/>
      <c r="AR744" s="218"/>
      <c r="AU744" s="218"/>
      <c r="AW744" s="218"/>
      <c r="AX744" s="218"/>
      <c r="BE744" s="94"/>
      <c r="BF744" s="218"/>
      <c r="BG744" s="94"/>
      <c r="BH744" s="94"/>
      <c r="BI744" s="218"/>
      <c r="BJ744" s="94"/>
      <c r="BK744" s="218"/>
      <c r="BL744" s="218"/>
      <c r="BQ744" s="96"/>
      <c r="BR744" s="96"/>
      <c r="BS744" s="96"/>
      <c r="BT744" s="96"/>
      <c r="BV744" s="96"/>
      <c r="BW744" s="96"/>
    </row>
    <row r="745" spans="2:75" x14ac:dyDescent="0.2">
      <c r="B745" s="101"/>
      <c r="I745" s="101"/>
      <c r="L745" s="101"/>
      <c r="M745" s="105"/>
      <c r="N745" s="257"/>
      <c r="O745" s="257"/>
      <c r="P745" s="257"/>
      <c r="Q745" s="257"/>
      <c r="R745" s="220"/>
      <c r="S745" s="220"/>
      <c r="T745" s="220"/>
      <c r="U745" s="220"/>
      <c r="V745" s="218"/>
      <c r="X745" s="106"/>
      <c r="Y745" s="218"/>
      <c r="Z745" s="218"/>
      <c r="AA745" s="218"/>
      <c r="AB745" s="94"/>
      <c r="AC745" s="218"/>
      <c r="AD745" s="218"/>
      <c r="AE745" s="218"/>
      <c r="AF745" s="218"/>
      <c r="AG745" s="218"/>
      <c r="AH745" s="218"/>
      <c r="AI745" s="94"/>
      <c r="AJ745" s="218"/>
      <c r="AK745" s="218"/>
      <c r="AL745" s="218"/>
      <c r="AM745" s="218"/>
      <c r="AN745" s="218"/>
      <c r="AO745" s="94"/>
      <c r="AP745" s="218"/>
      <c r="AQ745" s="218"/>
      <c r="AR745" s="218"/>
      <c r="AU745" s="218"/>
      <c r="AW745" s="218"/>
      <c r="AX745" s="218"/>
      <c r="BE745" s="94"/>
      <c r="BF745" s="218"/>
      <c r="BG745" s="94"/>
      <c r="BH745" s="94"/>
      <c r="BI745" s="218"/>
      <c r="BJ745" s="94"/>
      <c r="BK745" s="218"/>
      <c r="BL745" s="218"/>
      <c r="BQ745" s="96"/>
      <c r="BR745" s="96"/>
      <c r="BS745" s="96"/>
      <c r="BT745" s="96"/>
      <c r="BV745" s="96"/>
      <c r="BW745" s="96"/>
    </row>
    <row r="746" spans="2:75" x14ac:dyDescent="0.2">
      <c r="B746" s="101"/>
      <c r="I746" s="101"/>
      <c r="L746" s="101"/>
      <c r="M746" s="105"/>
      <c r="N746" s="257"/>
      <c r="O746" s="257"/>
      <c r="P746" s="257"/>
      <c r="Q746" s="257"/>
      <c r="R746" s="220"/>
      <c r="S746" s="220"/>
      <c r="T746" s="220"/>
      <c r="U746" s="220"/>
      <c r="V746" s="218"/>
      <c r="X746" s="106"/>
      <c r="Y746" s="218"/>
      <c r="Z746" s="218"/>
      <c r="AA746" s="218"/>
      <c r="AB746" s="94"/>
      <c r="AC746" s="218"/>
      <c r="AD746" s="218"/>
      <c r="AE746" s="218"/>
      <c r="AF746" s="218"/>
      <c r="AG746" s="218"/>
      <c r="AH746" s="218"/>
      <c r="AI746" s="94"/>
      <c r="AJ746" s="218"/>
      <c r="AK746" s="218"/>
      <c r="AL746" s="218"/>
      <c r="AM746" s="218"/>
      <c r="AN746" s="218"/>
      <c r="AO746" s="94"/>
      <c r="AP746" s="218"/>
      <c r="AQ746" s="218"/>
      <c r="AR746" s="218"/>
      <c r="AU746" s="218"/>
      <c r="AW746" s="218"/>
      <c r="AX746" s="218"/>
      <c r="BE746" s="94"/>
      <c r="BF746" s="218"/>
      <c r="BG746" s="94"/>
      <c r="BH746" s="94"/>
      <c r="BI746" s="218"/>
      <c r="BJ746" s="94"/>
      <c r="BK746" s="218"/>
      <c r="BL746" s="218"/>
      <c r="BQ746" s="96"/>
      <c r="BR746" s="96"/>
      <c r="BS746" s="96"/>
      <c r="BT746" s="96"/>
      <c r="BV746" s="96"/>
      <c r="BW746" s="96"/>
    </row>
    <row r="747" spans="2:75" x14ac:dyDescent="0.2">
      <c r="B747" s="101"/>
      <c r="I747" s="101"/>
      <c r="L747" s="101"/>
      <c r="M747" s="105"/>
      <c r="N747" s="257"/>
      <c r="O747" s="257"/>
      <c r="P747" s="257"/>
      <c r="Q747" s="257"/>
      <c r="R747" s="220"/>
      <c r="S747" s="220"/>
      <c r="T747" s="220"/>
      <c r="U747" s="220"/>
      <c r="V747" s="218"/>
      <c r="X747" s="106"/>
      <c r="Y747" s="218"/>
      <c r="Z747" s="218"/>
      <c r="AA747" s="218"/>
      <c r="AB747" s="94"/>
      <c r="AC747" s="218"/>
      <c r="AD747" s="218"/>
      <c r="AE747" s="218"/>
      <c r="AF747" s="218"/>
      <c r="AG747" s="218"/>
      <c r="AH747" s="218"/>
      <c r="AI747" s="94"/>
      <c r="AJ747" s="218"/>
      <c r="AK747" s="218"/>
      <c r="AL747" s="218"/>
      <c r="AM747" s="218"/>
      <c r="AN747" s="218"/>
      <c r="AO747" s="94"/>
      <c r="AP747" s="218"/>
      <c r="AQ747" s="218"/>
      <c r="AR747" s="218"/>
      <c r="AU747" s="218"/>
      <c r="AW747" s="218"/>
      <c r="AX747" s="218"/>
      <c r="BE747" s="94"/>
      <c r="BF747" s="218"/>
      <c r="BG747" s="94"/>
      <c r="BH747" s="94"/>
      <c r="BI747" s="218"/>
      <c r="BJ747" s="94"/>
      <c r="BK747" s="218"/>
      <c r="BL747" s="218"/>
      <c r="BQ747" s="96"/>
      <c r="BR747" s="96"/>
      <c r="BS747" s="96"/>
      <c r="BT747" s="96"/>
      <c r="BV747" s="96"/>
      <c r="BW747" s="96"/>
    </row>
    <row r="748" spans="2:75" x14ac:dyDescent="0.2">
      <c r="B748" s="101"/>
      <c r="I748" s="101"/>
      <c r="L748" s="101"/>
      <c r="M748" s="105"/>
      <c r="N748" s="257"/>
      <c r="O748" s="257"/>
      <c r="P748" s="257"/>
      <c r="Q748" s="257"/>
      <c r="R748" s="220"/>
      <c r="S748" s="220"/>
      <c r="T748" s="220"/>
      <c r="U748" s="220"/>
      <c r="V748" s="218"/>
      <c r="X748" s="106"/>
      <c r="Y748" s="218"/>
      <c r="Z748" s="218"/>
      <c r="AA748" s="218"/>
      <c r="AB748" s="94"/>
      <c r="AC748" s="218"/>
      <c r="AD748" s="218"/>
      <c r="AE748" s="218"/>
      <c r="AF748" s="218"/>
      <c r="AG748" s="218"/>
      <c r="AH748" s="218"/>
      <c r="AI748" s="94"/>
      <c r="AJ748" s="218"/>
      <c r="AK748" s="218"/>
      <c r="AL748" s="218"/>
      <c r="AM748" s="218"/>
      <c r="AN748" s="218"/>
      <c r="AO748" s="94"/>
      <c r="AP748" s="218"/>
      <c r="AQ748" s="218"/>
      <c r="AR748" s="218"/>
      <c r="AU748" s="218"/>
      <c r="AW748" s="218"/>
      <c r="AX748" s="218"/>
      <c r="BE748" s="94"/>
      <c r="BF748" s="218"/>
      <c r="BG748" s="94"/>
      <c r="BH748" s="94"/>
      <c r="BI748" s="218"/>
      <c r="BJ748" s="94"/>
      <c r="BK748" s="218"/>
      <c r="BL748" s="218"/>
      <c r="BQ748" s="96"/>
      <c r="BR748" s="96"/>
      <c r="BS748" s="96"/>
      <c r="BT748" s="96"/>
      <c r="BV748" s="96"/>
      <c r="BW748" s="96"/>
    </row>
    <row r="749" spans="2:75" x14ac:dyDescent="0.2">
      <c r="B749" s="101"/>
      <c r="I749" s="101"/>
      <c r="L749" s="101"/>
      <c r="M749" s="105"/>
      <c r="N749" s="257"/>
      <c r="O749" s="257"/>
      <c r="P749" s="257"/>
      <c r="Q749" s="257"/>
      <c r="R749" s="220"/>
      <c r="S749" s="220"/>
      <c r="T749" s="220"/>
      <c r="U749" s="220"/>
      <c r="V749" s="218"/>
      <c r="X749" s="106"/>
      <c r="Y749" s="218"/>
      <c r="Z749" s="218"/>
      <c r="AA749" s="218"/>
      <c r="AB749" s="94"/>
      <c r="AC749" s="218"/>
      <c r="AD749" s="218"/>
      <c r="AE749" s="218"/>
      <c r="AF749" s="218"/>
      <c r="AG749" s="218"/>
      <c r="AH749" s="218"/>
      <c r="AI749" s="94"/>
      <c r="AJ749" s="218"/>
      <c r="AK749" s="218"/>
      <c r="AL749" s="218"/>
      <c r="AM749" s="218"/>
      <c r="AN749" s="218"/>
      <c r="AO749" s="94"/>
      <c r="AP749" s="218"/>
      <c r="AQ749" s="218"/>
      <c r="AR749" s="218"/>
      <c r="AU749" s="218"/>
      <c r="AW749" s="218"/>
      <c r="AX749" s="218"/>
      <c r="BE749" s="94"/>
      <c r="BF749" s="218"/>
      <c r="BG749" s="94"/>
      <c r="BH749" s="94"/>
      <c r="BI749" s="218"/>
      <c r="BJ749" s="94"/>
      <c r="BK749" s="218"/>
      <c r="BL749" s="218"/>
      <c r="BQ749" s="96"/>
      <c r="BR749" s="96"/>
      <c r="BS749" s="96"/>
      <c r="BT749" s="96"/>
      <c r="BV749" s="96"/>
      <c r="BW749" s="96"/>
    </row>
    <row r="750" spans="2:75" x14ac:dyDescent="0.2">
      <c r="B750" s="101"/>
      <c r="I750" s="101"/>
      <c r="L750" s="101"/>
      <c r="M750" s="105"/>
      <c r="N750" s="257"/>
      <c r="O750" s="257"/>
      <c r="P750" s="257"/>
      <c r="Q750" s="257"/>
      <c r="R750" s="220"/>
      <c r="S750" s="220"/>
      <c r="T750" s="220"/>
      <c r="U750" s="220"/>
      <c r="V750" s="218"/>
      <c r="X750" s="106"/>
      <c r="Y750" s="218"/>
      <c r="Z750" s="218"/>
      <c r="AA750" s="218"/>
      <c r="AB750" s="94"/>
      <c r="AC750" s="218"/>
      <c r="AD750" s="218"/>
      <c r="AE750" s="218"/>
      <c r="AF750" s="218"/>
      <c r="AG750" s="218"/>
      <c r="AH750" s="218"/>
      <c r="AI750" s="94"/>
      <c r="AJ750" s="218"/>
      <c r="AK750" s="218"/>
      <c r="AL750" s="218"/>
      <c r="AM750" s="218"/>
      <c r="AN750" s="218"/>
      <c r="AO750" s="94"/>
      <c r="AP750" s="218"/>
      <c r="AQ750" s="218"/>
      <c r="AR750" s="218"/>
      <c r="AU750" s="218"/>
      <c r="AW750" s="218"/>
      <c r="AX750" s="218"/>
      <c r="BE750" s="94"/>
      <c r="BF750" s="218"/>
      <c r="BG750" s="94"/>
      <c r="BH750" s="94"/>
      <c r="BI750" s="218"/>
      <c r="BJ750" s="94"/>
      <c r="BK750" s="218"/>
      <c r="BL750" s="218"/>
      <c r="BQ750" s="96"/>
      <c r="BR750" s="96"/>
      <c r="BS750" s="96"/>
      <c r="BT750" s="96"/>
      <c r="BV750" s="96"/>
      <c r="BW750" s="96"/>
    </row>
    <row r="751" spans="2:75" x14ac:dyDescent="0.2">
      <c r="B751" s="101"/>
      <c r="I751" s="101"/>
      <c r="L751" s="101"/>
      <c r="M751" s="105"/>
      <c r="N751" s="257"/>
      <c r="O751" s="257"/>
      <c r="P751" s="257"/>
      <c r="Q751" s="257"/>
      <c r="R751" s="220"/>
      <c r="S751" s="220"/>
      <c r="T751" s="220"/>
      <c r="U751" s="220"/>
      <c r="V751" s="218"/>
      <c r="X751" s="106"/>
      <c r="Y751" s="218"/>
      <c r="Z751" s="218"/>
      <c r="AA751" s="218"/>
      <c r="AB751" s="94"/>
      <c r="AC751" s="218"/>
      <c r="AD751" s="218"/>
      <c r="AE751" s="218"/>
      <c r="AF751" s="218"/>
      <c r="AG751" s="218"/>
      <c r="AH751" s="218"/>
      <c r="AI751" s="94"/>
      <c r="AJ751" s="218"/>
      <c r="AK751" s="218"/>
      <c r="AL751" s="218"/>
      <c r="AM751" s="218"/>
      <c r="AN751" s="218"/>
      <c r="AO751" s="94"/>
      <c r="AP751" s="218"/>
      <c r="AQ751" s="218"/>
      <c r="AR751" s="218"/>
      <c r="AU751" s="218"/>
      <c r="AW751" s="218"/>
      <c r="AX751" s="218"/>
      <c r="BE751" s="94"/>
      <c r="BF751" s="218"/>
      <c r="BG751" s="94"/>
      <c r="BH751" s="94"/>
      <c r="BI751" s="218"/>
      <c r="BJ751" s="94"/>
      <c r="BK751" s="218"/>
      <c r="BL751" s="218"/>
      <c r="BQ751" s="96"/>
      <c r="BR751" s="96"/>
      <c r="BS751" s="96"/>
      <c r="BT751" s="96"/>
      <c r="BV751" s="96"/>
      <c r="BW751" s="96"/>
    </row>
    <row r="752" spans="2:75" x14ac:dyDescent="0.2">
      <c r="B752" s="101"/>
      <c r="I752" s="101"/>
      <c r="L752" s="101"/>
      <c r="M752" s="105"/>
      <c r="N752" s="257"/>
      <c r="O752" s="257"/>
      <c r="P752" s="257"/>
      <c r="Q752" s="257"/>
      <c r="R752" s="220"/>
      <c r="S752" s="220"/>
      <c r="T752" s="220"/>
      <c r="U752" s="220"/>
      <c r="V752" s="218"/>
      <c r="X752" s="106"/>
      <c r="Y752" s="218"/>
      <c r="Z752" s="218"/>
      <c r="AA752" s="218"/>
      <c r="AB752" s="94"/>
      <c r="AC752" s="218"/>
      <c r="AD752" s="218"/>
      <c r="AE752" s="218"/>
      <c r="AF752" s="218"/>
      <c r="AG752" s="218"/>
      <c r="AH752" s="218"/>
      <c r="AI752" s="94"/>
      <c r="AJ752" s="218"/>
      <c r="AK752" s="218"/>
      <c r="AL752" s="218"/>
      <c r="AM752" s="218"/>
      <c r="AN752" s="218"/>
      <c r="AO752" s="94"/>
      <c r="AP752" s="218"/>
      <c r="AQ752" s="218"/>
      <c r="AR752" s="218"/>
      <c r="AU752" s="218"/>
      <c r="AW752" s="218"/>
      <c r="AX752" s="218"/>
      <c r="BE752" s="94"/>
      <c r="BF752" s="218"/>
      <c r="BG752" s="94"/>
      <c r="BH752" s="94"/>
      <c r="BI752" s="218"/>
      <c r="BJ752" s="94"/>
      <c r="BK752" s="218"/>
      <c r="BL752" s="218"/>
      <c r="BQ752" s="96"/>
      <c r="BR752" s="96"/>
      <c r="BS752" s="96"/>
      <c r="BT752" s="96"/>
      <c r="BV752" s="96"/>
      <c r="BW752" s="96"/>
    </row>
    <row r="753" spans="2:75" x14ac:dyDescent="0.2">
      <c r="B753" s="101"/>
      <c r="I753" s="101"/>
      <c r="L753" s="101"/>
      <c r="M753" s="105"/>
      <c r="N753" s="257"/>
      <c r="O753" s="257"/>
      <c r="P753" s="257"/>
      <c r="Q753" s="257"/>
      <c r="R753" s="220"/>
      <c r="S753" s="220"/>
      <c r="T753" s="220"/>
      <c r="U753" s="220"/>
      <c r="V753" s="218"/>
      <c r="X753" s="106"/>
      <c r="Y753" s="218"/>
      <c r="Z753" s="218"/>
      <c r="AA753" s="218"/>
      <c r="AB753" s="94"/>
      <c r="AC753" s="218"/>
      <c r="AD753" s="218"/>
      <c r="AE753" s="218"/>
      <c r="AF753" s="218"/>
      <c r="AG753" s="218"/>
      <c r="AH753" s="218"/>
      <c r="AI753" s="94"/>
      <c r="AJ753" s="218"/>
      <c r="AK753" s="218"/>
      <c r="AL753" s="218"/>
      <c r="AM753" s="218"/>
      <c r="AN753" s="218"/>
      <c r="AO753" s="94"/>
      <c r="AP753" s="218"/>
      <c r="AQ753" s="218"/>
      <c r="AR753" s="218"/>
      <c r="AU753" s="218"/>
      <c r="AW753" s="218"/>
      <c r="AX753" s="218"/>
      <c r="BE753" s="94"/>
      <c r="BF753" s="218"/>
      <c r="BG753" s="94"/>
      <c r="BH753" s="94"/>
      <c r="BI753" s="218"/>
      <c r="BJ753" s="94"/>
      <c r="BK753" s="218"/>
      <c r="BL753" s="218"/>
      <c r="BQ753" s="96"/>
      <c r="BR753" s="96"/>
      <c r="BS753" s="96"/>
      <c r="BT753" s="96"/>
      <c r="BV753" s="96"/>
      <c r="BW753" s="96"/>
    </row>
    <row r="754" spans="2:75" x14ac:dyDescent="0.2">
      <c r="B754" s="101"/>
      <c r="I754" s="101"/>
      <c r="L754" s="101"/>
      <c r="M754" s="105"/>
      <c r="N754" s="257"/>
      <c r="O754" s="257"/>
      <c r="P754" s="257"/>
      <c r="Q754" s="257"/>
      <c r="R754" s="220"/>
      <c r="S754" s="220"/>
      <c r="T754" s="220"/>
      <c r="U754" s="220"/>
      <c r="V754" s="218"/>
      <c r="X754" s="106"/>
      <c r="Y754" s="218"/>
      <c r="Z754" s="218"/>
      <c r="AA754" s="218"/>
      <c r="AB754" s="94"/>
      <c r="AC754" s="218"/>
      <c r="AD754" s="218"/>
      <c r="AE754" s="218"/>
      <c r="AF754" s="218"/>
      <c r="AG754" s="218"/>
      <c r="AH754" s="218"/>
      <c r="AI754" s="94"/>
      <c r="AJ754" s="218"/>
      <c r="AK754" s="218"/>
      <c r="AL754" s="218"/>
      <c r="AM754" s="218"/>
      <c r="AN754" s="218"/>
      <c r="AO754" s="94"/>
      <c r="AP754" s="218"/>
      <c r="AQ754" s="218"/>
      <c r="AR754" s="218"/>
      <c r="AU754" s="218"/>
      <c r="AW754" s="218"/>
      <c r="AX754" s="218"/>
      <c r="BE754" s="94"/>
      <c r="BF754" s="218"/>
      <c r="BG754" s="94"/>
      <c r="BH754" s="94"/>
      <c r="BI754" s="218"/>
      <c r="BJ754" s="94"/>
      <c r="BK754" s="218"/>
      <c r="BL754" s="218"/>
      <c r="BQ754" s="96"/>
      <c r="BR754" s="96"/>
      <c r="BS754" s="96"/>
      <c r="BT754" s="96"/>
      <c r="BV754" s="96"/>
      <c r="BW754" s="96"/>
    </row>
    <row r="755" spans="2:75" x14ac:dyDescent="0.2">
      <c r="B755" s="101"/>
      <c r="I755" s="101"/>
      <c r="L755" s="101"/>
      <c r="M755" s="105"/>
      <c r="N755" s="257"/>
      <c r="O755" s="257"/>
      <c r="P755" s="257"/>
      <c r="Q755" s="257"/>
      <c r="R755" s="220"/>
      <c r="S755" s="220"/>
      <c r="T755" s="220"/>
      <c r="U755" s="220"/>
      <c r="V755" s="218"/>
      <c r="X755" s="106"/>
      <c r="Y755" s="218"/>
      <c r="Z755" s="218"/>
      <c r="AA755" s="218"/>
      <c r="AB755" s="94"/>
      <c r="AC755" s="218"/>
      <c r="AD755" s="218"/>
      <c r="AE755" s="218"/>
      <c r="AF755" s="218"/>
      <c r="AG755" s="218"/>
      <c r="AH755" s="218"/>
      <c r="AI755" s="94"/>
      <c r="AJ755" s="218"/>
      <c r="AK755" s="218"/>
      <c r="AL755" s="218"/>
      <c r="AM755" s="218"/>
      <c r="AN755" s="218"/>
      <c r="AO755" s="94"/>
      <c r="AP755" s="218"/>
      <c r="AQ755" s="218"/>
      <c r="AR755" s="218"/>
      <c r="AU755" s="218"/>
      <c r="AW755" s="218"/>
      <c r="AX755" s="218"/>
      <c r="BE755" s="94"/>
      <c r="BF755" s="218"/>
      <c r="BG755" s="94"/>
      <c r="BH755" s="94"/>
      <c r="BI755" s="218"/>
      <c r="BJ755" s="94"/>
      <c r="BK755" s="218"/>
      <c r="BL755" s="218"/>
      <c r="BQ755" s="96"/>
      <c r="BR755" s="96"/>
      <c r="BS755" s="96"/>
      <c r="BT755" s="96"/>
      <c r="BV755" s="96"/>
      <c r="BW755" s="96"/>
    </row>
    <row r="756" spans="2:75" x14ac:dyDescent="0.2">
      <c r="B756" s="101"/>
      <c r="I756" s="101"/>
      <c r="L756" s="101"/>
      <c r="M756" s="105"/>
      <c r="N756" s="257"/>
      <c r="O756" s="257"/>
      <c r="P756" s="257"/>
      <c r="Q756" s="257"/>
      <c r="R756" s="220"/>
      <c r="S756" s="220"/>
      <c r="T756" s="220"/>
      <c r="U756" s="220"/>
      <c r="V756" s="218"/>
      <c r="X756" s="106"/>
      <c r="Y756" s="218"/>
      <c r="Z756" s="218"/>
      <c r="AA756" s="218"/>
      <c r="AB756" s="94"/>
      <c r="AC756" s="218"/>
      <c r="AD756" s="218"/>
      <c r="AE756" s="218"/>
      <c r="AF756" s="218"/>
      <c r="AG756" s="218"/>
      <c r="AH756" s="218"/>
      <c r="AI756" s="94"/>
      <c r="AJ756" s="218"/>
      <c r="AK756" s="218"/>
      <c r="AL756" s="218"/>
      <c r="AM756" s="218"/>
      <c r="AN756" s="218"/>
      <c r="AO756" s="94"/>
      <c r="AP756" s="218"/>
      <c r="AQ756" s="218"/>
      <c r="AR756" s="218"/>
      <c r="AU756" s="218"/>
      <c r="AW756" s="218"/>
      <c r="AX756" s="218"/>
      <c r="BE756" s="94"/>
      <c r="BF756" s="218"/>
      <c r="BG756" s="94"/>
      <c r="BH756" s="94"/>
      <c r="BI756" s="218"/>
      <c r="BJ756" s="94"/>
      <c r="BK756" s="218"/>
      <c r="BL756" s="218"/>
      <c r="BQ756" s="96"/>
      <c r="BR756" s="96"/>
      <c r="BS756" s="96"/>
      <c r="BT756" s="96"/>
      <c r="BV756" s="96"/>
      <c r="BW756" s="96"/>
    </row>
    <row r="757" spans="2:75" x14ac:dyDescent="0.2">
      <c r="B757" s="101"/>
      <c r="I757" s="101"/>
      <c r="L757" s="101"/>
      <c r="M757" s="105"/>
      <c r="N757" s="257"/>
      <c r="O757" s="257"/>
      <c r="P757" s="257"/>
      <c r="Q757" s="257"/>
      <c r="R757" s="220"/>
      <c r="S757" s="220"/>
      <c r="T757" s="220"/>
      <c r="U757" s="220"/>
      <c r="V757" s="218"/>
      <c r="X757" s="106"/>
      <c r="Y757" s="218"/>
      <c r="Z757" s="218"/>
      <c r="AA757" s="218"/>
      <c r="AB757" s="94"/>
      <c r="AC757" s="218"/>
      <c r="AD757" s="218"/>
      <c r="AE757" s="218"/>
      <c r="AF757" s="218"/>
      <c r="AG757" s="218"/>
      <c r="AH757" s="218"/>
      <c r="AI757" s="94"/>
      <c r="AJ757" s="218"/>
      <c r="AK757" s="218"/>
      <c r="AL757" s="218"/>
      <c r="AM757" s="218"/>
      <c r="AN757" s="218"/>
      <c r="AO757" s="94"/>
      <c r="AP757" s="218"/>
      <c r="AQ757" s="218"/>
      <c r="AR757" s="218"/>
      <c r="AU757" s="218"/>
      <c r="AW757" s="218"/>
      <c r="AX757" s="218"/>
      <c r="BE757" s="94"/>
      <c r="BF757" s="218"/>
      <c r="BG757" s="94"/>
      <c r="BH757" s="94"/>
      <c r="BI757" s="218"/>
      <c r="BJ757" s="94"/>
      <c r="BK757" s="218"/>
      <c r="BL757" s="218"/>
      <c r="BQ757" s="96"/>
      <c r="BR757" s="96"/>
      <c r="BS757" s="96"/>
      <c r="BT757" s="96"/>
      <c r="BV757" s="96"/>
      <c r="BW757" s="96"/>
    </row>
    <row r="758" spans="2:75" x14ac:dyDescent="0.2">
      <c r="B758" s="101"/>
      <c r="I758" s="101"/>
      <c r="L758" s="101"/>
      <c r="M758" s="105"/>
      <c r="N758" s="257"/>
      <c r="O758" s="257"/>
      <c r="P758" s="257"/>
      <c r="Q758" s="257"/>
      <c r="R758" s="220"/>
      <c r="S758" s="220"/>
      <c r="T758" s="220"/>
      <c r="U758" s="220"/>
      <c r="V758" s="218"/>
      <c r="X758" s="106"/>
      <c r="Y758" s="218"/>
      <c r="Z758" s="218"/>
      <c r="AA758" s="218"/>
      <c r="AB758" s="94"/>
      <c r="AC758" s="218"/>
      <c r="AD758" s="218"/>
      <c r="AE758" s="218"/>
      <c r="AF758" s="218"/>
      <c r="AG758" s="218"/>
      <c r="AH758" s="218"/>
      <c r="AI758" s="94"/>
      <c r="AJ758" s="218"/>
      <c r="AK758" s="218"/>
      <c r="AL758" s="218"/>
      <c r="AM758" s="218"/>
      <c r="AN758" s="218"/>
      <c r="AO758" s="94"/>
      <c r="AP758" s="218"/>
      <c r="AQ758" s="218"/>
      <c r="AR758" s="218"/>
      <c r="AU758" s="218"/>
      <c r="AW758" s="218"/>
      <c r="AX758" s="218"/>
      <c r="BE758" s="94"/>
      <c r="BF758" s="218"/>
      <c r="BG758" s="94"/>
      <c r="BH758" s="94"/>
      <c r="BI758" s="218"/>
      <c r="BJ758" s="94"/>
      <c r="BK758" s="218"/>
      <c r="BL758" s="218"/>
      <c r="BQ758" s="96"/>
      <c r="BR758" s="96"/>
      <c r="BS758" s="96"/>
      <c r="BT758" s="96"/>
      <c r="BV758" s="96"/>
      <c r="BW758" s="96"/>
    </row>
    <row r="759" spans="2:75" x14ac:dyDescent="0.2">
      <c r="B759" s="101"/>
      <c r="I759" s="101"/>
      <c r="L759" s="101"/>
      <c r="M759" s="105"/>
      <c r="N759" s="257"/>
      <c r="O759" s="257"/>
      <c r="P759" s="257"/>
      <c r="Q759" s="257"/>
      <c r="R759" s="220"/>
      <c r="S759" s="220"/>
      <c r="T759" s="220"/>
      <c r="U759" s="220"/>
      <c r="V759" s="218"/>
      <c r="X759" s="106"/>
      <c r="Y759" s="218"/>
      <c r="Z759" s="218"/>
      <c r="AA759" s="218"/>
      <c r="AB759" s="94"/>
      <c r="AC759" s="218"/>
      <c r="AD759" s="218"/>
      <c r="AE759" s="218"/>
      <c r="AF759" s="218"/>
      <c r="AG759" s="218"/>
      <c r="AH759" s="218"/>
      <c r="AI759" s="94"/>
      <c r="AJ759" s="218"/>
      <c r="AK759" s="218"/>
      <c r="AL759" s="218"/>
      <c r="AM759" s="218"/>
      <c r="AN759" s="218"/>
      <c r="AO759" s="94"/>
      <c r="AP759" s="218"/>
      <c r="AQ759" s="218"/>
      <c r="AR759" s="218"/>
      <c r="AU759" s="218"/>
      <c r="AW759" s="218"/>
      <c r="AX759" s="218"/>
      <c r="BE759" s="94"/>
      <c r="BF759" s="218"/>
      <c r="BG759" s="94"/>
      <c r="BH759" s="94"/>
      <c r="BI759" s="218"/>
      <c r="BJ759" s="94"/>
      <c r="BK759" s="218"/>
      <c r="BL759" s="218"/>
      <c r="BQ759" s="96"/>
      <c r="BR759" s="96"/>
      <c r="BS759" s="96"/>
      <c r="BT759" s="96"/>
      <c r="BV759" s="96"/>
      <c r="BW759" s="96"/>
    </row>
    <row r="760" spans="2:75" x14ac:dyDescent="0.2">
      <c r="B760" s="101"/>
      <c r="I760" s="101"/>
      <c r="L760" s="101"/>
      <c r="M760" s="105"/>
      <c r="N760" s="257"/>
      <c r="O760" s="257"/>
      <c r="P760" s="257"/>
      <c r="Q760" s="257"/>
      <c r="R760" s="220"/>
      <c r="S760" s="220"/>
      <c r="T760" s="220"/>
      <c r="U760" s="220"/>
      <c r="V760" s="218"/>
      <c r="X760" s="106"/>
      <c r="Y760" s="218"/>
      <c r="Z760" s="218"/>
      <c r="AA760" s="218"/>
      <c r="AB760" s="94"/>
      <c r="AC760" s="218"/>
      <c r="AD760" s="218"/>
      <c r="AE760" s="218"/>
      <c r="AF760" s="218"/>
      <c r="AG760" s="218"/>
      <c r="AH760" s="218"/>
      <c r="AI760" s="94"/>
      <c r="AJ760" s="218"/>
      <c r="AK760" s="218"/>
      <c r="AL760" s="218"/>
      <c r="AM760" s="218"/>
      <c r="AN760" s="218"/>
      <c r="AO760" s="94"/>
      <c r="AP760" s="218"/>
      <c r="AQ760" s="218"/>
      <c r="AR760" s="218"/>
      <c r="AU760" s="218"/>
      <c r="AW760" s="218"/>
      <c r="AX760" s="218"/>
      <c r="BE760" s="94"/>
      <c r="BF760" s="218"/>
      <c r="BG760" s="94"/>
      <c r="BH760" s="94"/>
      <c r="BI760" s="218"/>
      <c r="BJ760" s="94"/>
      <c r="BK760" s="218"/>
      <c r="BL760" s="218"/>
      <c r="BQ760" s="96"/>
      <c r="BR760" s="96"/>
      <c r="BS760" s="96"/>
      <c r="BT760" s="96"/>
      <c r="BV760" s="96"/>
      <c r="BW760" s="96"/>
    </row>
    <row r="761" spans="2:75" x14ac:dyDescent="0.2">
      <c r="B761" s="101"/>
      <c r="I761" s="101"/>
      <c r="L761" s="101"/>
      <c r="M761" s="105"/>
      <c r="N761" s="257"/>
      <c r="O761" s="257"/>
      <c r="P761" s="257"/>
      <c r="Q761" s="257"/>
      <c r="R761" s="220"/>
      <c r="S761" s="220"/>
      <c r="T761" s="220"/>
      <c r="U761" s="220"/>
      <c r="V761" s="218"/>
      <c r="X761" s="106"/>
      <c r="Y761" s="218"/>
      <c r="Z761" s="218"/>
      <c r="AA761" s="218"/>
      <c r="AB761" s="94"/>
      <c r="AC761" s="218"/>
      <c r="AD761" s="218"/>
      <c r="AE761" s="218"/>
      <c r="AF761" s="218"/>
      <c r="AG761" s="218"/>
      <c r="AH761" s="218"/>
      <c r="AI761" s="94"/>
      <c r="AJ761" s="218"/>
      <c r="AK761" s="218"/>
      <c r="AL761" s="218"/>
      <c r="AM761" s="218"/>
      <c r="AN761" s="218"/>
      <c r="AO761" s="94"/>
      <c r="AP761" s="218"/>
      <c r="AQ761" s="218"/>
      <c r="AR761" s="218"/>
      <c r="AU761" s="218"/>
      <c r="AW761" s="218"/>
      <c r="AX761" s="218"/>
      <c r="BE761" s="94"/>
      <c r="BF761" s="218"/>
      <c r="BG761" s="94"/>
      <c r="BH761" s="94"/>
      <c r="BI761" s="218"/>
      <c r="BJ761" s="94"/>
      <c r="BK761" s="218"/>
      <c r="BL761" s="218"/>
      <c r="BQ761" s="96"/>
      <c r="BR761" s="96"/>
      <c r="BS761" s="96"/>
      <c r="BT761" s="96"/>
      <c r="BV761" s="96"/>
      <c r="BW761" s="96"/>
    </row>
    <row r="762" spans="2:75" x14ac:dyDescent="0.2">
      <c r="B762" s="101"/>
      <c r="I762" s="101"/>
      <c r="L762" s="101"/>
      <c r="M762" s="105"/>
      <c r="N762" s="257"/>
      <c r="O762" s="257"/>
      <c r="P762" s="257"/>
      <c r="Q762" s="257"/>
      <c r="R762" s="220"/>
      <c r="S762" s="220"/>
      <c r="T762" s="220"/>
      <c r="U762" s="220"/>
      <c r="V762" s="218"/>
      <c r="X762" s="106"/>
      <c r="Y762" s="218"/>
      <c r="Z762" s="218"/>
      <c r="AA762" s="218"/>
      <c r="AB762" s="94"/>
      <c r="AC762" s="218"/>
      <c r="AD762" s="218"/>
      <c r="AE762" s="218"/>
      <c r="AF762" s="218"/>
      <c r="AG762" s="218"/>
      <c r="AH762" s="218"/>
      <c r="AI762" s="94"/>
      <c r="AJ762" s="218"/>
      <c r="AK762" s="218"/>
      <c r="AL762" s="218"/>
      <c r="AM762" s="218"/>
      <c r="AN762" s="218"/>
      <c r="AO762" s="94"/>
      <c r="AP762" s="218"/>
      <c r="AQ762" s="218"/>
      <c r="AR762" s="218"/>
      <c r="AU762" s="218"/>
      <c r="AW762" s="218"/>
      <c r="AX762" s="218"/>
      <c r="BE762" s="94"/>
      <c r="BF762" s="218"/>
      <c r="BG762" s="94"/>
      <c r="BH762" s="94"/>
      <c r="BI762" s="218"/>
      <c r="BJ762" s="94"/>
      <c r="BK762" s="218"/>
      <c r="BL762" s="218"/>
      <c r="BQ762" s="96"/>
      <c r="BR762" s="96"/>
      <c r="BS762" s="96"/>
      <c r="BT762" s="96"/>
      <c r="BV762" s="96"/>
      <c r="BW762" s="96"/>
    </row>
    <row r="763" spans="2:75" x14ac:dyDescent="0.2">
      <c r="B763" s="101"/>
      <c r="I763" s="101"/>
      <c r="L763" s="101"/>
      <c r="M763" s="105"/>
      <c r="N763" s="257"/>
      <c r="O763" s="257"/>
      <c r="P763" s="257"/>
      <c r="Q763" s="257"/>
      <c r="R763" s="220"/>
      <c r="S763" s="220"/>
      <c r="T763" s="220"/>
      <c r="U763" s="220"/>
      <c r="V763" s="218"/>
      <c r="X763" s="106"/>
      <c r="Y763" s="218"/>
      <c r="Z763" s="218"/>
      <c r="AA763" s="218"/>
      <c r="AB763" s="94"/>
      <c r="AC763" s="218"/>
      <c r="AD763" s="218"/>
      <c r="AE763" s="218"/>
      <c r="AF763" s="218"/>
      <c r="AG763" s="218"/>
      <c r="AH763" s="218"/>
      <c r="AI763" s="94"/>
      <c r="AJ763" s="218"/>
      <c r="AK763" s="218"/>
      <c r="AL763" s="218"/>
      <c r="AM763" s="218"/>
      <c r="AN763" s="218"/>
      <c r="AO763" s="94"/>
      <c r="AP763" s="218"/>
      <c r="AQ763" s="218"/>
      <c r="AR763" s="218"/>
      <c r="AU763" s="218"/>
      <c r="AW763" s="218"/>
      <c r="AX763" s="218"/>
      <c r="BE763" s="94"/>
      <c r="BF763" s="218"/>
      <c r="BG763" s="94"/>
      <c r="BH763" s="94"/>
      <c r="BI763" s="218"/>
      <c r="BJ763" s="94"/>
      <c r="BK763" s="218"/>
      <c r="BL763" s="218"/>
      <c r="BQ763" s="96"/>
      <c r="BR763" s="96"/>
      <c r="BS763" s="96"/>
      <c r="BT763" s="96"/>
      <c r="BV763" s="96"/>
      <c r="BW763" s="96"/>
    </row>
    <row r="764" spans="2:75" x14ac:dyDescent="0.2">
      <c r="B764" s="101"/>
      <c r="I764" s="101"/>
      <c r="L764" s="101"/>
      <c r="M764" s="105"/>
      <c r="N764" s="257"/>
      <c r="O764" s="257"/>
      <c r="P764" s="257"/>
      <c r="Q764" s="257"/>
      <c r="R764" s="220"/>
      <c r="S764" s="220"/>
      <c r="T764" s="220"/>
      <c r="U764" s="220"/>
      <c r="V764" s="218"/>
      <c r="X764" s="106"/>
      <c r="Y764" s="218"/>
      <c r="Z764" s="218"/>
      <c r="AA764" s="218"/>
      <c r="AB764" s="94"/>
      <c r="AC764" s="218"/>
      <c r="AD764" s="218"/>
      <c r="AE764" s="218"/>
      <c r="AF764" s="218"/>
      <c r="AG764" s="218"/>
      <c r="AH764" s="218"/>
      <c r="AI764" s="94"/>
      <c r="AJ764" s="218"/>
      <c r="AK764" s="218"/>
      <c r="AL764" s="218"/>
      <c r="AM764" s="218"/>
      <c r="AN764" s="218"/>
      <c r="AO764" s="94"/>
      <c r="AP764" s="218"/>
      <c r="AQ764" s="218"/>
      <c r="AR764" s="218"/>
      <c r="AU764" s="218"/>
      <c r="AW764" s="218"/>
      <c r="AX764" s="218"/>
      <c r="BE764" s="94"/>
      <c r="BF764" s="218"/>
      <c r="BG764" s="94"/>
      <c r="BH764" s="94"/>
      <c r="BI764" s="218"/>
      <c r="BJ764" s="94"/>
      <c r="BK764" s="218"/>
      <c r="BL764" s="218"/>
      <c r="BQ764" s="96"/>
      <c r="BR764" s="96"/>
      <c r="BS764" s="96"/>
      <c r="BT764" s="96"/>
      <c r="BV764" s="96"/>
      <c r="BW764" s="96"/>
    </row>
    <row r="765" spans="2:75" x14ac:dyDescent="0.2">
      <c r="B765" s="101"/>
      <c r="I765" s="101"/>
      <c r="L765" s="101"/>
      <c r="M765" s="105"/>
      <c r="N765" s="257"/>
      <c r="O765" s="257"/>
      <c r="P765" s="257"/>
      <c r="Q765" s="257"/>
      <c r="R765" s="220"/>
      <c r="S765" s="220"/>
      <c r="T765" s="220"/>
      <c r="U765" s="220"/>
      <c r="V765" s="218"/>
      <c r="X765" s="106"/>
      <c r="Y765" s="218"/>
      <c r="Z765" s="218"/>
      <c r="AA765" s="218"/>
      <c r="AB765" s="94"/>
      <c r="AC765" s="218"/>
      <c r="AD765" s="218"/>
      <c r="AE765" s="218"/>
      <c r="AF765" s="218"/>
      <c r="AG765" s="218"/>
      <c r="AH765" s="218"/>
      <c r="AI765" s="94"/>
      <c r="AJ765" s="218"/>
      <c r="AK765" s="218"/>
      <c r="AL765" s="218"/>
      <c r="AM765" s="218"/>
      <c r="AN765" s="218"/>
      <c r="AO765" s="94"/>
      <c r="AP765" s="218"/>
      <c r="AQ765" s="218"/>
      <c r="AR765" s="218"/>
      <c r="AU765" s="218"/>
      <c r="AW765" s="218"/>
      <c r="AX765" s="218"/>
      <c r="BE765" s="94"/>
      <c r="BF765" s="218"/>
      <c r="BG765" s="94"/>
      <c r="BH765" s="94"/>
      <c r="BI765" s="218"/>
      <c r="BJ765" s="94"/>
      <c r="BK765" s="218"/>
      <c r="BL765" s="218"/>
      <c r="BQ765" s="96"/>
      <c r="BR765" s="96"/>
      <c r="BS765" s="96"/>
      <c r="BT765" s="96"/>
      <c r="BV765" s="96"/>
      <c r="BW765" s="96"/>
    </row>
    <row r="766" spans="2:75" x14ac:dyDescent="0.2">
      <c r="B766" s="101"/>
      <c r="I766" s="101"/>
      <c r="L766" s="101"/>
      <c r="M766" s="105"/>
      <c r="N766" s="257"/>
      <c r="O766" s="257"/>
      <c r="P766" s="257"/>
      <c r="Q766" s="257"/>
      <c r="R766" s="220"/>
      <c r="S766" s="220"/>
      <c r="T766" s="220"/>
      <c r="U766" s="220"/>
      <c r="V766" s="218"/>
      <c r="X766" s="106"/>
      <c r="Y766" s="218"/>
      <c r="Z766" s="218"/>
      <c r="AA766" s="218"/>
      <c r="AB766" s="94"/>
      <c r="AC766" s="218"/>
      <c r="AD766" s="218"/>
      <c r="AE766" s="218"/>
      <c r="AF766" s="218"/>
      <c r="AG766" s="218"/>
      <c r="AH766" s="218"/>
      <c r="AI766" s="94"/>
      <c r="AJ766" s="218"/>
      <c r="AK766" s="218"/>
      <c r="AL766" s="218"/>
      <c r="AM766" s="218"/>
      <c r="AN766" s="218"/>
      <c r="AO766" s="94"/>
      <c r="AP766" s="218"/>
      <c r="AQ766" s="218"/>
      <c r="AR766" s="218"/>
      <c r="AU766" s="218"/>
      <c r="AW766" s="218"/>
      <c r="AX766" s="218"/>
      <c r="BE766" s="94"/>
      <c r="BF766" s="218"/>
      <c r="BG766" s="94"/>
      <c r="BH766" s="94"/>
      <c r="BI766" s="218"/>
      <c r="BJ766" s="94"/>
      <c r="BK766" s="218"/>
      <c r="BL766" s="218"/>
      <c r="BQ766" s="96"/>
      <c r="BR766" s="96"/>
      <c r="BS766" s="96"/>
      <c r="BT766" s="96"/>
      <c r="BV766" s="96"/>
      <c r="BW766" s="96"/>
    </row>
    <row r="767" spans="2:75" x14ac:dyDescent="0.2">
      <c r="B767" s="101"/>
      <c r="I767" s="101"/>
      <c r="L767" s="101"/>
      <c r="M767" s="105"/>
      <c r="N767" s="257"/>
      <c r="O767" s="257"/>
      <c r="P767" s="257"/>
      <c r="Q767" s="257"/>
      <c r="R767" s="220"/>
      <c r="S767" s="220"/>
      <c r="T767" s="220"/>
      <c r="U767" s="220"/>
      <c r="V767" s="218"/>
      <c r="X767" s="106"/>
      <c r="Y767" s="218"/>
      <c r="Z767" s="218"/>
      <c r="AA767" s="218"/>
      <c r="AB767" s="94"/>
      <c r="AC767" s="218"/>
      <c r="AD767" s="218"/>
      <c r="AE767" s="218"/>
      <c r="AF767" s="218"/>
      <c r="AG767" s="218"/>
      <c r="AH767" s="218"/>
      <c r="AI767" s="94"/>
      <c r="AJ767" s="218"/>
      <c r="AK767" s="218"/>
      <c r="AL767" s="218"/>
      <c r="AM767" s="218"/>
      <c r="AN767" s="218"/>
      <c r="AO767" s="94"/>
      <c r="AP767" s="218"/>
      <c r="AQ767" s="218"/>
      <c r="AR767" s="218"/>
      <c r="AU767" s="218"/>
      <c r="AW767" s="218"/>
      <c r="AX767" s="218"/>
      <c r="BE767" s="94"/>
      <c r="BF767" s="218"/>
      <c r="BG767" s="94"/>
      <c r="BH767" s="94"/>
      <c r="BI767" s="218"/>
      <c r="BJ767" s="94"/>
      <c r="BK767" s="218"/>
      <c r="BL767" s="218"/>
      <c r="BQ767" s="96"/>
      <c r="BR767" s="96"/>
      <c r="BS767" s="96"/>
      <c r="BT767" s="96"/>
      <c r="BV767" s="96"/>
      <c r="BW767" s="96"/>
    </row>
    <row r="768" spans="2:75" x14ac:dyDescent="0.2">
      <c r="B768" s="101"/>
      <c r="I768" s="101"/>
      <c r="L768" s="101"/>
      <c r="M768" s="105"/>
      <c r="N768" s="257"/>
      <c r="O768" s="257"/>
      <c r="P768" s="257"/>
      <c r="Q768" s="257"/>
      <c r="R768" s="220"/>
      <c r="S768" s="220"/>
      <c r="T768" s="220"/>
      <c r="U768" s="220"/>
      <c r="V768" s="218"/>
      <c r="X768" s="106"/>
      <c r="Y768" s="218"/>
      <c r="Z768" s="218"/>
      <c r="AA768" s="218"/>
      <c r="AB768" s="94"/>
      <c r="AC768" s="218"/>
      <c r="AD768" s="218"/>
      <c r="AE768" s="218"/>
      <c r="AF768" s="218"/>
      <c r="AG768" s="218"/>
      <c r="AH768" s="218"/>
      <c r="AI768" s="94"/>
      <c r="AJ768" s="218"/>
      <c r="AK768" s="218"/>
      <c r="AL768" s="218"/>
      <c r="AM768" s="218"/>
      <c r="AN768" s="218"/>
      <c r="AO768" s="94"/>
      <c r="AP768" s="218"/>
      <c r="AQ768" s="218"/>
      <c r="AR768" s="218"/>
      <c r="AU768" s="218"/>
      <c r="AW768" s="218"/>
      <c r="AX768" s="218"/>
      <c r="BE768" s="94"/>
      <c r="BF768" s="218"/>
      <c r="BG768" s="94"/>
      <c r="BH768" s="94"/>
      <c r="BI768" s="218"/>
      <c r="BJ768" s="94"/>
      <c r="BK768" s="218"/>
      <c r="BL768" s="218"/>
      <c r="BQ768" s="96"/>
      <c r="BR768" s="96"/>
      <c r="BS768" s="96"/>
      <c r="BT768" s="96"/>
      <c r="BV768" s="96"/>
      <c r="BW768" s="96"/>
    </row>
    <row r="769" spans="2:75" x14ac:dyDescent="0.2">
      <c r="B769" s="101"/>
      <c r="I769" s="101"/>
      <c r="L769" s="101"/>
      <c r="M769" s="105"/>
      <c r="N769" s="257"/>
      <c r="O769" s="257"/>
      <c r="P769" s="257"/>
      <c r="Q769" s="257"/>
      <c r="R769" s="220"/>
      <c r="S769" s="220"/>
      <c r="T769" s="220"/>
      <c r="U769" s="220"/>
      <c r="V769" s="218"/>
      <c r="X769" s="106"/>
      <c r="Y769" s="218"/>
      <c r="Z769" s="218"/>
      <c r="AA769" s="218"/>
      <c r="AB769" s="94"/>
      <c r="AC769" s="218"/>
      <c r="AD769" s="218"/>
      <c r="AE769" s="218"/>
      <c r="AF769" s="218"/>
      <c r="AG769" s="218"/>
      <c r="AH769" s="218"/>
      <c r="AI769" s="94"/>
      <c r="AJ769" s="218"/>
      <c r="AK769" s="218"/>
      <c r="AL769" s="218"/>
      <c r="AM769" s="218"/>
      <c r="AN769" s="218"/>
      <c r="AO769" s="94"/>
      <c r="AP769" s="218"/>
      <c r="AQ769" s="218"/>
      <c r="AR769" s="218"/>
      <c r="AU769" s="218"/>
      <c r="AW769" s="218"/>
      <c r="AX769" s="218"/>
      <c r="BE769" s="94"/>
      <c r="BF769" s="218"/>
      <c r="BG769" s="94"/>
      <c r="BH769" s="94"/>
      <c r="BI769" s="218"/>
      <c r="BJ769" s="94"/>
      <c r="BK769" s="218"/>
      <c r="BL769" s="218"/>
      <c r="BQ769" s="96"/>
      <c r="BR769" s="96"/>
      <c r="BS769" s="96"/>
      <c r="BT769" s="96"/>
      <c r="BV769" s="96"/>
      <c r="BW769" s="96"/>
    </row>
    <row r="770" spans="2:75" x14ac:dyDescent="0.2">
      <c r="B770" s="101"/>
      <c r="I770" s="101"/>
      <c r="L770" s="101"/>
      <c r="M770" s="105"/>
      <c r="N770" s="257"/>
      <c r="O770" s="257"/>
      <c r="P770" s="257"/>
      <c r="Q770" s="257"/>
      <c r="R770" s="220"/>
      <c r="S770" s="220"/>
      <c r="T770" s="220"/>
      <c r="U770" s="220"/>
      <c r="V770" s="218"/>
      <c r="X770" s="106"/>
      <c r="Y770" s="218"/>
      <c r="Z770" s="218"/>
      <c r="AA770" s="218"/>
      <c r="AB770" s="94"/>
      <c r="AC770" s="218"/>
      <c r="AD770" s="218"/>
      <c r="AE770" s="218"/>
      <c r="AF770" s="218"/>
      <c r="AG770" s="218"/>
      <c r="AH770" s="218"/>
      <c r="AI770" s="94"/>
      <c r="AJ770" s="218"/>
      <c r="AK770" s="218"/>
      <c r="AL770" s="218"/>
      <c r="AM770" s="218"/>
      <c r="AN770" s="218"/>
      <c r="AO770" s="94"/>
      <c r="AP770" s="218"/>
      <c r="AQ770" s="218"/>
      <c r="AR770" s="218"/>
      <c r="AU770" s="218"/>
      <c r="AW770" s="218"/>
      <c r="AX770" s="218"/>
      <c r="BE770" s="94"/>
      <c r="BF770" s="218"/>
      <c r="BG770" s="94"/>
      <c r="BH770" s="94"/>
      <c r="BI770" s="218"/>
      <c r="BJ770" s="94"/>
      <c r="BK770" s="218"/>
      <c r="BL770" s="218"/>
      <c r="BQ770" s="96"/>
      <c r="BR770" s="96"/>
      <c r="BS770" s="96"/>
      <c r="BT770" s="96"/>
      <c r="BV770" s="96"/>
      <c r="BW770" s="96"/>
    </row>
    <row r="771" spans="2:75" x14ac:dyDescent="0.2">
      <c r="B771" s="101"/>
      <c r="I771" s="101"/>
      <c r="L771" s="101"/>
      <c r="M771" s="105"/>
      <c r="N771" s="257"/>
      <c r="O771" s="257"/>
      <c r="P771" s="257"/>
      <c r="Q771" s="257"/>
      <c r="R771" s="220"/>
      <c r="S771" s="220"/>
      <c r="T771" s="220"/>
      <c r="U771" s="220"/>
      <c r="V771" s="218"/>
      <c r="X771" s="106"/>
      <c r="Y771" s="218"/>
      <c r="Z771" s="218"/>
      <c r="AA771" s="218"/>
      <c r="AB771" s="94"/>
      <c r="AC771" s="218"/>
      <c r="AD771" s="218"/>
      <c r="AE771" s="218"/>
      <c r="AF771" s="218"/>
      <c r="AG771" s="218"/>
      <c r="AH771" s="218"/>
      <c r="AI771" s="94"/>
      <c r="AJ771" s="218"/>
      <c r="AK771" s="218"/>
      <c r="AL771" s="218"/>
      <c r="AM771" s="218"/>
      <c r="AN771" s="218"/>
      <c r="AO771" s="94"/>
      <c r="AP771" s="218"/>
      <c r="AQ771" s="218"/>
      <c r="AR771" s="218"/>
      <c r="AU771" s="218"/>
      <c r="AW771" s="218"/>
      <c r="AX771" s="218"/>
      <c r="BE771" s="94"/>
      <c r="BF771" s="218"/>
      <c r="BG771" s="94"/>
      <c r="BH771" s="94"/>
      <c r="BI771" s="218"/>
      <c r="BJ771" s="94"/>
      <c r="BK771" s="218"/>
      <c r="BL771" s="218"/>
      <c r="BQ771" s="96"/>
      <c r="BR771" s="96"/>
      <c r="BS771" s="96"/>
      <c r="BT771" s="96"/>
      <c r="BV771" s="96"/>
      <c r="BW771" s="96"/>
    </row>
    <row r="772" spans="2:75" x14ac:dyDescent="0.2">
      <c r="B772" s="101"/>
      <c r="I772" s="101"/>
      <c r="L772" s="101"/>
      <c r="M772" s="105"/>
      <c r="N772" s="257"/>
      <c r="O772" s="257"/>
      <c r="P772" s="257"/>
      <c r="Q772" s="257"/>
      <c r="R772" s="220"/>
      <c r="S772" s="220"/>
      <c r="T772" s="220"/>
      <c r="U772" s="220"/>
      <c r="V772" s="218"/>
      <c r="X772" s="106"/>
      <c r="Y772" s="218"/>
      <c r="Z772" s="218"/>
      <c r="AA772" s="218"/>
      <c r="AB772" s="94"/>
      <c r="AC772" s="218"/>
      <c r="AD772" s="218"/>
      <c r="AE772" s="218"/>
      <c r="AF772" s="218"/>
      <c r="AG772" s="218"/>
      <c r="AH772" s="218"/>
      <c r="AI772" s="94"/>
      <c r="AJ772" s="218"/>
      <c r="AK772" s="218"/>
      <c r="AL772" s="218"/>
      <c r="AM772" s="218"/>
      <c r="AN772" s="218"/>
      <c r="AO772" s="94"/>
      <c r="AP772" s="218"/>
      <c r="AQ772" s="218"/>
      <c r="AR772" s="218"/>
      <c r="AU772" s="218"/>
      <c r="AW772" s="218"/>
      <c r="AX772" s="218"/>
      <c r="BE772" s="94"/>
      <c r="BF772" s="218"/>
      <c r="BG772" s="94"/>
      <c r="BH772" s="94"/>
      <c r="BI772" s="218"/>
      <c r="BJ772" s="94"/>
      <c r="BK772" s="218"/>
      <c r="BL772" s="218"/>
      <c r="BQ772" s="96"/>
      <c r="BR772" s="96"/>
      <c r="BS772" s="96"/>
      <c r="BT772" s="96"/>
      <c r="BV772" s="96"/>
      <c r="BW772" s="96"/>
    </row>
    <row r="773" spans="2:75" x14ac:dyDescent="0.2">
      <c r="B773" s="101"/>
      <c r="I773" s="101"/>
      <c r="L773" s="101"/>
      <c r="M773" s="105"/>
      <c r="N773" s="257"/>
      <c r="O773" s="257"/>
      <c r="P773" s="257"/>
      <c r="Q773" s="257"/>
      <c r="R773" s="220"/>
      <c r="S773" s="220"/>
      <c r="T773" s="220"/>
      <c r="U773" s="220"/>
      <c r="V773" s="218"/>
      <c r="X773" s="106"/>
      <c r="Y773" s="218"/>
      <c r="Z773" s="218"/>
      <c r="AA773" s="218"/>
      <c r="AB773" s="94"/>
      <c r="AC773" s="218"/>
      <c r="AD773" s="218"/>
      <c r="AE773" s="218"/>
      <c r="AF773" s="218"/>
      <c r="AG773" s="218"/>
      <c r="AH773" s="218"/>
      <c r="AI773" s="94"/>
      <c r="AJ773" s="218"/>
      <c r="AK773" s="218"/>
      <c r="AL773" s="218"/>
      <c r="AM773" s="218"/>
      <c r="AN773" s="218"/>
      <c r="AO773" s="94"/>
      <c r="AP773" s="218"/>
      <c r="AQ773" s="218"/>
      <c r="AR773" s="218"/>
      <c r="AU773" s="218"/>
      <c r="AW773" s="218"/>
      <c r="AX773" s="218"/>
      <c r="BE773" s="94"/>
      <c r="BF773" s="218"/>
      <c r="BG773" s="94"/>
      <c r="BH773" s="94"/>
      <c r="BI773" s="218"/>
      <c r="BJ773" s="94"/>
      <c r="BK773" s="218"/>
      <c r="BL773" s="218"/>
      <c r="BQ773" s="96"/>
      <c r="BR773" s="96"/>
      <c r="BS773" s="96"/>
      <c r="BT773" s="96"/>
      <c r="BV773" s="96"/>
      <c r="BW773" s="96"/>
    </row>
    <row r="774" spans="2:75" x14ac:dyDescent="0.2">
      <c r="B774" s="101"/>
      <c r="I774" s="101"/>
      <c r="L774" s="101"/>
      <c r="M774" s="105"/>
      <c r="N774" s="257"/>
      <c r="O774" s="257"/>
      <c r="P774" s="257"/>
      <c r="Q774" s="257"/>
      <c r="R774" s="220"/>
      <c r="S774" s="220"/>
      <c r="T774" s="220"/>
      <c r="U774" s="220"/>
      <c r="V774" s="218"/>
      <c r="X774" s="106"/>
      <c r="Y774" s="218"/>
      <c r="Z774" s="218"/>
      <c r="AA774" s="218"/>
      <c r="AB774" s="94"/>
      <c r="AC774" s="218"/>
      <c r="AD774" s="218"/>
      <c r="AE774" s="218"/>
      <c r="AF774" s="218"/>
      <c r="AG774" s="218"/>
      <c r="AH774" s="218"/>
      <c r="AI774" s="94"/>
      <c r="AJ774" s="218"/>
      <c r="AK774" s="218"/>
      <c r="AL774" s="218"/>
      <c r="AM774" s="218"/>
      <c r="AN774" s="218"/>
      <c r="AO774" s="94"/>
      <c r="AP774" s="218"/>
      <c r="AQ774" s="218"/>
      <c r="AR774" s="218"/>
      <c r="AU774" s="218"/>
      <c r="AW774" s="218"/>
      <c r="AX774" s="218"/>
      <c r="BE774" s="94"/>
      <c r="BF774" s="218"/>
      <c r="BG774" s="94"/>
      <c r="BH774" s="94"/>
      <c r="BI774" s="218"/>
      <c r="BJ774" s="94"/>
      <c r="BK774" s="218"/>
      <c r="BL774" s="218"/>
      <c r="BQ774" s="96"/>
      <c r="BR774" s="96"/>
      <c r="BS774" s="96"/>
      <c r="BT774" s="96"/>
      <c r="BV774" s="96"/>
      <c r="BW774" s="96"/>
    </row>
    <row r="775" spans="2:75" x14ac:dyDescent="0.2">
      <c r="B775" s="101"/>
      <c r="I775" s="101"/>
      <c r="L775" s="101"/>
      <c r="M775" s="105"/>
      <c r="N775" s="257"/>
      <c r="O775" s="257"/>
      <c r="P775" s="257"/>
      <c r="Q775" s="257"/>
      <c r="R775" s="220"/>
      <c r="S775" s="220"/>
      <c r="T775" s="220"/>
      <c r="U775" s="220"/>
      <c r="V775" s="218"/>
      <c r="X775" s="106"/>
      <c r="Y775" s="218"/>
      <c r="Z775" s="218"/>
      <c r="AA775" s="218"/>
      <c r="AB775" s="94"/>
      <c r="AC775" s="218"/>
      <c r="AD775" s="218"/>
      <c r="AE775" s="218"/>
      <c r="AF775" s="218"/>
      <c r="AG775" s="218"/>
      <c r="AH775" s="218"/>
      <c r="AI775" s="94"/>
      <c r="AJ775" s="218"/>
      <c r="AK775" s="218"/>
      <c r="AL775" s="218"/>
      <c r="AM775" s="218"/>
      <c r="AN775" s="218"/>
      <c r="AO775" s="94"/>
      <c r="AP775" s="218"/>
      <c r="AQ775" s="218"/>
      <c r="AR775" s="218"/>
      <c r="AU775" s="218"/>
      <c r="AW775" s="218"/>
      <c r="AX775" s="218"/>
      <c r="BE775" s="94"/>
      <c r="BF775" s="218"/>
      <c r="BG775" s="94"/>
      <c r="BH775" s="94"/>
      <c r="BI775" s="218"/>
      <c r="BJ775" s="94"/>
      <c r="BK775" s="218"/>
      <c r="BL775" s="218"/>
      <c r="BQ775" s="96"/>
      <c r="BR775" s="96"/>
      <c r="BS775" s="96"/>
      <c r="BT775" s="96"/>
      <c r="BV775" s="96"/>
      <c r="BW775" s="96"/>
    </row>
    <row r="776" spans="2:75" x14ac:dyDescent="0.2">
      <c r="B776" s="101"/>
      <c r="I776" s="101"/>
      <c r="L776" s="101"/>
      <c r="M776" s="105"/>
      <c r="N776" s="257"/>
      <c r="O776" s="257"/>
      <c r="P776" s="257"/>
      <c r="Q776" s="257"/>
      <c r="R776" s="220"/>
      <c r="S776" s="220"/>
      <c r="T776" s="220"/>
      <c r="U776" s="220"/>
      <c r="V776" s="218"/>
      <c r="X776" s="106"/>
      <c r="Y776" s="218"/>
      <c r="Z776" s="218"/>
      <c r="AA776" s="218"/>
      <c r="AB776" s="94"/>
      <c r="AC776" s="218"/>
      <c r="AD776" s="218"/>
      <c r="AE776" s="218"/>
      <c r="AF776" s="218"/>
      <c r="AG776" s="218"/>
      <c r="AH776" s="218"/>
      <c r="AI776" s="94"/>
      <c r="AJ776" s="218"/>
      <c r="AK776" s="218"/>
      <c r="AL776" s="218"/>
      <c r="AM776" s="218"/>
      <c r="AN776" s="218"/>
      <c r="AO776" s="94"/>
      <c r="AP776" s="218"/>
      <c r="AQ776" s="218"/>
      <c r="AR776" s="218"/>
      <c r="AU776" s="218"/>
      <c r="AW776" s="218"/>
      <c r="AX776" s="218"/>
      <c r="BE776" s="94"/>
      <c r="BF776" s="218"/>
      <c r="BG776" s="94"/>
      <c r="BH776" s="94"/>
      <c r="BI776" s="218"/>
      <c r="BJ776" s="94"/>
      <c r="BK776" s="218"/>
      <c r="BL776" s="218"/>
      <c r="BQ776" s="96"/>
      <c r="BR776" s="96"/>
      <c r="BS776" s="96"/>
      <c r="BT776" s="96"/>
      <c r="BV776" s="96"/>
      <c r="BW776" s="96"/>
    </row>
    <row r="777" spans="2:75" x14ac:dyDescent="0.2">
      <c r="B777" s="101"/>
      <c r="I777" s="101"/>
      <c r="L777" s="101"/>
      <c r="M777" s="105"/>
      <c r="N777" s="257"/>
      <c r="O777" s="257"/>
      <c r="P777" s="257"/>
      <c r="Q777" s="257"/>
      <c r="R777" s="220"/>
      <c r="S777" s="220"/>
      <c r="T777" s="220"/>
      <c r="U777" s="220"/>
      <c r="V777" s="218"/>
      <c r="X777" s="106"/>
      <c r="Y777" s="218"/>
      <c r="Z777" s="218"/>
      <c r="AA777" s="218"/>
      <c r="AB777" s="94"/>
      <c r="AC777" s="218"/>
      <c r="AD777" s="218"/>
      <c r="AE777" s="218"/>
      <c r="AF777" s="218"/>
      <c r="AG777" s="218"/>
      <c r="AH777" s="218"/>
      <c r="AI777" s="94"/>
      <c r="AJ777" s="218"/>
      <c r="AK777" s="218"/>
      <c r="AL777" s="218"/>
      <c r="AM777" s="218"/>
      <c r="AN777" s="218"/>
      <c r="AO777" s="94"/>
      <c r="AP777" s="218"/>
      <c r="AQ777" s="218"/>
      <c r="AR777" s="218"/>
      <c r="AU777" s="218"/>
      <c r="AW777" s="218"/>
      <c r="AX777" s="218"/>
      <c r="BE777" s="94"/>
      <c r="BF777" s="218"/>
      <c r="BG777" s="94"/>
      <c r="BH777" s="94"/>
      <c r="BI777" s="218"/>
      <c r="BJ777" s="94"/>
      <c r="BK777" s="218"/>
      <c r="BL777" s="218"/>
      <c r="BQ777" s="96"/>
      <c r="BR777" s="96"/>
      <c r="BS777" s="96"/>
      <c r="BT777" s="96"/>
      <c r="BV777" s="96"/>
      <c r="BW777" s="96"/>
    </row>
    <row r="778" spans="2:75" x14ac:dyDescent="0.2">
      <c r="B778" s="101"/>
      <c r="I778" s="101"/>
      <c r="L778" s="101"/>
      <c r="M778" s="105"/>
      <c r="N778" s="257"/>
      <c r="O778" s="257"/>
      <c r="P778" s="257"/>
      <c r="Q778" s="257"/>
      <c r="R778" s="220"/>
      <c r="S778" s="220"/>
      <c r="T778" s="220"/>
      <c r="U778" s="220"/>
      <c r="V778" s="218"/>
      <c r="X778" s="106"/>
      <c r="Y778" s="218"/>
      <c r="Z778" s="218"/>
      <c r="AA778" s="218"/>
      <c r="AB778" s="94"/>
      <c r="AC778" s="218"/>
      <c r="AD778" s="218"/>
      <c r="AE778" s="218"/>
      <c r="AF778" s="218"/>
      <c r="AG778" s="218"/>
      <c r="AH778" s="218"/>
      <c r="AI778" s="94"/>
      <c r="AJ778" s="218"/>
      <c r="AK778" s="218"/>
      <c r="AL778" s="218"/>
      <c r="AM778" s="218"/>
      <c r="AN778" s="218"/>
      <c r="AO778" s="94"/>
      <c r="AP778" s="218"/>
      <c r="AQ778" s="218"/>
      <c r="AR778" s="218"/>
      <c r="AU778" s="218"/>
      <c r="AW778" s="218"/>
      <c r="AX778" s="218"/>
      <c r="BE778" s="94"/>
      <c r="BF778" s="218"/>
      <c r="BG778" s="94"/>
      <c r="BH778" s="94"/>
      <c r="BI778" s="218"/>
      <c r="BJ778" s="94"/>
      <c r="BK778" s="218"/>
      <c r="BL778" s="218"/>
      <c r="BQ778" s="96"/>
      <c r="BR778" s="96"/>
      <c r="BS778" s="96"/>
      <c r="BT778" s="96"/>
      <c r="BV778" s="96"/>
      <c r="BW778" s="96"/>
    </row>
    <row r="779" spans="2:75" x14ac:dyDescent="0.2">
      <c r="B779" s="101"/>
      <c r="I779" s="101"/>
      <c r="L779" s="101"/>
      <c r="M779" s="105"/>
      <c r="N779" s="257"/>
      <c r="O779" s="257"/>
      <c r="P779" s="257"/>
      <c r="Q779" s="257"/>
      <c r="R779" s="220"/>
      <c r="S779" s="220"/>
      <c r="T779" s="220"/>
      <c r="U779" s="220"/>
      <c r="V779" s="218"/>
      <c r="X779" s="106"/>
      <c r="Y779" s="218"/>
      <c r="Z779" s="218"/>
      <c r="AA779" s="218"/>
      <c r="AB779" s="94"/>
      <c r="AC779" s="218"/>
      <c r="AD779" s="218"/>
      <c r="AE779" s="218"/>
      <c r="AF779" s="218"/>
      <c r="AG779" s="218"/>
      <c r="AH779" s="218"/>
      <c r="AI779" s="94"/>
      <c r="AJ779" s="218"/>
      <c r="AK779" s="218"/>
      <c r="AL779" s="218"/>
      <c r="AM779" s="218"/>
      <c r="AN779" s="218"/>
      <c r="AO779" s="94"/>
      <c r="AP779" s="218"/>
      <c r="AQ779" s="218"/>
      <c r="AR779" s="218"/>
      <c r="AU779" s="218"/>
      <c r="AW779" s="218"/>
      <c r="AX779" s="218"/>
      <c r="BE779" s="94"/>
      <c r="BF779" s="218"/>
      <c r="BG779" s="94"/>
      <c r="BH779" s="94"/>
      <c r="BI779" s="218"/>
      <c r="BJ779" s="94"/>
      <c r="BK779" s="218"/>
      <c r="BL779" s="218"/>
      <c r="BQ779" s="96"/>
      <c r="BR779" s="96"/>
      <c r="BS779" s="96"/>
      <c r="BT779" s="96"/>
      <c r="BV779" s="96"/>
      <c r="BW779" s="96"/>
    </row>
    <row r="780" spans="2:75" x14ac:dyDescent="0.2">
      <c r="B780" s="101"/>
      <c r="I780" s="101"/>
      <c r="L780" s="101"/>
      <c r="M780" s="105"/>
      <c r="N780" s="257"/>
      <c r="O780" s="257"/>
      <c r="P780" s="257"/>
      <c r="Q780" s="257"/>
      <c r="R780" s="220"/>
      <c r="S780" s="220"/>
      <c r="T780" s="220"/>
      <c r="U780" s="220"/>
      <c r="V780" s="218"/>
      <c r="X780" s="106"/>
      <c r="Y780" s="218"/>
      <c r="Z780" s="218"/>
      <c r="AA780" s="218"/>
      <c r="AB780" s="94"/>
      <c r="AC780" s="218"/>
      <c r="AD780" s="218"/>
      <c r="AE780" s="218"/>
      <c r="AF780" s="218"/>
      <c r="AG780" s="218"/>
      <c r="AH780" s="218"/>
      <c r="AI780" s="94"/>
      <c r="AJ780" s="218"/>
      <c r="AK780" s="218"/>
      <c r="AL780" s="218"/>
      <c r="AM780" s="218"/>
      <c r="AN780" s="218"/>
      <c r="AO780" s="94"/>
      <c r="AP780" s="218"/>
      <c r="AQ780" s="218"/>
      <c r="AR780" s="218"/>
      <c r="AU780" s="218"/>
      <c r="AW780" s="218"/>
      <c r="AX780" s="218"/>
      <c r="BE780" s="94"/>
      <c r="BF780" s="218"/>
      <c r="BG780" s="94"/>
      <c r="BH780" s="94"/>
      <c r="BI780" s="218"/>
      <c r="BJ780" s="94"/>
      <c r="BK780" s="218"/>
      <c r="BL780" s="218"/>
      <c r="BQ780" s="96"/>
      <c r="BR780" s="96"/>
      <c r="BS780" s="96"/>
      <c r="BT780" s="96"/>
      <c r="BV780" s="96"/>
      <c r="BW780" s="96"/>
    </row>
    <row r="781" spans="2:75" x14ac:dyDescent="0.2">
      <c r="B781" s="101"/>
      <c r="I781" s="101"/>
      <c r="L781" s="101"/>
      <c r="M781" s="105"/>
      <c r="N781" s="257"/>
      <c r="O781" s="257"/>
      <c r="P781" s="257"/>
      <c r="Q781" s="257"/>
      <c r="R781" s="220"/>
      <c r="S781" s="220"/>
      <c r="T781" s="220"/>
      <c r="U781" s="220"/>
      <c r="V781" s="218"/>
      <c r="X781" s="106"/>
      <c r="Y781" s="218"/>
      <c r="Z781" s="218"/>
      <c r="AA781" s="218"/>
      <c r="AB781" s="94"/>
      <c r="AC781" s="218"/>
      <c r="AD781" s="218"/>
      <c r="AE781" s="218"/>
      <c r="AF781" s="218"/>
      <c r="AG781" s="218"/>
      <c r="AH781" s="218"/>
      <c r="AI781" s="94"/>
      <c r="AJ781" s="218"/>
      <c r="AK781" s="218"/>
      <c r="AL781" s="218"/>
      <c r="AM781" s="218"/>
      <c r="AN781" s="218"/>
      <c r="AO781" s="94"/>
      <c r="AP781" s="218"/>
      <c r="AQ781" s="218"/>
      <c r="AR781" s="218"/>
      <c r="AU781" s="218"/>
      <c r="AW781" s="218"/>
      <c r="AX781" s="218"/>
      <c r="BE781" s="94"/>
      <c r="BF781" s="218"/>
      <c r="BG781" s="94"/>
      <c r="BH781" s="94"/>
      <c r="BI781" s="218"/>
      <c r="BJ781" s="94"/>
      <c r="BK781" s="218"/>
      <c r="BL781" s="218"/>
      <c r="BQ781" s="96"/>
      <c r="BR781" s="96"/>
      <c r="BS781" s="96"/>
      <c r="BT781" s="96"/>
      <c r="BV781" s="96"/>
      <c r="BW781" s="96"/>
    </row>
    <row r="782" spans="2:75" x14ac:dyDescent="0.2">
      <c r="B782" s="101"/>
      <c r="I782" s="101"/>
      <c r="L782" s="101"/>
      <c r="M782" s="105"/>
      <c r="N782" s="257"/>
      <c r="O782" s="257"/>
      <c r="P782" s="257"/>
      <c r="Q782" s="257"/>
      <c r="R782" s="220"/>
      <c r="S782" s="220"/>
      <c r="T782" s="220"/>
      <c r="U782" s="220"/>
      <c r="V782" s="218"/>
      <c r="X782" s="106"/>
      <c r="Y782" s="218"/>
      <c r="Z782" s="218"/>
      <c r="AA782" s="218"/>
      <c r="AB782" s="94"/>
      <c r="AC782" s="218"/>
      <c r="AD782" s="218"/>
      <c r="AE782" s="218"/>
      <c r="AF782" s="218"/>
      <c r="AG782" s="218"/>
      <c r="AH782" s="218"/>
      <c r="AI782" s="94"/>
      <c r="AJ782" s="218"/>
      <c r="AK782" s="218"/>
      <c r="AL782" s="218"/>
      <c r="AM782" s="218"/>
      <c r="AN782" s="218"/>
      <c r="AO782" s="94"/>
      <c r="AP782" s="218"/>
      <c r="AQ782" s="218"/>
      <c r="AR782" s="218"/>
      <c r="AU782" s="218"/>
      <c r="AW782" s="218"/>
      <c r="AX782" s="218"/>
      <c r="BE782" s="94"/>
      <c r="BF782" s="218"/>
      <c r="BG782" s="94"/>
      <c r="BH782" s="94"/>
      <c r="BI782" s="218"/>
      <c r="BJ782" s="94"/>
      <c r="BK782" s="218"/>
      <c r="BL782" s="218"/>
      <c r="BQ782" s="96"/>
      <c r="BR782" s="96"/>
      <c r="BS782" s="96"/>
      <c r="BT782" s="96"/>
      <c r="BV782" s="96"/>
      <c r="BW782" s="96"/>
    </row>
    <row r="783" spans="2:75" x14ac:dyDescent="0.2">
      <c r="B783" s="101"/>
      <c r="I783" s="101"/>
      <c r="L783" s="101"/>
      <c r="M783" s="105"/>
      <c r="N783" s="257"/>
      <c r="O783" s="257"/>
      <c r="P783" s="257"/>
      <c r="Q783" s="257"/>
      <c r="R783" s="220"/>
      <c r="S783" s="220"/>
      <c r="T783" s="220"/>
      <c r="U783" s="220"/>
      <c r="V783" s="218"/>
      <c r="X783" s="106"/>
      <c r="Y783" s="218"/>
      <c r="Z783" s="218"/>
      <c r="AA783" s="218"/>
      <c r="AB783" s="94"/>
      <c r="AC783" s="218"/>
      <c r="AD783" s="218"/>
      <c r="AE783" s="218"/>
      <c r="AF783" s="218"/>
      <c r="AG783" s="218"/>
      <c r="AH783" s="218"/>
      <c r="AI783" s="94"/>
      <c r="AJ783" s="218"/>
      <c r="AK783" s="218"/>
      <c r="AL783" s="218"/>
      <c r="AM783" s="218"/>
      <c r="AN783" s="218"/>
      <c r="AO783" s="94"/>
      <c r="AP783" s="218"/>
      <c r="AQ783" s="218"/>
      <c r="AR783" s="218"/>
      <c r="AU783" s="218"/>
      <c r="AW783" s="218"/>
      <c r="AX783" s="218"/>
      <c r="BE783" s="94"/>
      <c r="BF783" s="218"/>
      <c r="BG783" s="94"/>
      <c r="BH783" s="94"/>
      <c r="BI783" s="218"/>
      <c r="BJ783" s="94"/>
      <c r="BK783" s="218"/>
      <c r="BL783" s="218"/>
      <c r="BQ783" s="96"/>
      <c r="BR783" s="96"/>
      <c r="BS783" s="96"/>
      <c r="BT783" s="96"/>
      <c r="BV783" s="96"/>
      <c r="BW783" s="96"/>
    </row>
    <row r="784" spans="2:75" x14ac:dyDescent="0.2">
      <c r="B784" s="101"/>
      <c r="I784" s="101"/>
      <c r="L784" s="101"/>
      <c r="M784" s="105"/>
      <c r="N784" s="257"/>
      <c r="O784" s="257"/>
      <c r="P784" s="257"/>
      <c r="Q784" s="257"/>
      <c r="R784" s="220"/>
      <c r="S784" s="220"/>
      <c r="T784" s="220"/>
      <c r="U784" s="220"/>
      <c r="V784" s="218"/>
      <c r="X784" s="106"/>
      <c r="Y784" s="218"/>
      <c r="Z784" s="218"/>
      <c r="AA784" s="218"/>
      <c r="AB784" s="94"/>
      <c r="AC784" s="218"/>
      <c r="AD784" s="218"/>
      <c r="AE784" s="218"/>
      <c r="AF784" s="218"/>
      <c r="AG784" s="218"/>
      <c r="AH784" s="218"/>
      <c r="AI784" s="94"/>
      <c r="AJ784" s="218"/>
      <c r="AK784" s="218"/>
      <c r="AL784" s="218"/>
      <c r="AM784" s="218"/>
      <c r="AN784" s="218"/>
      <c r="AO784" s="94"/>
      <c r="AP784" s="218"/>
      <c r="AQ784" s="218"/>
      <c r="AR784" s="218"/>
      <c r="AU784" s="218"/>
      <c r="AW784" s="218"/>
      <c r="AX784" s="218"/>
      <c r="BE784" s="94"/>
      <c r="BF784" s="218"/>
      <c r="BG784" s="94"/>
      <c r="BH784" s="94"/>
      <c r="BI784" s="218"/>
      <c r="BJ784" s="94"/>
      <c r="BK784" s="218"/>
      <c r="BL784" s="218"/>
      <c r="BQ784" s="96"/>
      <c r="BR784" s="96"/>
      <c r="BS784" s="96"/>
      <c r="BT784" s="96"/>
      <c r="BV784" s="96"/>
      <c r="BW784" s="96"/>
    </row>
    <row r="785" spans="2:75" x14ac:dyDescent="0.2">
      <c r="B785" s="101"/>
      <c r="I785" s="101"/>
      <c r="L785" s="101"/>
      <c r="M785" s="105"/>
      <c r="N785" s="257"/>
      <c r="O785" s="257"/>
      <c r="P785" s="257"/>
      <c r="Q785" s="257"/>
      <c r="R785" s="220"/>
      <c r="S785" s="220"/>
      <c r="T785" s="220"/>
      <c r="U785" s="220"/>
      <c r="V785" s="218"/>
      <c r="X785" s="106"/>
      <c r="Y785" s="218"/>
      <c r="Z785" s="218"/>
      <c r="AA785" s="218"/>
      <c r="AB785" s="94"/>
      <c r="AC785" s="218"/>
      <c r="AD785" s="218"/>
      <c r="AE785" s="218"/>
      <c r="AF785" s="218"/>
      <c r="AG785" s="218"/>
      <c r="AH785" s="218"/>
      <c r="AI785" s="94"/>
      <c r="AJ785" s="218"/>
      <c r="AK785" s="218"/>
      <c r="AL785" s="218"/>
      <c r="AM785" s="218"/>
      <c r="AN785" s="218"/>
      <c r="AO785" s="94"/>
      <c r="AP785" s="218"/>
      <c r="AQ785" s="218"/>
      <c r="AR785" s="218"/>
      <c r="AU785" s="218"/>
      <c r="AW785" s="218"/>
      <c r="AX785" s="218"/>
      <c r="BE785" s="94"/>
      <c r="BF785" s="218"/>
      <c r="BG785" s="94"/>
      <c r="BH785" s="94"/>
      <c r="BI785" s="218"/>
      <c r="BJ785" s="94"/>
      <c r="BK785" s="218"/>
      <c r="BL785" s="218"/>
      <c r="BQ785" s="96"/>
      <c r="BR785" s="96"/>
      <c r="BS785" s="96"/>
      <c r="BT785" s="96"/>
      <c r="BV785" s="96"/>
      <c r="BW785" s="96"/>
    </row>
    <row r="786" spans="2:75" x14ac:dyDescent="0.2">
      <c r="B786" s="101"/>
      <c r="I786" s="101"/>
      <c r="L786" s="101"/>
      <c r="M786" s="105"/>
      <c r="N786" s="257"/>
      <c r="O786" s="257"/>
      <c r="P786" s="257"/>
      <c r="Q786" s="257"/>
      <c r="R786" s="220"/>
      <c r="S786" s="220"/>
      <c r="T786" s="220"/>
      <c r="U786" s="220"/>
      <c r="V786" s="218"/>
      <c r="X786" s="106"/>
      <c r="Y786" s="218"/>
      <c r="Z786" s="218"/>
      <c r="AA786" s="218"/>
      <c r="AB786" s="94"/>
      <c r="AC786" s="218"/>
      <c r="AD786" s="218"/>
      <c r="AE786" s="218"/>
      <c r="AF786" s="218"/>
      <c r="AG786" s="218"/>
      <c r="AH786" s="218"/>
      <c r="AI786" s="94"/>
      <c r="AJ786" s="218"/>
      <c r="AK786" s="218"/>
      <c r="AL786" s="218"/>
      <c r="AM786" s="218"/>
      <c r="AN786" s="218"/>
      <c r="AO786" s="94"/>
      <c r="AP786" s="218"/>
      <c r="AQ786" s="218"/>
      <c r="AR786" s="218"/>
      <c r="AU786" s="218"/>
      <c r="AW786" s="218"/>
      <c r="AX786" s="218"/>
      <c r="BE786" s="94"/>
      <c r="BF786" s="218"/>
      <c r="BG786" s="94"/>
      <c r="BH786" s="94"/>
      <c r="BI786" s="218"/>
      <c r="BJ786" s="94"/>
      <c r="BK786" s="218"/>
      <c r="BL786" s="218"/>
      <c r="BQ786" s="96"/>
      <c r="BR786" s="96"/>
      <c r="BS786" s="96"/>
      <c r="BT786" s="96"/>
      <c r="BV786" s="96"/>
      <c r="BW786" s="96"/>
    </row>
    <row r="787" spans="2:75" x14ac:dyDescent="0.2">
      <c r="B787" s="101"/>
      <c r="I787" s="101"/>
      <c r="L787" s="101"/>
      <c r="M787" s="105"/>
      <c r="N787" s="257"/>
      <c r="O787" s="257"/>
      <c r="P787" s="257"/>
      <c r="Q787" s="257"/>
      <c r="R787" s="220"/>
      <c r="S787" s="220"/>
      <c r="T787" s="220"/>
      <c r="U787" s="220"/>
      <c r="V787" s="218"/>
      <c r="X787" s="106"/>
      <c r="Y787" s="218"/>
      <c r="Z787" s="218"/>
      <c r="AA787" s="218"/>
      <c r="AB787" s="94"/>
      <c r="AC787" s="218"/>
      <c r="AD787" s="218"/>
      <c r="AE787" s="218"/>
      <c r="AF787" s="218"/>
      <c r="AG787" s="218"/>
      <c r="AH787" s="218"/>
      <c r="AI787" s="94"/>
      <c r="AJ787" s="218"/>
      <c r="AK787" s="218"/>
      <c r="AL787" s="218"/>
      <c r="AM787" s="218"/>
      <c r="AN787" s="218"/>
      <c r="AO787" s="94"/>
      <c r="AP787" s="218"/>
      <c r="AQ787" s="218"/>
      <c r="AR787" s="218"/>
      <c r="AU787" s="218"/>
      <c r="AW787" s="218"/>
      <c r="AX787" s="218"/>
      <c r="BE787" s="94"/>
      <c r="BF787" s="218"/>
      <c r="BG787" s="94"/>
      <c r="BH787" s="94"/>
      <c r="BI787" s="218"/>
      <c r="BJ787" s="94"/>
      <c r="BK787" s="218"/>
      <c r="BL787" s="218"/>
      <c r="BQ787" s="96"/>
      <c r="BR787" s="96"/>
      <c r="BS787" s="96"/>
      <c r="BT787" s="96"/>
      <c r="BV787" s="96"/>
      <c r="BW787" s="96"/>
    </row>
    <row r="788" spans="2:75" x14ac:dyDescent="0.2">
      <c r="B788" s="101"/>
      <c r="I788" s="101"/>
      <c r="L788" s="101"/>
      <c r="M788" s="105"/>
      <c r="N788" s="257"/>
      <c r="O788" s="257"/>
      <c r="P788" s="257"/>
      <c r="Q788" s="257"/>
      <c r="R788" s="220"/>
      <c r="S788" s="220"/>
      <c r="T788" s="220"/>
      <c r="U788" s="220"/>
      <c r="V788" s="218"/>
      <c r="X788" s="106"/>
      <c r="Y788" s="218"/>
      <c r="Z788" s="218"/>
      <c r="AA788" s="218"/>
      <c r="AB788" s="94"/>
      <c r="AC788" s="218"/>
      <c r="AD788" s="218"/>
      <c r="AE788" s="218"/>
      <c r="AF788" s="218"/>
      <c r="AG788" s="218"/>
      <c r="AH788" s="218"/>
      <c r="AI788" s="94"/>
      <c r="AJ788" s="218"/>
      <c r="AK788" s="218"/>
      <c r="AL788" s="218"/>
      <c r="AM788" s="218"/>
      <c r="AN788" s="218"/>
      <c r="AO788" s="94"/>
      <c r="AP788" s="218"/>
      <c r="AQ788" s="218"/>
      <c r="AR788" s="218"/>
      <c r="AU788" s="218"/>
      <c r="AW788" s="218"/>
      <c r="AX788" s="218"/>
      <c r="BE788" s="94"/>
      <c r="BF788" s="218"/>
      <c r="BG788" s="94"/>
      <c r="BH788" s="94"/>
      <c r="BI788" s="218"/>
      <c r="BJ788" s="94"/>
      <c r="BK788" s="218"/>
      <c r="BL788" s="218"/>
      <c r="BQ788" s="96"/>
      <c r="BR788" s="96"/>
      <c r="BS788" s="96"/>
      <c r="BT788" s="96"/>
      <c r="BV788" s="96"/>
      <c r="BW788" s="96"/>
    </row>
    <row r="789" spans="2:75" x14ac:dyDescent="0.2">
      <c r="B789" s="101"/>
      <c r="I789" s="101"/>
      <c r="L789" s="101"/>
      <c r="M789" s="105"/>
      <c r="N789" s="257"/>
      <c r="O789" s="257"/>
      <c r="P789" s="257"/>
      <c r="Q789" s="257"/>
      <c r="R789" s="220"/>
      <c r="S789" s="220"/>
      <c r="T789" s="220"/>
      <c r="U789" s="220"/>
      <c r="V789" s="218"/>
      <c r="X789" s="106"/>
      <c r="Y789" s="218"/>
      <c r="Z789" s="218"/>
      <c r="AA789" s="218"/>
      <c r="AB789" s="94"/>
      <c r="AC789" s="218"/>
      <c r="AD789" s="218"/>
      <c r="AE789" s="218"/>
      <c r="AF789" s="218"/>
      <c r="AG789" s="218"/>
      <c r="AH789" s="218"/>
      <c r="AI789" s="94"/>
      <c r="AJ789" s="218"/>
      <c r="AK789" s="218"/>
      <c r="AL789" s="218"/>
      <c r="AM789" s="218"/>
      <c r="AN789" s="218"/>
      <c r="AO789" s="94"/>
      <c r="AP789" s="218"/>
      <c r="AQ789" s="218"/>
      <c r="AR789" s="218"/>
      <c r="AU789" s="218"/>
      <c r="AW789" s="218"/>
      <c r="AX789" s="218"/>
      <c r="BE789" s="94"/>
      <c r="BF789" s="218"/>
      <c r="BG789" s="94"/>
      <c r="BH789" s="94"/>
      <c r="BI789" s="218"/>
      <c r="BJ789" s="94"/>
      <c r="BK789" s="218"/>
      <c r="BL789" s="218"/>
      <c r="BQ789" s="96"/>
      <c r="BR789" s="96"/>
      <c r="BS789" s="96"/>
      <c r="BT789" s="96"/>
      <c r="BV789" s="96"/>
      <c r="BW789" s="96"/>
    </row>
    <row r="790" spans="2:75" x14ac:dyDescent="0.2">
      <c r="B790" s="101"/>
      <c r="I790" s="101"/>
      <c r="L790" s="101"/>
      <c r="M790" s="105"/>
      <c r="N790" s="257"/>
      <c r="O790" s="257"/>
      <c r="P790" s="257"/>
      <c r="Q790" s="257"/>
      <c r="R790" s="220"/>
      <c r="S790" s="220"/>
      <c r="T790" s="220"/>
      <c r="U790" s="220"/>
      <c r="V790" s="218"/>
      <c r="X790" s="106"/>
      <c r="Y790" s="218"/>
      <c r="Z790" s="218"/>
      <c r="AA790" s="218"/>
      <c r="AB790" s="94"/>
      <c r="AC790" s="218"/>
      <c r="AD790" s="218"/>
      <c r="AE790" s="218"/>
      <c r="AF790" s="218"/>
      <c r="AG790" s="218"/>
      <c r="AH790" s="218"/>
      <c r="AI790" s="94"/>
      <c r="AJ790" s="218"/>
      <c r="AK790" s="218"/>
      <c r="AL790" s="218"/>
      <c r="AM790" s="218"/>
      <c r="AN790" s="218"/>
      <c r="AO790" s="94"/>
      <c r="AP790" s="218"/>
      <c r="AQ790" s="218"/>
      <c r="AR790" s="218"/>
      <c r="AU790" s="218"/>
      <c r="AW790" s="218"/>
      <c r="AX790" s="218"/>
      <c r="BE790" s="94"/>
      <c r="BF790" s="218"/>
      <c r="BG790" s="94"/>
      <c r="BH790" s="94"/>
      <c r="BI790" s="218"/>
      <c r="BJ790" s="94"/>
      <c r="BK790" s="218"/>
      <c r="BL790" s="218"/>
      <c r="BQ790" s="96"/>
      <c r="BR790" s="96"/>
      <c r="BS790" s="96"/>
      <c r="BT790" s="96"/>
      <c r="BV790" s="96"/>
      <c r="BW790" s="96"/>
    </row>
    <row r="791" spans="2:75" x14ac:dyDescent="0.2">
      <c r="B791" s="101"/>
      <c r="I791" s="101"/>
      <c r="L791" s="101"/>
      <c r="M791" s="105"/>
      <c r="N791" s="257"/>
      <c r="O791" s="257"/>
      <c r="P791" s="257"/>
      <c r="Q791" s="257"/>
      <c r="R791" s="220"/>
      <c r="S791" s="220"/>
      <c r="T791" s="220"/>
      <c r="U791" s="220"/>
      <c r="V791" s="218"/>
      <c r="X791" s="106"/>
      <c r="Y791" s="218"/>
      <c r="Z791" s="218"/>
      <c r="AA791" s="218"/>
      <c r="AB791" s="94"/>
      <c r="AC791" s="218"/>
      <c r="AD791" s="218"/>
      <c r="AE791" s="218"/>
      <c r="AF791" s="218"/>
      <c r="AG791" s="218"/>
      <c r="AH791" s="218"/>
      <c r="AI791" s="94"/>
      <c r="AJ791" s="218"/>
      <c r="AK791" s="218"/>
      <c r="AL791" s="218"/>
      <c r="AM791" s="218"/>
      <c r="AN791" s="218"/>
      <c r="AO791" s="94"/>
      <c r="AP791" s="218"/>
      <c r="AQ791" s="218"/>
      <c r="AR791" s="218"/>
      <c r="AU791" s="218"/>
      <c r="AW791" s="218"/>
      <c r="AX791" s="218"/>
      <c r="BE791" s="94"/>
      <c r="BF791" s="218"/>
      <c r="BG791" s="94"/>
      <c r="BH791" s="94"/>
      <c r="BI791" s="218"/>
      <c r="BJ791" s="94"/>
      <c r="BK791" s="218"/>
      <c r="BL791" s="218"/>
      <c r="BQ791" s="96"/>
      <c r="BR791" s="96"/>
      <c r="BS791" s="96"/>
      <c r="BT791" s="96"/>
      <c r="BV791" s="96"/>
      <c r="BW791" s="96"/>
    </row>
    <row r="792" spans="2:75" x14ac:dyDescent="0.2">
      <c r="B792" s="101"/>
      <c r="I792" s="101"/>
      <c r="L792" s="101"/>
      <c r="M792" s="105"/>
      <c r="N792" s="257"/>
      <c r="O792" s="257"/>
      <c r="P792" s="257"/>
      <c r="Q792" s="257"/>
      <c r="R792" s="220"/>
      <c r="S792" s="220"/>
      <c r="T792" s="220"/>
      <c r="U792" s="220"/>
      <c r="V792" s="218"/>
      <c r="X792" s="106"/>
      <c r="Y792" s="218"/>
      <c r="Z792" s="218"/>
      <c r="AA792" s="218"/>
      <c r="AB792" s="94"/>
      <c r="AC792" s="218"/>
      <c r="AD792" s="218"/>
      <c r="AE792" s="218"/>
      <c r="AF792" s="218"/>
      <c r="AG792" s="218"/>
      <c r="AH792" s="218"/>
      <c r="AI792" s="94"/>
      <c r="AJ792" s="218"/>
      <c r="AK792" s="218"/>
      <c r="AL792" s="218"/>
      <c r="AM792" s="218"/>
      <c r="AN792" s="218"/>
      <c r="AO792" s="94"/>
      <c r="AP792" s="218"/>
      <c r="AQ792" s="218"/>
      <c r="AR792" s="218"/>
      <c r="AU792" s="218"/>
      <c r="AW792" s="218"/>
      <c r="AX792" s="218"/>
      <c r="BE792" s="94"/>
      <c r="BF792" s="218"/>
      <c r="BG792" s="94"/>
      <c r="BH792" s="94"/>
      <c r="BI792" s="218"/>
      <c r="BJ792" s="94"/>
      <c r="BK792" s="218"/>
      <c r="BL792" s="218"/>
      <c r="BQ792" s="96"/>
      <c r="BR792" s="96"/>
      <c r="BS792" s="96"/>
      <c r="BT792" s="96"/>
      <c r="BV792" s="96"/>
      <c r="BW792" s="96"/>
    </row>
    <row r="793" spans="2:75" x14ac:dyDescent="0.2">
      <c r="B793" s="101"/>
      <c r="I793" s="101"/>
      <c r="L793" s="101"/>
      <c r="M793" s="105"/>
      <c r="N793" s="257"/>
      <c r="O793" s="257"/>
      <c r="P793" s="257"/>
      <c r="Q793" s="257"/>
      <c r="R793" s="220"/>
      <c r="S793" s="220"/>
      <c r="T793" s="220"/>
      <c r="U793" s="220"/>
      <c r="V793" s="218"/>
      <c r="X793" s="106"/>
      <c r="Y793" s="218"/>
      <c r="Z793" s="218"/>
      <c r="AA793" s="218"/>
      <c r="AB793" s="94"/>
      <c r="AC793" s="218"/>
      <c r="AD793" s="218"/>
      <c r="AE793" s="218"/>
      <c r="AF793" s="218"/>
      <c r="AG793" s="218"/>
      <c r="AH793" s="218"/>
      <c r="AI793" s="94"/>
      <c r="AJ793" s="218"/>
      <c r="AK793" s="218"/>
      <c r="AL793" s="218"/>
      <c r="AM793" s="218"/>
      <c r="AN793" s="218"/>
      <c r="AO793" s="94"/>
      <c r="AP793" s="218"/>
      <c r="AQ793" s="218"/>
      <c r="AR793" s="218"/>
      <c r="AU793" s="218"/>
      <c r="AW793" s="218"/>
      <c r="AX793" s="218"/>
      <c r="BE793" s="94"/>
      <c r="BF793" s="218"/>
      <c r="BG793" s="94"/>
      <c r="BH793" s="94"/>
      <c r="BI793" s="218"/>
      <c r="BJ793" s="94"/>
      <c r="BK793" s="218"/>
      <c r="BL793" s="218"/>
      <c r="BQ793" s="96"/>
      <c r="BR793" s="96"/>
      <c r="BS793" s="96"/>
      <c r="BT793" s="96"/>
      <c r="BV793" s="96"/>
      <c r="BW793" s="96"/>
    </row>
    <row r="794" spans="2:75" x14ac:dyDescent="0.2">
      <c r="B794" s="101"/>
      <c r="I794" s="101"/>
      <c r="L794" s="101"/>
      <c r="M794" s="105"/>
      <c r="N794" s="257"/>
      <c r="O794" s="257"/>
      <c r="P794" s="257"/>
      <c r="Q794" s="257"/>
      <c r="R794" s="220"/>
      <c r="S794" s="220"/>
      <c r="T794" s="220"/>
      <c r="U794" s="220"/>
      <c r="V794" s="218"/>
      <c r="X794" s="106"/>
      <c r="Y794" s="218"/>
      <c r="Z794" s="218"/>
      <c r="AA794" s="218"/>
      <c r="AB794" s="94"/>
      <c r="AC794" s="218"/>
      <c r="AD794" s="218"/>
      <c r="AE794" s="218"/>
      <c r="AF794" s="218"/>
      <c r="AG794" s="218"/>
      <c r="AH794" s="218"/>
      <c r="AI794" s="94"/>
      <c r="AJ794" s="218"/>
      <c r="AK794" s="218"/>
      <c r="AL794" s="218"/>
      <c r="AM794" s="218"/>
      <c r="AN794" s="218"/>
      <c r="AO794" s="94"/>
      <c r="AP794" s="218"/>
      <c r="AQ794" s="218"/>
      <c r="AR794" s="218"/>
      <c r="AU794" s="218"/>
      <c r="AW794" s="218"/>
      <c r="AX794" s="218"/>
      <c r="BE794" s="94"/>
      <c r="BF794" s="218"/>
      <c r="BG794" s="94"/>
      <c r="BH794" s="94"/>
      <c r="BI794" s="218"/>
      <c r="BJ794" s="94"/>
      <c r="BK794" s="218"/>
      <c r="BL794" s="218"/>
      <c r="BQ794" s="96"/>
      <c r="BR794" s="96"/>
      <c r="BS794" s="96"/>
      <c r="BT794" s="96"/>
      <c r="BV794" s="96"/>
      <c r="BW794" s="96"/>
    </row>
    <row r="795" spans="2:75" x14ac:dyDescent="0.2">
      <c r="B795" s="101"/>
      <c r="I795" s="101"/>
      <c r="L795" s="101"/>
      <c r="M795" s="105"/>
      <c r="N795" s="257"/>
      <c r="O795" s="257"/>
      <c r="P795" s="257"/>
      <c r="Q795" s="257"/>
      <c r="R795" s="220"/>
      <c r="S795" s="220"/>
      <c r="T795" s="220"/>
      <c r="U795" s="220"/>
      <c r="V795" s="218"/>
      <c r="X795" s="106"/>
      <c r="Y795" s="218"/>
      <c r="Z795" s="218"/>
      <c r="AA795" s="218"/>
      <c r="AB795" s="94"/>
      <c r="AC795" s="218"/>
      <c r="AD795" s="218"/>
      <c r="AE795" s="218"/>
      <c r="AF795" s="218"/>
      <c r="AG795" s="218"/>
      <c r="AH795" s="218"/>
      <c r="AI795" s="94"/>
      <c r="AJ795" s="218"/>
      <c r="AK795" s="218"/>
      <c r="AL795" s="218"/>
      <c r="AM795" s="218"/>
      <c r="AN795" s="218"/>
      <c r="AO795" s="94"/>
      <c r="AP795" s="218"/>
      <c r="AQ795" s="218"/>
      <c r="AR795" s="218"/>
      <c r="AU795" s="218"/>
      <c r="AW795" s="218"/>
      <c r="AX795" s="218"/>
      <c r="BE795" s="94"/>
      <c r="BF795" s="218"/>
      <c r="BG795" s="94"/>
      <c r="BH795" s="94"/>
      <c r="BI795" s="218"/>
      <c r="BJ795" s="94"/>
      <c r="BK795" s="218"/>
      <c r="BL795" s="218"/>
      <c r="BQ795" s="96"/>
      <c r="BR795" s="96"/>
      <c r="BS795" s="96"/>
      <c r="BT795" s="96"/>
      <c r="BV795" s="96"/>
      <c r="BW795" s="96"/>
    </row>
    <row r="796" spans="2:75" x14ac:dyDescent="0.2">
      <c r="B796" s="101"/>
      <c r="I796" s="101"/>
      <c r="L796" s="101"/>
      <c r="M796" s="105"/>
      <c r="N796" s="257"/>
      <c r="O796" s="257"/>
      <c r="P796" s="257"/>
      <c r="Q796" s="257"/>
      <c r="R796" s="220"/>
      <c r="S796" s="220"/>
      <c r="T796" s="220"/>
      <c r="U796" s="220"/>
      <c r="V796" s="218"/>
      <c r="X796" s="106"/>
      <c r="Y796" s="218"/>
      <c r="Z796" s="218"/>
      <c r="AA796" s="218"/>
      <c r="AB796" s="94"/>
      <c r="AC796" s="218"/>
      <c r="AD796" s="218"/>
      <c r="AE796" s="218"/>
      <c r="AF796" s="218"/>
      <c r="AG796" s="218"/>
      <c r="AH796" s="218"/>
      <c r="AI796" s="94"/>
      <c r="AJ796" s="218"/>
      <c r="AK796" s="218"/>
      <c r="AL796" s="218"/>
      <c r="AM796" s="218"/>
      <c r="AN796" s="218"/>
      <c r="AO796" s="94"/>
      <c r="AP796" s="218"/>
      <c r="AQ796" s="218"/>
      <c r="AR796" s="218"/>
      <c r="AU796" s="218"/>
      <c r="AW796" s="218"/>
      <c r="AX796" s="218"/>
      <c r="BE796" s="94"/>
      <c r="BF796" s="218"/>
      <c r="BG796" s="94"/>
      <c r="BH796" s="94"/>
      <c r="BI796" s="218"/>
      <c r="BJ796" s="94"/>
      <c r="BK796" s="218"/>
      <c r="BL796" s="218"/>
      <c r="BQ796" s="96"/>
      <c r="BR796" s="96"/>
      <c r="BS796" s="96"/>
      <c r="BT796" s="96"/>
      <c r="BV796" s="96"/>
      <c r="BW796" s="96"/>
    </row>
    <row r="797" spans="2:75" x14ac:dyDescent="0.2">
      <c r="B797" s="101"/>
      <c r="I797" s="101"/>
      <c r="L797" s="101"/>
      <c r="M797" s="105"/>
      <c r="N797" s="257"/>
      <c r="O797" s="257"/>
      <c r="P797" s="257"/>
      <c r="Q797" s="257"/>
      <c r="R797" s="220"/>
      <c r="S797" s="220"/>
      <c r="T797" s="220"/>
      <c r="U797" s="220"/>
      <c r="V797" s="218"/>
      <c r="X797" s="106"/>
      <c r="Y797" s="218"/>
      <c r="Z797" s="218"/>
      <c r="AA797" s="218"/>
      <c r="AB797" s="94"/>
      <c r="AC797" s="218"/>
      <c r="AD797" s="218"/>
      <c r="AE797" s="218"/>
      <c r="AF797" s="218"/>
      <c r="AG797" s="218"/>
      <c r="AH797" s="218"/>
      <c r="AI797" s="94"/>
      <c r="AJ797" s="218"/>
      <c r="AK797" s="218"/>
      <c r="AL797" s="218"/>
      <c r="AM797" s="218"/>
      <c r="AN797" s="218"/>
      <c r="AO797" s="94"/>
      <c r="AP797" s="218"/>
      <c r="AQ797" s="218"/>
      <c r="AR797" s="218"/>
      <c r="AU797" s="218"/>
      <c r="AW797" s="218"/>
      <c r="AX797" s="218"/>
      <c r="BE797" s="94"/>
      <c r="BF797" s="218"/>
      <c r="BG797" s="94"/>
      <c r="BH797" s="94"/>
      <c r="BI797" s="218"/>
      <c r="BJ797" s="94"/>
      <c r="BK797" s="218"/>
      <c r="BL797" s="218"/>
      <c r="BQ797" s="96"/>
      <c r="BR797" s="96"/>
      <c r="BS797" s="96"/>
      <c r="BT797" s="96"/>
      <c r="BV797" s="96"/>
      <c r="BW797" s="96"/>
    </row>
    <row r="798" spans="2:75" x14ac:dyDescent="0.2">
      <c r="B798" s="101"/>
      <c r="I798" s="101"/>
      <c r="L798" s="101"/>
      <c r="M798" s="105"/>
      <c r="N798" s="257"/>
      <c r="O798" s="257"/>
      <c r="P798" s="257"/>
      <c r="Q798" s="257"/>
      <c r="R798" s="220"/>
      <c r="S798" s="220"/>
      <c r="T798" s="220"/>
      <c r="U798" s="220"/>
      <c r="V798" s="218"/>
      <c r="X798" s="106"/>
      <c r="Y798" s="218"/>
      <c r="Z798" s="218"/>
      <c r="AA798" s="218"/>
      <c r="AB798" s="94"/>
      <c r="AC798" s="218"/>
      <c r="AD798" s="218"/>
      <c r="AE798" s="218"/>
      <c r="AF798" s="218"/>
      <c r="AG798" s="218"/>
      <c r="AH798" s="218"/>
      <c r="AI798" s="94"/>
      <c r="AJ798" s="218"/>
      <c r="AK798" s="218"/>
      <c r="AL798" s="218"/>
      <c r="AM798" s="218"/>
      <c r="AN798" s="218"/>
      <c r="AO798" s="94"/>
      <c r="AP798" s="218"/>
      <c r="AQ798" s="218"/>
      <c r="AR798" s="218"/>
      <c r="AU798" s="218"/>
      <c r="AW798" s="218"/>
      <c r="AX798" s="218"/>
      <c r="BE798" s="94"/>
      <c r="BF798" s="218"/>
      <c r="BG798" s="94"/>
      <c r="BH798" s="94"/>
      <c r="BI798" s="218"/>
      <c r="BJ798" s="94"/>
      <c r="BK798" s="218"/>
      <c r="BL798" s="218"/>
      <c r="BQ798" s="96"/>
      <c r="BR798" s="96"/>
      <c r="BS798" s="96"/>
      <c r="BT798" s="96"/>
      <c r="BV798" s="96"/>
      <c r="BW798" s="96"/>
    </row>
    <row r="799" spans="2:75" x14ac:dyDescent="0.2">
      <c r="B799" s="101"/>
      <c r="I799" s="101"/>
      <c r="L799" s="101"/>
      <c r="M799" s="105"/>
      <c r="N799" s="257"/>
      <c r="O799" s="257"/>
      <c r="P799" s="257"/>
      <c r="Q799" s="257"/>
      <c r="R799" s="220"/>
      <c r="S799" s="220"/>
      <c r="T799" s="220"/>
      <c r="U799" s="220"/>
      <c r="V799" s="218"/>
      <c r="X799" s="106"/>
      <c r="Y799" s="218"/>
      <c r="Z799" s="218"/>
      <c r="AA799" s="218"/>
      <c r="AB799" s="94"/>
      <c r="AC799" s="218"/>
      <c r="AD799" s="218"/>
      <c r="AE799" s="218"/>
      <c r="AF799" s="218"/>
      <c r="AG799" s="218"/>
      <c r="AH799" s="218"/>
      <c r="AI799" s="94"/>
      <c r="AJ799" s="218"/>
      <c r="AK799" s="218"/>
      <c r="AL799" s="218"/>
      <c r="AM799" s="218"/>
      <c r="AN799" s="218"/>
      <c r="AO799" s="94"/>
      <c r="AP799" s="218"/>
      <c r="AQ799" s="218"/>
      <c r="AR799" s="218"/>
      <c r="AU799" s="218"/>
      <c r="AW799" s="218"/>
      <c r="AX799" s="218"/>
      <c r="BE799" s="94"/>
      <c r="BF799" s="218"/>
      <c r="BG799" s="94"/>
      <c r="BH799" s="94"/>
      <c r="BI799" s="218"/>
      <c r="BJ799" s="94"/>
      <c r="BK799" s="218"/>
      <c r="BL799" s="218"/>
      <c r="BQ799" s="96"/>
      <c r="BR799" s="96"/>
      <c r="BS799" s="96"/>
      <c r="BT799" s="96"/>
      <c r="BV799" s="96"/>
      <c r="BW799" s="96"/>
    </row>
    <row r="800" spans="2:75" x14ac:dyDescent="0.2">
      <c r="B800" s="101"/>
      <c r="I800" s="101"/>
      <c r="L800" s="101"/>
      <c r="M800" s="105"/>
      <c r="N800" s="257"/>
      <c r="O800" s="257"/>
      <c r="P800" s="257"/>
      <c r="Q800" s="257"/>
      <c r="R800" s="220"/>
      <c r="S800" s="220"/>
      <c r="T800" s="220"/>
      <c r="U800" s="220"/>
      <c r="V800" s="218"/>
      <c r="X800" s="106"/>
      <c r="Y800" s="218"/>
      <c r="Z800" s="218"/>
      <c r="AA800" s="218"/>
      <c r="AB800" s="94"/>
      <c r="AC800" s="218"/>
      <c r="AD800" s="218"/>
      <c r="AE800" s="218"/>
      <c r="AF800" s="218"/>
      <c r="AG800" s="218"/>
      <c r="AH800" s="218"/>
      <c r="AI800" s="94"/>
      <c r="AJ800" s="218"/>
      <c r="AK800" s="218"/>
      <c r="AL800" s="218"/>
      <c r="AM800" s="218"/>
      <c r="AN800" s="218"/>
      <c r="AO800" s="94"/>
      <c r="AP800" s="218"/>
      <c r="AQ800" s="218"/>
      <c r="AR800" s="218"/>
      <c r="AU800" s="218"/>
      <c r="AW800" s="218"/>
      <c r="AX800" s="218"/>
      <c r="BE800" s="94"/>
      <c r="BF800" s="218"/>
      <c r="BG800" s="94"/>
      <c r="BH800" s="94"/>
      <c r="BI800" s="218"/>
      <c r="BJ800" s="94"/>
      <c r="BK800" s="218"/>
      <c r="BL800" s="218"/>
      <c r="BQ800" s="96"/>
      <c r="BR800" s="96"/>
      <c r="BS800" s="96"/>
      <c r="BT800" s="96"/>
      <c r="BV800" s="96"/>
      <c r="BW800" s="96"/>
    </row>
    <row r="801" spans="2:75" x14ac:dyDescent="0.2">
      <c r="B801" s="101"/>
      <c r="I801" s="101"/>
      <c r="L801" s="101"/>
      <c r="M801" s="105"/>
      <c r="N801" s="257"/>
      <c r="O801" s="257"/>
      <c r="P801" s="257"/>
      <c r="Q801" s="257"/>
      <c r="R801" s="220"/>
      <c r="S801" s="220"/>
      <c r="T801" s="220"/>
      <c r="U801" s="220"/>
      <c r="V801" s="218"/>
      <c r="X801" s="106"/>
      <c r="Y801" s="218"/>
      <c r="Z801" s="218"/>
      <c r="AA801" s="218"/>
      <c r="AB801" s="94"/>
      <c r="AC801" s="218"/>
      <c r="AD801" s="218"/>
      <c r="AE801" s="218"/>
      <c r="AF801" s="218"/>
      <c r="AG801" s="218"/>
      <c r="AH801" s="218"/>
      <c r="AI801" s="94"/>
      <c r="AJ801" s="218"/>
      <c r="AK801" s="218"/>
      <c r="AL801" s="218"/>
      <c r="AM801" s="218"/>
      <c r="AN801" s="218"/>
      <c r="AO801" s="94"/>
      <c r="AP801" s="218"/>
      <c r="AQ801" s="218"/>
      <c r="AR801" s="218"/>
      <c r="AU801" s="218"/>
      <c r="AW801" s="218"/>
      <c r="AX801" s="218"/>
      <c r="BE801" s="94"/>
      <c r="BF801" s="218"/>
      <c r="BG801" s="94"/>
      <c r="BH801" s="94"/>
      <c r="BI801" s="218"/>
      <c r="BJ801" s="94"/>
      <c r="BK801" s="218"/>
      <c r="BL801" s="218"/>
      <c r="BQ801" s="96"/>
      <c r="BR801" s="96"/>
      <c r="BS801" s="96"/>
      <c r="BT801" s="96"/>
      <c r="BV801" s="96"/>
      <c r="BW801" s="96"/>
    </row>
    <row r="802" spans="2:75" x14ac:dyDescent="0.2">
      <c r="B802" s="101"/>
      <c r="I802" s="101"/>
      <c r="L802" s="101"/>
      <c r="M802" s="105"/>
      <c r="N802" s="257"/>
      <c r="O802" s="257"/>
      <c r="P802" s="257"/>
      <c r="Q802" s="257"/>
      <c r="R802" s="220"/>
      <c r="S802" s="220"/>
      <c r="T802" s="220"/>
      <c r="U802" s="220"/>
      <c r="V802" s="218"/>
      <c r="X802" s="106"/>
      <c r="Y802" s="218"/>
      <c r="Z802" s="218"/>
      <c r="AA802" s="218"/>
      <c r="AB802" s="94"/>
      <c r="AC802" s="218"/>
      <c r="AD802" s="218"/>
      <c r="AE802" s="218"/>
      <c r="AF802" s="218"/>
      <c r="AG802" s="218"/>
      <c r="AH802" s="218"/>
      <c r="AI802" s="94"/>
      <c r="AJ802" s="218"/>
      <c r="AK802" s="218"/>
      <c r="AL802" s="218"/>
      <c r="AM802" s="218"/>
      <c r="AN802" s="218"/>
      <c r="AO802" s="94"/>
      <c r="AP802" s="218"/>
      <c r="AQ802" s="218"/>
      <c r="AR802" s="218"/>
      <c r="AU802" s="218"/>
      <c r="AW802" s="218"/>
      <c r="AX802" s="218"/>
      <c r="BE802" s="94"/>
      <c r="BF802" s="218"/>
      <c r="BG802" s="94"/>
      <c r="BH802" s="94"/>
      <c r="BI802" s="218"/>
      <c r="BJ802" s="94"/>
      <c r="BK802" s="218"/>
      <c r="BL802" s="218"/>
      <c r="BQ802" s="96"/>
      <c r="BR802" s="96"/>
      <c r="BS802" s="96"/>
      <c r="BT802" s="96"/>
      <c r="BV802" s="96"/>
      <c r="BW802" s="96"/>
    </row>
    <row r="803" spans="2:75" x14ac:dyDescent="0.2">
      <c r="B803" s="101"/>
      <c r="I803" s="101"/>
      <c r="L803" s="101"/>
      <c r="M803" s="105"/>
      <c r="N803" s="257"/>
      <c r="O803" s="257"/>
      <c r="P803" s="257"/>
      <c r="Q803" s="257"/>
      <c r="R803" s="220"/>
      <c r="S803" s="220"/>
      <c r="T803" s="220"/>
      <c r="U803" s="220"/>
      <c r="V803" s="218"/>
      <c r="X803" s="106"/>
      <c r="Y803" s="218"/>
      <c r="Z803" s="218"/>
      <c r="AA803" s="218"/>
      <c r="AB803" s="94"/>
      <c r="AC803" s="218"/>
      <c r="AD803" s="218"/>
      <c r="AE803" s="218"/>
      <c r="AF803" s="218"/>
      <c r="AG803" s="218"/>
      <c r="AH803" s="218"/>
      <c r="AI803" s="94"/>
      <c r="AJ803" s="218"/>
      <c r="AK803" s="218"/>
      <c r="AL803" s="218"/>
      <c r="AM803" s="218"/>
      <c r="AN803" s="218"/>
      <c r="AO803" s="94"/>
      <c r="AP803" s="218"/>
      <c r="AQ803" s="218"/>
      <c r="AR803" s="218"/>
      <c r="AU803" s="218"/>
      <c r="AW803" s="218"/>
      <c r="AX803" s="218"/>
      <c r="BE803" s="94"/>
      <c r="BF803" s="218"/>
      <c r="BG803" s="94"/>
      <c r="BH803" s="94"/>
      <c r="BI803" s="218"/>
      <c r="BJ803" s="94"/>
      <c r="BK803" s="218"/>
      <c r="BL803" s="218"/>
      <c r="BQ803" s="96"/>
      <c r="BR803" s="96"/>
      <c r="BS803" s="96"/>
      <c r="BT803" s="96"/>
      <c r="BV803" s="96"/>
      <c r="BW803" s="96"/>
    </row>
    <row r="804" spans="2:75" x14ac:dyDescent="0.2">
      <c r="B804" s="101"/>
      <c r="I804" s="101"/>
      <c r="L804" s="101"/>
      <c r="M804" s="105"/>
      <c r="N804" s="257"/>
      <c r="O804" s="257"/>
      <c r="P804" s="257"/>
      <c r="Q804" s="257"/>
      <c r="R804" s="220"/>
      <c r="S804" s="220"/>
      <c r="T804" s="220"/>
      <c r="U804" s="220"/>
      <c r="V804" s="218"/>
      <c r="X804" s="106"/>
      <c r="Y804" s="218"/>
      <c r="Z804" s="218"/>
      <c r="AA804" s="218"/>
      <c r="AB804" s="94"/>
      <c r="AC804" s="218"/>
      <c r="AD804" s="218"/>
      <c r="AE804" s="218"/>
      <c r="AF804" s="218"/>
      <c r="AG804" s="218"/>
      <c r="AH804" s="218"/>
      <c r="AI804" s="94"/>
      <c r="AJ804" s="218"/>
      <c r="AK804" s="218"/>
      <c r="AL804" s="218"/>
      <c r="AM804" s="218"/>
      <c r="AN804" s="218"/>
      <c r="AO804" s="94"/>
      <c r="AP804" s="218"/>
      <c r="AQ804" s="218"/>
      <c r="AR804" s="218"/>
      <c r="AU804" s="218"/>
      <c r="AW804" s="218"/>
      <c r="AX804" s="218"/>
      <c r="BE804" s="94"/>
      <c r="BF804" s="218"/>
      <c r="BG804" s="94"/>
      <c r="BH804" s="94"/>
      <c r="BI804" s="218"/>
      <c r="BJ804" s="94"/>
      <c r="BK804" s="218"/>
      <c r="BL804" s="218"/>
      <c r="BQ804" s="96"/>
      <c r="BR804" s="96"/>
      <c r="BS804" s="96"/>
      <c r="BT804" s="96"/>
      <c r="BV804" s="96"/>
      <c r="BW804" s="96"/>
    </row>
    <row r="805" spans="2:75" x14ac:dyDescent="0.2">
      <c r="B805" s="101"/>
      <c r="I805" s="101"/>
      <c r="L805" s="101"/>
      <c r="M805" s="105"/>
      <c r="N805" s="257"/>
      <c r="O805" s="257"/>
      <c r="P805" s="257"/>
      <c r="Q805" s="257"/>
      <c r="R805" s="220"/>
      <c r="S805" s="220"/>
      <c r="T805" s="220"/>
      <c r="U805" s="220"/>
      <c r="V805" s="218"/>
      <c r="X805" s="106"/>
      <c r="Y805" s="218"/>
      <c r="Z805" s="218"/>
      <c r="AA805" s="218"/>
      <c r="AB805" s="94"/>
      <c r="AC805" s="218"/>
      <c r="AD805" s="218"/>
      <c r="AE805" s="218"/>
      <c r="AF805" s="218"/>
      <c r="AG805" s="218"/>
      <c r="AH805" s="218"/>
      <c r="AI805" s="94"/>
      <c r="AJ805" s="218"/>
      <c r="AK805" s="218"/>
      <c r="AL805" s="218"/>
      <c r="AM805" s="218"/>
      <c r="AN805" s="218"/>
      <c r="AO805" s="94"/>
      <c r="AP805" s="218"/>
      <c r="AQ805" s="218"/>
      <c r="AR805" s="218"/>
      <c r="AU805" s="218"/>
      <c r="AW805" s="218"/>
      <c r="AX805" s="218"/>
      <c r="BE805" s="94"/>
      <c r="BF805" s="218"/>
      <c r="BG805" s="94"/>
      <c r="BH805" s="94"/>
      <c r="BI805" s="218"/>
      <c r="BJ805" s="94"/>
      <c r="BK805" s="218"/>
      <c r="BL805" s="218"/>
      <c r="BQ805" s="96"/>
      <c r="BR805" s="96"/>
      <c r="BS805" s="96"/>
      <c r="BT805" s="96"/>
      <c r="BV805" s="96"/>
      <c r="BW805" s="96"/>
    </row>
    <row r="806" spans="2:75" x14ac:dyDescent="0.2">
      <c r="B806" s="101"/>
      <c r="I806" s="101"/>
      <c r="L806" s="101"/>
      <c r="M806" s="105"/>
      <c r="N806" s="257"/>
      <c r="O806" s="257"/>
      <c r="P806" s="257"/>
      <c r="Q806" s="257"/>
      <c r="R806" s="220"/>
      <c r="S806" s="220"/>
      <c r="T806" s="220"/>
      <c r="U806" s="220"/>
      <c r="V806" s="218"/>
      <c r="X806" s="106"/>
      <c r="Y806" s="218"/>
      <c r="Z806" s="218"/>
      <c r="AA806" s="218"/>
      <c r="AB806" s="94"/>
      <c r="AC806" s="218"/>
      <c r="AD806" s="218"/>
      <c r="AE806" s="218"/>
      <c r="AF806" s="218"/>
      <c r="AG806" s="218"/>
      <c r="AH806" s="218"/>
      <c r="AI806" s="94"/>
      <c r="AJ806" s="218"/>
      <c r="AK806" s="218"/>
      <c r="AL806" s="218"/>
      <c r="AM806" s="218"/>
      <c r="AN806" s="218"/>
      <c r="AO806" s="94"/>
      <c r="AP806" s="218"/>
      <c r="AQ806" s="218"/>
      <c r="AR806" s="218"/>
      <c r="AU806" s="218"/>
      <c r="AW806" s="218"/>
      <c r="AX806" s="218"/>
      <c r="BE806" s="94"/>
      <c r="BF806" s="218"/>
      <c r="BG806" s="94"/>
      <c r="BH806" s="94"/>
      <c r="BI806" s="218"/>
      <c r="BJ806" s="94"/>
      <c r="BK806" s="218"/>
      <c r="BL806" s="218"/>
      <c r="BQ806" s="96"/>
      <c r="BR806" s="96"/>
      <c r="BS806" s="96"/>
      <c r="BT806" s="96"/>
      <c r="BV806" s="96"/>
      <c r="BW806" s="96"/>
    </row>
    <row r="807" spans="2:75" x14ac:dyDescent="0.2">
      <c r="B807" s="101"/>
      <c r="I807" s="101"/>
      <c r="L807" s="101"/>
      <c r="M807" s="105"/>
      <c r="N807" s="257"/>
      <c r="O807" s="257"/>
      <c r="P807" s="257"/>
      <c r="Q807" s="257"/>
      <c r="R807" s="220"/>
      <c r="S807" s="220"/>
      <c r="T807" s="220"/>
      <c r="U807" s="220"/>
      <c r="V807" s="218"/>
      <c r="X807" s="106"/>
      <c r="Y807" s="218"/>
      <c r="Z807" s="218"/>
      <c r="AA807" s="218"/>
      <c r="AB807" s="94"/>
      <c r="AC807" s="218"/>
      <c r="AD807" s="218"/>
      <c r="AE807" s="218"/>
      <c r="AF807" s="218"/>
      <c r="AG807" s="218"/>
      <c r="AH807" s="218"/>
      <c r="AI807" s="94"/>
      <c r="AJ807" s="218"/>
      <c r="AK807" s="218"/>
      <c r="AL807" s="218"/>
      <c r="AM807" s="218"/>
      <c r="AN807" s="218"/>
      <c r="AO807" s="94"/>
      <c r="AP807" s="218"/>
      <c r="AQ807" s="218"/>
      <c r="AR807" s="218"/>
      <c r="AU807" s="218"/>
      <c r="AW807" s="218"/>
      <c r="AX807" s="218"/>
      <c r="BE807" s="94"/>
      <c r="BF807" s="218"/>
      <c r="BG807" s="94"/>
      <c r="BH807" s="94"/>
      <c r="BI807" s="218"/>
      <c r="BJ807" s="94"/>
      <c r="BK807" s="218"/>
      <c r="BL807" s="218"/>
      <c r="BQ807" s="96"/>
      <c r="BR807" s="96"/>
      <c r="BS807" s="96"/>
      <c r="BT807" s="96"/>
      <c r="BV807" s="96"/>
      <c r="BW807" s="96"/>
    </row>
    <row r="808" spans="2:75" x14ac:dyDescent="0.2">
      <c r="B808" s="101"/>
      <c r="I808" s="101"/>
      <c r="L808" s="101"/>
      <c r="M808" s="105"/>
      <c r="N808" s="257"/>
      <c r="O808" s="257"/>
      <c r="P808" s="257"/>
      <c r="Q808" s="257"/>
      <c r="R808" s="220"/>
      <c r="S808" s="220"/>
      <c r="T808" s="220"/>
      <c r="U808" s="220"/>
      <c r="V808" s="218"/>
      <c r="X808" s="106"/>
      <c r="Y808" s="218"/>
      <c r="Z808" s="218"/>
      <c r="AA808" s="218"/>
      <c r="AB808" s="94"/>
      <c r="AC808" s="218"/>
      <c r="AD808" s="218"/>
      <c r="AE808" s="218"/>
      <c r="AF808" s="218"/>
      <c r="AG808" s="218"/>
      <c r="AH808" s="218"/>
      <c r="AI808" s="94"/>
      <c r="AJ808" s="218"/>
      <c r="AK808" s="218"/>
      <c r="AL808" s="218"/>
      <c r="AM808" s="218"/>
      <c r="AN808" s="218"/>
      <c r="AO808" s="94"/>
      <c r="AP808" s="218"/>
      <c r="AQ808" s="218"/>
      <c r="AR808" s="218"/>
      <c r="AU808" s="218"/>
      <c r="AW808" s="218"/>
      <c r="AX808" s="218"/>
      <c r="BE808" s="94"/>
      <c r="BF808" s="218"/>
      <c r="BG808" s="94"/>
      <c r="BH808" s="94"/>
      <c r="BI808" s="218"/>
      <c r="BJ808" s="94"/>
      <c r="BK808" s="218"/>
      <c r="BL808" s="218"/>
      <c r="BQ808" s="96"/>
      <c r="BR808" s="96"/>
      <c r="BS808" s="96"/>
      <c r="BT808" s="96"/>
      <c r="BV808" s="96"/>
      <c r="BW808" s="96"/>
    </row>
    <row r="809" spans="2:75" x14ac:dyDescent="0.2">
      <c r="B809" s="101"/>
      <c r="I809" s="101"/>
      <c r="L809" s="101"/>
      <c r="M809" s="105"/>
      <c r="N809" s="257"/>
      <c r="O809" s="257"/>
      <c r="P809" s="257"/>
      <c r="Q809" s="257"/>
      <c r="R809" s="220"/>
      <c r="S809" s="220"/>
      <c r="T809" s="220"/>
      <c r="U809" s="220"/>
      <c r="V809" s="218"/>
      <c r="X809" s="106"/>
      <c r="Y809" s="218"/>
      <c r="Z809" s="218"/>
      <c r="AA809" s="218"/>
      <c r="AB809" s="94"/>
      <c r="AC809" s="218"/>
      <c r="AD809" s="218"/>
      <c r="AE809" s="218"/>
      <c r="AF809" s="218"/>
      <c r="AG809" s="218"/>
      <c r="AH809" s="218"/>
      <c r="AI809" s="94"/>
      <c r="AJ809" s="218"/>
      <c r="AK809" s="218"/>
      <c r="AL809" s="218"/>
      <c r="AM809" s="218"/>
      <c r="AN809" s="218"/>
      <c r="AO809" s="94"/>
      <c r="AP809" s="218"/>
      <c r="AQ809" s="218"/>
      <c r="AR809" s="218"/>
      <c r="AU809" s="218"/>
      <c r="AW809" s="218"/>
      <c r="AX809" s="218"/>
      <c r="BE809" s="94"/>
      <c r="BF809" s="218"/>
      <c r="BG809" s="94"/>
      <c r="BH809" s="94"/>
      <c r="BI809" s="218"/>
      <c r="BJ809" s="94"/>
      <c r="BK809" s="218"/>
      <c r="BL809" s="218"/>
      <c r="BQ809" s="96"/>
      <c r="BR809" s="96"/>
      <c r="BS809" s="96"/>
      <c r="BT809" s="96"/>
      <c r="BV809" s="96"/>
      <c r="BW809" s="96"/>
    </row>
    <row r="810" spans="2:75" x14ac:dyDescent="0.2">
      <c r="B810" s="101"/>
      <c r="I810" s="101"/>
      <c r="L810" s="101"/>
      <c r="M810" s="105"/>
      <c r="N810" s="257"/>
      <c r="O810" s="257"/>
      <c r="P810" s="257"/>
      <c r="Q810" s="257"/>
      <c r="R810" s="220"/>
      <c r="S810" s="220"/>
      <c r="T810" s="220"/>
      <c r="U810" s="220"/>
      <c r="V810" s="218"/>
      <c r="X810" s="106"/>
      <c r="Y810" s="218"/>
      <c r="Z810" s="218"/>
      <c r="AA810" s="218"/>
      <c r="AB810" s="94"/>
      <c r="AC810" s="218"/>
      <c r="AD810" s="218"/>
      <c r="AE810" s="218"/>
      <c r="AF810" s="218"/>
      <c r="AG810" s="218"/>
      <c r="AH810" s="218"/>
      <c r="AI810" s="94"/>
      <c r="AJ810" s="218"/>
      <c r="AK810" s="218"/>
      <c r="AL810" s="218"/>
      <c r="AM810" s="218"/>
      <c r="AN810" s="218"/>
      <c r="AO810" s="94"/>
      <c r="AP810" s="218"/>
      <c r="AQ810" s="218"/>
      <c r="AR810" s="218"/>
      <c r="AU810" s="218"/>
      <c r="AW810" s="218"/>
      <c r="AX810" s="218"/>
      <c r="BE810" s="94"/>
      <c r="BF810" s="218"/>
      <c r="BG810" s="94"/>
      <c r="BH810" s="94"/>
      <c r="BI810" s="218"/>
      <c r="BJ810" s="94"/>
      <c r="BK810" s="218"/>
      <c r="BL810" s="218"/>
      <c r="BQ810" s="96"/>
      <c r="BR810" s="96"/>
      <c r="BS810" s="96"/>
      <c r="BT810" s="96"/>
      <c r="BV810" s="96"/>
      <c r="BW810" s="96"/>
    </row>
    <row r="811" spans="2:75" x14ac:dyDescent="0.2">
      <c r="B811" s="101"/>
      <c r="I811" s="101"/>
      <c r="L811" s="101"/>
      <c r="M811" s="105"/>
      <c r="N811" s="257"/>
      <c r="O811" s="257"/>
      <c r="P811" s="257"/>
      <c r="Q811" s="257"/>
      <c r="R811" s="220"/>
      <c r="S811" s="220"/>
      <c r="T811" s="220"/>
      <c r="U811" s="220"/>
      <c r="V811" s="218"/>
      <c r="X811" s="106"/>
      <c r="Y811" s="218"/>
      <c r="Z811" s="218"/>
      <c r="AA811" s="218"/>
      <c r="AB811" s="94"/>
      <c r="AC811" s="218"/>
      <c r="AD811" s="218"/>
      <c r="AE811" s="218"/>
      <c r="AF811" s="218"/>
      <c r="AG811" s="218"/>
      <c r="AH811" s="218"/>
      <c r="AI811" s="94"/>
      <c r="AJ811" s="218"/>
      <c r="AK811" s="218"/>
      <c r="AL811" s="218"/>
      <c r="AM811" s="218"/>
      <c r="AN811" s="218"/>
      <c r="AO811" s="94"/>
      <c r="AP811" s="218"/>
      <c r="AQ811" s="218"/>
      <c r="AR811" s="218"/>
      <c r="AU811" s="218"/>
      <c r="AW811" s="218"/>
      <c r="AX811" s="218"/>
      <c r="BE811" s="94"/>
      <c r="BF811" s="218"/>
      <c r="BG811" s="94"/>
      <c r="BH811" s="94"/>
      <c r="BI811" s="218"/>
      <c r="BJ811" s="94"/>
      <c r="BK811" s="218"/>
      <c r="BL811" s="218"/>
      <c r="BQ811" s="96"/>
      <c r="BR811" s="96"/>
      <c r="BS811" s="96"/>
      <c r="BT811" s="96"/>
      <c r="BV811" s="96"/>
      <c r="BW811" s="96"/>
    </row>
    <row r="812" spans="2:75" x14ac:dyDescent="0.2">
      <c r="B812" s="101"/>
      <c r="I812" s="101"/>
      <c r="L812" s="101"/>
      <c r="M812" s="105"/>
      <c r="N812" s="257"/>
      <c r="O812" s="257"/>
      <c r="P812" s="257"/>
      <c r="Q812" s="257"/>
      <c r="R812" s="220"/>
      <c r="S812" s="220"/>
      <c r="T812" s="220"/>
      <c r="U812" s="220"/>
      <c r="V812" s="218"/>
      <c r="X812" s="106"/>
      <c r="Y812" s="218"/>
      <c r="Z812" s="218"/>
      <c r="AA812" s="218"/>
      <c r="AB812" s="94"/>
      <c r="AC812" s="218"/>
      <c r="AD812" s="218"/>
      <c r="AE812" s="218"/>
      <c r="AF812" s="218"/>
      <c r="AG812" s="218"/>
      <c r="AH812" s="218"/>
      <c r="AI812" s="94"/>
      <c r="AJ812" s="218"/>
      <c r="AK812" s="218"/>
      <c r="AL812" s="218"/>
      <c r="AM812" s="218"/>
      <c r="AN812" s="218"/>
      <c r="AO812" s="94"/>
      <c r="AP812" s="218"/>
      <c r="AQ812" s="218"/>
      <c r="AR812" s="218"/>
      <c r="AU812" s="218"/>
      <c r="AW812" s="218"/>
      <c r="AX812" s="218"/>
      <c r="BE812" s="94"/>
      <c r="BF812" s="218"/>
      <c r="BG812" s="94"/>
      <c r="BH812" s="94"/>
      <c r="BI812" s="218"/>
      <c r="BJ812" s="94"/>
      <c r="BK812" s="218"/>
      <c r="BL812" s="218"/>
      <c r="BQ812" s="96"/>
      <c r="BR812" s="96"/>
      <c r="BS812" s="96"/>
      <c r="BT812" s="96"/>
      <c r="BV812" s="96"/>
      <c r="BW812" s="96"/>
    </row>
    <row r="813" spans="2:75" x14ac:dyDescent="0.2">
      <c r="B813" s="101"/>
      <c r="I813" s="101"/>
      <c r="L813" s="101"/>
      <c r="M813" s="105"/>
      <c r="N813" s="257"/>
      <c r="O813" s="257"/>
      <c r="P813" s="257"/>
      <c r="Q813" s="257"/>
      <c r="R813" s="220"/>
      <c r="S813" s="220"/>
      <c r="T813" s="220"/>
      <c r="U813" s="220"/>
      <c r="V813" s="218"/>
      <c r="X813" s="106"/>
      <c r="Y813" s="218"/>
      <c r="Z813" s="218"/>
      <c r="AA813" s="218"/>
      <c r="AB813" s="94"/>
      <c r="AC813" s="218"/>
      <c r="AD813" s="218"/>
      <c r="AE813" s="218"/>
      <c r="AF813" s="218"/>
      <c r="AG813" s="218"/>
      <c r="AH813" s="218"/>
      <c r="AI813" s="94"/>
      <c r="AJ813" s="218"/>
      <c r="AK813" s="218"/>
      <c r="AL813" s="218"/>
      <c r="AM813" s="218"/>
      <c r="AN813" s="218"/>
      <c r="AO813" s="94"/>
      <c r="AP813" s="218"/>
      <c r="AQ813" s="218"/>
      <c r="AR813" s="218"/>
      <c r="AU813" s="218"/>
      <c r="AW813" s="218"/>
      <c r="AX813" s="218"/>
      <c r="BE813" s="94"/>
      <c r="BF813" s="218"/>
      <c r="BG813" s="94"/>
      <c r="BH813" s="94"/>
      <c r="BI813" s="218"/>
      <c r="BJ813" s="94"/>
      <c r="BK813" s="218"/>
      <c r="BL813" s="218"/>
      <c r="BQ813" s="96"/>
      <c r="BR813" s="96"/>
      <c r="BS813" s="96"/>
      <c r="BT813" s="96"/>
      <c r="BV813" s="96"/>
      <c r="BW813" s="96"/>
    </row>
    <row r="814" spans="2:75" x14ac:dyDescent="0.2">
      <c r="B814" s="101"/>
      <c r="I814" s="101"/>
      <c r="L814" s="101"/>
      <c r="M814" s="105"/>
      <c r="N814" s="257"/>
      <c r="O814" s="257"/>
      <c r="P814" s="257"/>
      <c r="Q814" s="257"/>
      <c r="R814" s="220"/>
      <c r="S814" s="220"/>
      <c r="T814" s="220"/>
      <c r="U814" s="220"/>
      <c r="V814" s="218"/>
      <c r="X814" s="106"/>
      <c r="Y814" s="218"/>
      <c r="Z814" s="218"/>
      <c r="AA814" s="218"/>
      <c r="AB814" s="94"/>
      <c r="AC814" s="218"/>
      <c r="AD814" s="218"/>
      <c r="AE814" s="218"/>
      <c r="AF814" s="218"/>
      <c r="AG814" s="218"/>
      <c r="AH814" s="218"/>
      <c r="AI814" s="94"/>
      <c r="AJ814" s="218"/>
      <c r="AK814" s="218"/>
      <c r="AL814" s="218"/>
      <c r="AM814" s="218"/>
      <c r="AN814" s="218"/>
      <c r="AO814" s="94"/>
      <c r="AP814" s="218"/>
      <c r="AQ814" s="218"/>
      <c r="AR814" s="218"/>
      <c r="AU814" s="218"/>
      <c r="AW814" s="218"/>
      <c r="AX814" s="218"/>
      <c r="BE814" s="94"/>
      <c r="BF814" s="218"/>
      <c r="BG814" s="94"/>
      <c r="BH814" s="94"/>
      <c r="BI814" s="218"/>
      <c r="BJ814" s="94"/>
      <c r="BK814" s="218"/>
      <c r="BL814" s="218"/>
      <c r="BQ814" s="96"/>
      <c r="BR814" s="96"/>
      <c r="BS814" s="96"/>
      <c r="BT814" s="96"/>
      <c r="BV814" s="96"/>
      <c r="BW814" s="96"/>
    </row>
    <row r="815" spans="2:75" x14ac:dyDescent="0.2">
      <c r="B815" s="101"/>
      <c r="I815" s="101"/>
      <c r="L815" s="101"/>
      <c r="M815" s="105"/>
      <c r="N815" s="257"/>
      <c r="O815" s="257"/>
      <c r="P815" s="257"/>
      <c r="Q815" s="257"/>
      <c r="R815" s="220"/>
      <c r="S815" s="220"/>
      <c r="T815" s="220"/>
      <c r="U815" s="220"/>
      <c r="V815" s="218"/>
      <c r="X815" s="106"/>
      <c r="Y815" s="218"/>
      <c r="Z815" s="218"/>
      <c r="AA815" s="218"/>
      <c r="AB815" s="94"/>
      <c r="AC815" s="218"/>
      <c r="AD815" s="218"/>
      <c r="AE815" s="218"/>
      <c r="AF815" s="218"/>
      <c r="AG815" s="218"/>
      <c r="AH815" s="218"/>
      <c r="AI815" s="94"/>
      <c r="AJ815" s="218"/>
      <c r="AK815" s="218"/>
      <c r="AL815" s="218"/>
      <c r="AM815" s="218"/>
      <c r="AN815" s="218"/>
      <c r="AO815" s="94"/>
      <c r="AP815" s="218"/>
      <c r="AQ815" s="218"/>
      <c r="AR815" s="218"/>
      <c r="AU815" s="218"/>
      <c r="AW815" s="218"/>
      <c r="AX815" s="218"/>
      <c r="BE815" s="94"/>
      <c r="BF815" s="218"/>
      <c r="BG815" s="94"/>
      <c r="BH815" s="94"/>
      <c r="BI815" s="218"/>
      <c r="BJ815" s="94"/>
      <c r="BK815" s="218"/>
      <c r="BL815" s="218"/>
      <c r="BQ815" s="96"/>
      <c r="BR815" s="96"/>
      <c r="BS815" s="96"/>
      <c r="BT815" s="96"/>
      <c r="BV815" s="96"/>
      <c r="BW815" s="96"/>
    </row>
    <row r="816" spans="2:75" x14ac:dyDescent="0.2">
      <c r="B816" s="101"/>
      <c r="I816" s="101"/>
      <c r="L816" s="101"/>
      <c r="M816" s="105"/>
      <c r="N816" s="257"/>
      <c r="O816" s="257"/>
      <c r="P816" s="257"/>
      <c r="Q816" s="257"/>
      <c r="R816" s="220"/>
      <c r="S816" s="220"/>
      <c r="T816" s="220"/>
      <c r="U816" s="220"/>
      <c r="V816" s="218"/>
      <c r="X816" s="106"/>
      <c r="Y816" s="218"/>
      <c r="Z816" s="218"/>
      <c r="AA816" s="218"/>
      <c r="AB816" s="94"/>
      <c r="AC816" s="218"/>
      <c r="AD816" s="218"/>
      <c r="AE816" s="218"/>
      <c r="AF816" s="218"/>
      <c r="AG816" s="218"/>
      <c r="AH816" s="218"/>
      <c r="AI816" s="94"/>
      <c r="AJ816" s="218"/>
      <c r="AK816" s="218"/>
      <c r="AL816" s="218"/>
      <c r="AM816" s="218"/>
      <c r="AN816" s="218"/>
      <c r="AO816" s="94"/>
      <c r="AP816" s="218"/>
      <c r="AQ816" s="218"/>
      <c r="AR816" s="218"/>
      <c r="AU816" s="218"/>
      <c r="AW816" s="218"/>
      <c r="AX816" s="218"/>
      <c r="BE816" s="94"/>
      <c r="BF816" s="218"/>
      <c r="BG816" s="94"/>
      <c r="BH816" s="94"/>
      <c r="BI816" s="218"/>
      <c r="BJ816" s="94"/>
      <c r="BK816" s="218"/>
      <c r="BL816" s="218"/>
      <c r="BQ816" s="96"/>
      <c r="BR816" s="96"/>
      <c r="BS816" s="96"/>
      <c r="BT816" s="96"/>
      <c r="BV816" s="96"/>
      <c r="BW816" s="96"/>
    </row>
    <row r="817" spans="2:75" x14ac:dyDescent="0.2">
      <c r="B817" s="101"/>
      <c r="I817" s="101"/>
      <c r="L817" s="101"/>
      <c r="M817" s="105"/>
      <c r="N817" s="257"/>
      <c r="O817" s="257"/>
      <c r="P817" s="257"/>
      <c r="Q817" s="257"/>
      <c r="R817" s="220"/>
      <c r="S817" s="220"/>
      <c r="T817" s="220"/>
      <c r="U817" s="220"/>
      <c r="V817" s="218"/>
      <c r="X817" s="106"/>
      <c r="Y817" s="218"/>
      <c r="Z817" s="218"/>
      <c r="AA817" s="218"/>
      <c r="AB817" s="94"/>
      <c r="AC817" s="218"/>
      <c r="AD817" s="218"/>
      <c r="AE817" s="218"/>
      <c r="AF817" s="218"/>
      <c r="AG817" s="218"/>
      <c r="AH817" s="218"/>
      <c r="AI817" s="94"/>
      <c r="AJ817" s="218"/>
      <c r="AK817" s="218"/>
      <c r="AL817" s="218"/>
      <c r="AM817" s="218"/>
      <c r="AN817" s="218"/>
      <c r="AO817" s="94"/>
      <c r="AP817" s="218"/>
      <c r="AQ817" s="218"/>
      <c r="AR817" s="218"/>
      <c r="AU817" s="218"/>
      <c r="AW817" s="218"/>
      <c r="AX817" s="218"/>
      <c r="BE817" s="94"/>
      <c r="BF817" s="218"/>
      <c r="BG817" s="94"/>
      <c r="BH817" s="94"/>
      <c r="BI817" s="218"/>
      <c r="BJ817" s="94"/>
      <c r="BK817" s="218"/>
      <c r="BL817" s="218"/>
      <c r="BQ817" s="96"/>
      <c r="BR817" s="96"/>
      <c r="BS817" s="96"/>
      <c r="BT817" s="96"/>
      <c r="BV817" s="96"/>
      <c r="BW817" s="96"/>
    </row>
    <row r="818" spans="2:75" x14ac:dyDescent="0.2">
      <c r="B818" s="101"/>
      <c r="I818" s="101"/>
      <c r="L818" s="101"/>
      <c r="M818" s="105"/>
      <c r="N818" s="257"/>
      <c r="O818" s="257"/>
      <c r="P818" s="257"/>
      <c r="Q818" s="257"/>
      <c r="R818" s="220"/>
      <c r="S818" s="220"/>
      <c r="T818" s="220"/>
      <c r="U818" s="220"/>
      <c r="V818" s="218"/>
      <c r="X818" s="106"/>
      <c r="Y818" s="218"/>
      <c r="Z818" s="218"/>
      <c r="AA818" s="218"/>
      <c r="AB818" s="94"/>
      <c r="AC818" s="218"/>
      <c r="AD818" s="218"/>
      <c r="AE818" s="218"/>
      <c r="AF818" s="218"/>
      <c r="AG818" s="218"/>
      <c r="AH818" s="218"/>
      <c r="AI818" s="94"/>
      <c r="AJ818" s="218"/>
      <c r="AK818" s="218"/>
      <c r="AL818" s="218"/>
      <c r="AM818" s="218"/>
      <c r="AN818" s="218"/>
      <c r="AO818" s="94"/>
      <c r="AP818" s="218"/>
      <c r="AQ818" s="218"/>
      <c r="AR818" s="218"/>
      <c r="AU818" s="218"/>
      <c r="AW818" s="218"/>
      <c r="AX818" s="218"/>
      <c r="BE818" s="94"/>
      <c r="BF818" s="218"/>
      <c r="BG818" s="94"/>
      <c r="BH818" s="94"/>
      <c r="BI818" s="218"/>
      <c r="BJ818" s="94"/>
      <c r="BK818" s="218"/>
      <c r="BL818" s="218"/>
      <c r="BQ818" s="96"/>
      <c r="BR818" s="96"/>
      <c r="BS818" s="96"/>
      <c r="BT818" s="96"/>
      <c r="BV818" s="96"/>
      <c r="BW818" s="96"/>
    </row>
    <row r="819" spans="2:75" x14ac:dyDescent="0.2">
      <c r="B819" s="101"/>
      <c r="I819" s="101"/>
      <c r="L819" s="101"/>
      <c r="M819" s="105"/>
      <c r="N819" s="257"/>
      <c r="O819" s="257"/>
      <c r="P819" s="257"/>
      <c r="Q819" s="257"/>
      <c r="R819" s="220"/>
      <c r="S819" s="220"/>
      <c r="T819" s="220"/>
      <c r="U819" s="220"/>
      <c r="V819" s="218"/>
      <c r="X819" s="106"/>
      <c r="Y819" s="218"/>
      <c r="Z819" s="218"/>
      <c r="AA819" s="218"/>
      <c r="AB819" s="94"/>
      <c r="AC819" s="218"/>
      <c r="AD819" s="218"/>
      <c r="AE819" s="218"/>
      <c r="AF819" s="218"/>
      <c r="AG819" s="218"/>
      <c r="AH819" s="218"/>
      <c r="AI819" s="94"/>
      <c r="AJ819" s="218"/>
      <c r="AK819" s="218"/>
      <c r="AL819" s="218"/>
      <c r="AM819" s="218"/>
      <c r="AN819" s="218"/>
      <c r="AO819" s="94"/>
      <c r="AP819" s="218"/>
      <c r="AQ819" s="218"/>
      <c r="AR819" s="218"/>
      <c r="AU819" s="218"/>
      <c r="AW819" s="218"/>
      <c r="AX819" s="218"/>
      <c r="BE819" s="94"/>
      <c r="BF819" s="218"/>
      <c r="BG819" s="94"/>
      <c r="BH819" s="94"/>
      <c r="BI819" s="218"/>
      <c r="BJ819" s="94"/>
      <c r="BK819" s="218"/>
      <c r="BL819" s="218"/>
      <c r="BQ819" s="96"/>
      <c r="BR819" s="96"/>
      <c r="BS819" s="96"/>
      <c r="BT819" s="96"/>
      <c r="BV819" s="96"/>
      <c r="BW819" s="96"/>
    </row>
    <row r="820" spans="2:75" x14ac:dyDescent="0.2">
      <c r="B820" s="101"/>
      <c r="I820" s="101"/>
      <c r="L820" s="101"/>
      <c r="M820" s="105"/>
      <c r="N820" s="257"/>
      <c r="O820" s="257"/>
      <c r="P820" s="257"/>
      <c r="Q820" s="257"/>
      <c r="R820" s="220"/>
      <c r="S820" s="220"/>
      <c r="T820" s="220"/>
      <c r="U820" s="220"/>
      <c r="V820" s="218"/>
      <c r="X820" s="106"/>
      <c r="Y820" s="218"/>
      <c r="Z820" s="218"/>
      <c r="AA820" s="218"/>
      <c r="AB820" s="94"/>
      <c r="AC820" s="218"/>
      <c r="AD820" s="218"/>
      <c r="AE820" s="218"/>
      <c r="AF820" s="218"/>
      <c r="AG820" s="218"/>
      <c r="AH820" s="218"/>
      <c r="AI820" s="94"/>
      <c r="AJ820" s="218"/>
      <c r="AK820" s="218"/>
      <c r="AL820" s="218"/>
      <c r="AM820" s="218"/>
      <c r="AN820" s="218"/>
      <c r="AO820" s="94"/>
      <c r="AP820" s="218"/>
      <c r="AQ820" s="218"/>
      <c r="AR820" s="218"/>
      <c r="AU820" s="218"/>
      <c r="AW820" s="218"/>
      <c r="AX820" s="218"/>
      <c r="BE820" s="94"/>
      <c r="BF820" s="218"/>
      <c r="BG820" s="94"/>
      <c r="BH820" s="94"/>
      <c r="BI820" s="218"/>
      <c r="BJ820" s="94"/>
      <c r="BK820" s="218"/>
      <c r="BL820" s="218"/>
      <c r="BQ820" s="96"/>
      <c r="BR820" s="96"/>
      <c r="BS820" s="96"/>
      <c r="BT820" s="96"/>
      <c r="BV820" s="96"/>
      <c r="BW820" s="96"/>
    </row>
    <row r="821" spans="2:75" x14ac:dyDescent="0.2">
      <c r="B821" s="101"/>
      <c r="I821" s="101"/>
      <c r="L821" s="101"/>
      <c r="M821" s="105"/>
      <c r="N821" s="257"/>
      <c r="O821" s="257"/>
      <c r="P821" s="257"/>
      <c r="Q821" s="257"/>
      <c r="R821" s="220"/>
      <c r="S821" s="220"/>
      <c r="T821" s="220"/>
      <c r="U821" s="220"/>
      <c r="V821" s="218"/>
      <c r="X821" s="106"/>
      <c r="Y821" s="218"/>
      <c r="Z821" s="218"/>
      <c r="AA821" s="218"/>
      <c r="AB821" s="94"/>
      <c r="AC821" s="218"/>
      <c r="AD821" s="218"/>
      <c r="AE821" s="218"/>
      <c r="AF821" s="218"/>
      <c r="AG821" s="218"/>
      <c r="AH821" s="218"/>
      <c r="AI821" s="94"/>
      <c r="AJ821" s="218"/>
      <c r="AK821" s="218"/>
      <c r="AL821" s="218"/>
      <c r="AM821" s="218"/>
      <c r="AN821" s="218"/>
      <c r="AO821" s="94"/>
      <c r="AP821" s="218"/>
      <c r="AQ821" s="218"/>
      <c r="AR821" s="218"/>
      <c r="AU821" s="218"/>
      <c r="AW821" s="218"/>
      <c r="AX821" s="218"/>
      <c r="BE821" s="94"/>
      <c r="BF821" s="218"/>
      <c r="BG821" s="94"/>
      <c r="BH821" s="94"/>
      <c r="BI821" s="218"/>
      <c r="BJ821" s="94"/>
      <c r="BK821" s="218"/>
      <c r="BL821" s="218"/>
      <c r="BQ821" s="96"/>
      <c r="BR821" s="96"/>
      <c r="BS821" s="96"/>
      <c r="BT821" s="96"/>
      <c r="BV821" s="96"/>
      <c r="BW821" s="96"/>
    </row>
    <row r="822" spans="2:75" x14ac:dyDescent="0.2">
      <c r="B822" s="101"/>
      <c r="I822" s="101"/>
      <c r="L822" s="101"/>
      <c r="M822" s="105"/>
      <c r="N822" s="257"/>
      <c r="O822" s="257"/>
      <c r="P822" s="257"/>
      <c r="Q822" s="257"/>
      <c r="R822" s="220"/>
      <c r="S822" s="220"/>
      <c r="T822" s="220"/>
      <c r="U822" s="220"/>
      <c r="V822" s="218"/>
      <c r="X822" s="106"/>
      <c r="Y822" s="218"/>
      <c r="Z822" s="218"/>
      <c r="AA822" s="218"/>
      <c r="AB822" s="94"/>
      <c r="AC822" s="218"/>
      <c r="AD822" s="218"/>
      <c r="AE822" s="218"/>
      <c r="AF822" s="218"/>
      <c r="AG822" s="218"/>
      <c r="AH822" s="218"/>
      <c r="AI822" s="94"/>
      <c r="AJ822" s="218"/>
      <c r="AK822" s="218"/>
      <c r="AL822" s="218"/>
      <c r="AM822" s="218"/>
      <c r="AN822" s="218"/>
      <c r="AO822" s="94"/>
      <c r="AP822" s="218"/>
      <c r="AQ822" s="218"/>
      <c r="AR822" s="218"/>
      <c r="AU822" s="218"/>
      <c r="AW822" s="218"/>
      <c r="AX822" s="218"/>
      <c r="BE822" s="94"/>
      <c r="BF822" s="218"/>
      <c r="BG822" s="94"/>
      <c r="BH822" s="94"/>
      <c r="BI822" s="218"/>
      <c r="BJ822" s="94"/>
      <c r="BK822" s="218"/>
      <c r="BL822" s="218"/>
      <c r="BQ822" s="96"/>
      <c r="BR822" s="96"/>
      <c r="BS822" s="96"/>
      <c r="BT822" s="96"/>
      <c r="BV822" s="96"/>
      <c r="BW822" s="96"/>
    </row>
    <row r="823" spans="2:75" x14ac:dyDescent="0.2">
      <c r="B823" s="101"/>
      <c r="I823" s="101"/>
      <c r="L823" s="101"/>
      <c r="M823" s="105"/>
      <c r="N823" s="257"/>
      <c r="O823" s="257"/>
      <c r="P823" s="257"/>
      <c r="Q823" s="257"/>
      <c r="R823" s="220"/>
      <c r="S823" s="220"/>
      <c r="T823" s="220"/>
      <c r="U823" s="220"/>
      <c r="V823" s="218"/>
      <c r="X823" s="106"/>
      <c r="Y823" s="218"/>
      <c r="Z823" s="218"/>
      <c r="AA823" s="218"/>
      <c r="AB823" s="94"/>
      <c r="AC823" s="218"/>
      <c r="AD823" s="218"/>
      <c r="AE823" s="218"/>
      <c r="AF823" s="218"/>
      <c r="AG823" s="218"/>
      <c r="AH823" s="218"/>
      <c r="AI823" s="94"/>
      <c r="AJ823" s="218"/>
      <c r="AK823" s="218"/>
      <c r="AL823" s="218"/>
      <c r="AM823" s="218"/>
      <c r="AN823" s="218"/>
      <c r="AO823" s="94"/>
      <c r="AP823" s="218"/>
      <c r="AQ823" s="218"/>
      <c r="AR823" s="218"/>
      <c r="AU823" s="218"/>
      <c r="AW823" s="218"/>
      <c r="AX823" s="218"/>
      <c r="BE823" s="94"/>
      <c r="BF823" s="218"/>
      <c r="BG823" s="94"/>
      <c r="BH823" s="94"/>
      <c r="BI823" s="218"/>
      <c r="BJ823" s="94"/>
      <c r="BK823" s="218"/>
      <c r="BL823" s="218"/>
      <c r="BQ823" s="96"/>
      <c r="BR823" s="96"/>
      <c r="BS823" s="96"/>
      <c r="BT823" s="96"/>
      <c r="BV823" s="96"/>
      <c r="BW823" s="96"/>
    </row>
    <row r="824" spans="2:75" x14ac:dyDescent="0.2">
      <c r="B824" s="101"/>
      <c r="I824" s="101"/>
      <c r="L824" s="101"/>
      <c r="M824" s="105"/>
      <c r="N824" s="257"/>
      <c r="O824" s="257"/>
      <c r="P824" s="257"/>
      <c r="Q824" s="257"/>
      <c r="R824" s="220"/>
      <c r="S824" s="220"/>
      <c r="T824" s="220"/>
      <c r="U824" s="220"/>
      <c r="V824" s="218"/>
      <c r="X824" s="106"/>
      <c r="Y824" s="218"/>
      <c r="Z824" s="218"/>
      <c r="AA824" s="218"/>
      <c r="AB824" s="94"/>
      <c r="AC824" s="218"/>
      <c r="AD824" s="218"/>
      <c r="AE824" s="218"/>
      <c r="AF824" s="218"/>
      <c r="AG824" s="218"/>
      <c r="AH824" s="218"/>
      <c r="AI824" s="94"/>
      <c r="AJ824" s="218"/>
      <c r="AK824" s="218"/>
      <c r="AL824" s="218"/>
      <c r="AM824" s="218"/>
      <c r="AN824" s="218"/>
      <c r="AO824" s="94"/>
      <c r="AP824" s="218"/>
      <c r="AQ824" s="218"/>
      <c r="AR824" s="218"/>
      <c r="AU824" s="218"/>
      <c r="AW824" s="218"/>
      <c r="AX824" s="218"/>
      <c r="BE824" s="94"/>
      <c r="BF824" s="218"/>
      <c r="BG824" s="94"/>
      <c r="BH824" s="94"/>
      <c r="BI824" s="218"/>
      <c r="BJ824" s="94"/>
      <c r="BK824" s="218"/>
      <c r="BL824" s="218"/>
      <c r="BQ824" s="96"/>
      <c r="BR824" s="96"/>
      <c r="BS824" s="96"/>
      <c r="BT824" s="96"/>
      <c r="BV824" s="96"/>
      <c r="BW824" s="96"/>
    </row>
    <row r="825" spans="2:75" x14ac:dyDescent="0.2">
      <c r="B825" s="101"/>
      <c r="I825" s="101"/>
      <c r="L825" s="101"/>
      <c r="M825" s="105"/>
      <c r="N825" s="257"/>
      <c r="O825" s="257"/>
      <c r="P825" s="257"/>
      <c r="Q825" s="257"/>
      <c r="R825" s="220"/>
      <c r="S825" s="220"/>
      <c r="T825" s="220"/>
      <c r="U825" s="220"/>
      <c r="V825" s="218"/>
      <c r="X825" s="106"/>
      <c r="Y825" s="218"/>
      <c r="Z825" s="218"/>
      <c r="AA825" s="218"/>
      <c r="AB825" s="94"/>
      <c r="AC825" s="218"/>
      <c r="AD825" s="218"/>
      <c r="AE825" s="218"/>
      <c r="AF825" s="218"/>
      <c r="AG825" s="218"/>
      <c r="AH825" s="218"/>
      <c r="AI825" s="94"/>
      <c r="AJ825" s="218"/>
      <c r="AK825" s="218"/>
      <c r="AL825" s="218"/>
      <c r="AM825" s="218"/>
      <c r="AN825" s="218"/>
      <c r="AO825" s="94"/>
      <c r="AP825" s="218"/>
      <c r="AQ825" s="218"/>
      <c r="AR825" s="218"/>
      <c r="AU825" s="218"/>
      <c r="AW825" s="218"/>
      <c r="AX825" s="218"/>
      <c r="BE825" s="94"/>
      <c r="BF825" s="218"/>
      <c r="BG825" s="94"/>
      <c r="BH825" s="94"/>
      <c r="BI825" s="218"/>
      <c r="BJ825" s="94"/>
      <c r="BK825" s="218"/>
      <c r="BL825" s="218"/>
      <c r="BQ825" s="96"/>
      <c r="BR825" s="96"/>
      <c r="BS825" s="96"/>
      <c r="BT825" s="96"/>
      <c r="BV825" s="96"/>
      <c r="BW825" s="96"/>
    </row>
    <row r="826" spans="2:75" x14ac:dyDescent="0.2">
      <c r="B826" s="101"/>
      <c r="I826" s="101"/>
      <c r="L826" s="101"/>
      <c r="M826" s="105"/>
      <c r="N826" s="257"/>
      <c r="O826" s="257"/>
      <c r="P826" s="257"/>
      <c r="Q826" s="257"/>
      <c r="R826" s="220"/>
      <c r="S826" s="220"/>
      <c r="T826" s="220"/>
      <c r="U826" s="220"/>
      <c r="V826" s="218"/>
      <c r="X826" s="106"/>
      <c r="Y826" s="218"/>
      <c r="Z826" s="218"/>
      <c r="AA826" s="218"/>
      <c r="AB826" s="94"/>
      <c r="AC826" s="218"/>
      <c r="AD826" s="218"/>
      <c r="AE826" s="218"/>
      <c r="AF826" s="218"/>
      <c r="AG826" s="218"/>
      <c r="AH826" s="218"/>
      <c r="AI826" s="94"/>
      <c r="AJ826" s="218"/>
      <c r="AK826" s="218"/>
      <c r="AL826" s="218"/>
      <c r="AM826" s="218"/>
      <c r="AN826" s="218"/>
      <c r="AO826" s="94"/>
      <c r="AP826" s="218"/>
      <c r="AQ826" s="218"/>
      <c r="AR826" s="218"/>
      <c r="AU826" s="218"/>
      <c r="AW826" s="218"/>
      <c r="AX826" s="218"/>
      <c r="BE826" s="94"/>
      <c r="BF826" s="218"/>
      <c r="BG826" s="94"/>
      <c r="BH826" s="94"/>
      <c r="BI826" s="218"/>
      <c r="BJ826" s="94"/>
      <c r="BK826" s="218"/>
      <c r="BL826" s="218"/>
      <c r="BQ826" s="96"/>
      <c r="BR826" s="96"/>
      <c r="BS826" s="96"/>
      <c r="BT826" s="96"/>
      <c r="BV826" s="96"/>
      <c r="BW826" s="96"/>
    </row>
    <row r="827" spans="2:75" x14ac:dyDescent="0.2">
      <c r="B827" s="101"/>
      <c r="I827" s="101"/>
      <c r="L827" s="101"/>
      <c r="M827" s="105"/>
      <c r="N827" s="257"/>
      <c r="O827" s="257"/>
      <c r="P827" s="257"/>
      <c r="Q827" s="257"/>
      <c r="R827" s="220"/>
      <c r="S827" s="220"/>
      <c r="T827" s="220"/>
      <c r="U827" s="220"/>
      <c r="V827" s="218"/>
      <c r="X827" s="106"/>
      <c r="Y827" s="218"/>
      <c r="Z827" s="218"/>
      <c r="AA827" s="218"/>
      <c r="AB827" s="94"/>
      <c r="AC827" s="218"/>
      <c r="AD827" s="218"/>
      <c r="AE827" s="218"/>
      <c r="AF827" s="218"/>
      <c r="AG827" s="218"/>
      <c r="AH827" s="218"/>
      <c r="AI827" s="94"/>
      <c r="AJ827" s="218"/>
      <c r="AK827" s="218"/>
      <c r="AL827" s="218"/>
      <c r="AM827" s="218"/>
      <c r="AN827" s="218"/>
      <c r="AO827" s="94"/>
      <c r="AP827" s="218"/>
      <c r="AQ827" s="218"/>
      <c r="AR827" s="218"/>
      <c r="AU827" s="218"/>
      <c r="AW827" s="218"/>
      <c r="AX827" s="218"/>
      <c r="BE827" s="94"/>
      <c r="BF827" s="218"/>
      <c r="BG827" s="94"/>
      <c r="BH827" s="94"/>
      <c r="BI827" s="218"/>
      <c r="BJ827" s="94"/>
      <c r="BK827" s="218"/>
      <c r="BL827" s="218"/>
      <c r="BQ827" s="96"/>
      <c r="BR827" s="96"/>
      <c r="BS827" s="96"/>
      <c r="BT827" s="96"/>
      <c r="BV827" s="96"/>
      <c r="BW827" s="96"/>
    </row>
    <row r="828" spans="2:75" x14ac:dyDescent="0.2">
      <c r="B828" s="101"/>
      <c r="I828" s="101"/>
      <c r="L828" s="101"/>
      <c r="M828" s="105"/>
      <c r="N828" s="257"/>
      <c r="O828" s="257"/>
      <c r="P828" s="257"/>
      <c r="Q828" s="257"/>
      <c r="R828" s="220"/>
      <c r="S828" s="220"/>
      <c r="T828" s="220"/>
      <c r="U828" s="220"/>
      <c r="V828" s="218"/>
      <c r="X828" s="106"/>
      <c r="Y828" s="218"/>
      <c r="Z828" s="218"/>
      <c r="AA828" s="218"/>
      <c r="AB828" s="94"/>
      <c r="AC828" s="218"/>
      <c r="AD828" s="218"/>
      <c r="AE828" s="218"/>
      <c r="AF828" s="218"/>
      <c r="AG828" s="218"/>
      <c r="AH828" s="218"/>
      <c r="AI828" s="94"/>
      <c r="AJ828" s="218"/>
      <c r="AK828" s="218"/>
      <c r="AL828" s="218"/>
      <c r="AM828" s="218"/>
      <c r="AN828" s="218"/>
      <c r="AO828" s="94"/>
      <c r="AP828" s="218"/>
      <c r="AQ828" s="218"/>
      <c r="AR828" s="218"/>
      <c r="AU828" s="218"/>
      <c r="AW828" s="218"/>
      <c r="AX828" s="218"/>
      <c r="BE828" s="94"/>
      <c r="BF828" s="218"/>
      <c r="BG828" s="94"/>
      <c r="BH828" s="94"/>
      <c r="BI828" s="218"/>
      <c r="BJ828" s="94"/>
      <c r="BK828" s="218"/>
      <c r="BL828" s="218"/>
      <c r="BQ828" s="96"/>
      <c r="BR828" s="96"/>
      <c r="BS828" s="96"/>
      <c r="BT828" s="96"/>
      <c r="BV828" s="96"/>
      <c r="BW828" s="96"/>
    </row>
    <row r="829" spans="2:75" x14ac:dyDescent="0.2">
      <c r="B829" s="101"/>
      <c r="I829" s="101"/>
      <c r="L829" s="101"/>
      <c r="M829" s="105"/>
      <c r="N829" s="257"/>
      <c r="O829" s="257"/>
      <c r="P829" s="257"/>
      <c r="Q829" s="257"/>
      <c r="R829" s="220"/>
      <c r="S829" s="220"/>
      <c r="T829" s="220"/>
      <c r="U829" s="220"/>
      <c r="V829" s="218"/>
      <c r="X829" s="106"/>
      <c r="Y829" s="218"/>
      <c r="Z829" s="218"/>
      <c r="AA829" s="218"/>
      <c r="AB829" s="94"/>
      <c r="AC829" s="218"/>
      <c r="AD829" s="218"/>
      <c r="AE829" s="218"/>
      <c r="AF829" s="218"/>
      <c r="AG829" s="218"/>
      <c r="AH829" s="218"/>
      <c r="AI829" s="94"/>
      <c r="AJ829" s="218"/>
      <c r="AK829" s="218"/>
      <c r="AL829" s="218"/>
      <c r="AM829" s="218"/>
      <c r="AN829" s="218"/>
      <c r="AO829" s="94"/>
      <c r="AP829" s="218"/>
      <c r="AQ829" s="218"/>
      <c r="AR829" s="218"/>
      <c r="AU829" s="218"/>
      <c r="AW829" s="218"/>
      <c r="AX829" s="218"/>
      <c r="BE829" s="94"/>
      <c r="BF829" s="218"/>
      <c r="BG829" s="94"/>
      <c r="BH829" s="94"/>
      <c r="BI829" s="218"/>
      <c r="BJ829" s="94"/>
      <c r="BK829" s="218"/>
      <c r="BL829" s="218"/>
      <c r="BQ829" s="96"/>
      <c r="BR829" s="96"/>
      <c r="BS829" s="96"/>
      <c r="BT829" s="96"/>
      <c r="BV829" s="96"/>
      <c r="BW829" s="96"/>
    </row>
    <row r="830" spans="2:75" x14ac:dyDescent="0.2">
      <c r="B830" s="101"/>
      <c r="I830" s="101"/>
      <c r="L830" s="101"/>
      <c r="M830" s="105"/>
      <c r="N830" s="257"/>
      <c r="O830" s="257"/>
      <c r="P830" s="257"/>
      <c r="Q830" s="257"/>
      <c r="R830" s="220"/>
      <c r="S830" s="220"/>
      <c r="T830" s="220"/>
      <c r="U830" s="220"/>
      <c r="V830" s="218"/>
      <c r="X830" s="106"/>
      <c r="Y830" s="218"/>
      <c r="Z830" s="218"/>
      <c r="AA830" s="218"/>
      <c r="AB830" s="94"/>
      <c r="AC830" s="218"/>
      <c r="AD830" s="218"/>
      <c r="AE830" s="218"/>
      <c r="AF830" s="218"/>
      <c r="AG830" s="218"/>
      <c r="AH830" s="218"/>
      <c r="AI830" s="94"/>
      <c r="AJ830" s="218"/>
      <c r="AK830" s="218"/>
      <c r="AL830" s="218"/>
      <c r="AM830" s="218"/>
      <c r="AN830" s="218"/>
      <c r="AO830" s="94"/>
      <c r="AP830" s="218"/>
      <c r="AQ830" s="218"/>
      <c r="AR830" s="218"/>
      <c r="AU830" s="218"/>
      <c r="AW830" s="218"/>
      <c r="AX830" s="218"/>
      <c r="BE830" s="94"/>
      <c r="BF830" s="218"/>
      <c r="BG830" s="94"/>
      <c r="BH830" s="94"/>
      <c r="BI830" s="218"/>
      <c r="BJ830" s="94"/>
      <c r="BK830" s="218"/>
      <c r="BL830" s="218"/>
      <c r="BQ830" s="96"/>
      <c r="BR830" s="96"/>
      <c r="BS830" s="96"/>
      <c r="BT830" s="96"/>
      <c r="BV830" s="96"/>
      <c r="BW830" s="96"/>
    </row>
    <row r="831" spans="2:75" x14ac:dyDescent="0.2">
      <c r="B831" s="101"/>
      <c r="I831" s="101"/>
      <c r="L831" s="101"/>
      <c r="M831" s="105"/>
      <c r="N831" s="257"/>
      <c r="O831" s="257"/>
      <c r="P831" s="257"/>
      <c r="Q831" s="257"/>
      <c r="R831" s="220"/>
      <c r="S831" s="220"/>
      <c r="T831" s="220"/>
      <c r="U831" s="220"/>
      <c r="V831" s="218"/>
      <c r="X831" s="106"/>
      <c r="Y831" s="218"/>
      <c r="Z831" s="218"/>
      <c r="AA831" s="218"/>
      <c r="AB831" s="94"/>
      <c r="AC831" s="218"/>
      <c r="AD831" s="218"/>
      <c r="AE831" s="218"/>
      <c r="AF831" s="218"/>
      <c r="AG831" s="218"/>
      <c r="AH831" s="218"/>
      <c r="AI831" s="94"/>
      <c r="AJ831" s="218"/>
      <c r="AK831" s="218"/>
      <c r="AL831" s="218"/>
      <c r="AM831" s="218"/>
      <c r="AN831" s="218"/>
      <c r="AO831" s="94"/>
      <c r="AP831" s="218"/>
      <c r="AQ831" s="218"/>
      <c r="AR831" s="218"/>
      <c r="AU831" s="218"/>
      <c r="AW831" s="218"/>
      <c r="AX831" s="218"/>
      <c r="BE831" s="94"/>
      <c r="BF831" s="218"/>
      <c r="BG831" s="94"/>
      <c r="BH831" s="94"/>
      <c r="BI831" s="218"/>
      <c r="BJ831" s="94"/>
      <c r="BK831" s="218"/>
      <c r="BL831" s="218"/>
      <c r="BQ831" s="96"/>
      <c r="BR831" s="96"/>
      <c r="BS831" s="96"/>
      <c r="BT831" s="96"/>
      <c r="BV831" s="96"/>
      <c r="BW831" s="96"/>
    </row>
    <row r="832" spans="2:75" x14ac:dyDescent="0.2">
      <c r="B832" s="101"/>
      <c r="I832" s="101"/>
      <c r="L832" s="101"/>
      <c r="M832" s="105"/>
      <c r="N832" s="257"/>
      <c r="O832" s="257"/>
      <c r="P832" s="257"/>
      <c r="Q832" s="257"/>
      <c r="R832" s="220"/>
      <c r="S832" s="220"/>
      <c r="T832" s="220"/>
      <c r="U832" s="220"/>
      <c r="V832" s="218"/>
      <c r="X832" s="106"/>
      <c r="Y832" s="218"/>
      <c r="Z832" s="218"/>
      <c r="AA832" s="218"/>
      <c r="AB832" s="94"/>
      <c r="AC832" s="218"/>
      <c r="AD832" s="218"/>
      <c r="AE832" s="218"/>
      <c r="AF832" s="218"/>
      <c r="AG832" s="218"/>
      <c r="AH832" s="218"/>
      <c r="AI832" s="94"/>
      <c r="AJ832" s="218"/>
      <c r="AK832" s="218"/>
      <c r="AL832" s="218"/>
      <c r="AM832" s="218"/>
      <c r="AN832" s="218"/>
      <c r="AO832" s="94"/>
      <c r="AP832" s="218"/>
      <c r="AQ832" s="218"/>
      <c r="AR832" s="218"/>
      <c r="AU832" s="218"/>
      <c r="AW832" s="218"/>
      <c r="AX832" s="218"/>
      <c r="BE832" s="94"/>
      <c r="BF832" s="218"/>
      <c r="BG832" s="94"/>
      <c r="BH832" s="94"/>
      <c r="BI832" s="218"/>
      <c r="BJ832" s="94"/>
      <c r="BK832" s="218"/>
      <c r="BL832" s="218"/>
      <c r="BQ832" s="96"/>
      <c r="BR832" s="96"/>
      <c r="BS832" s="96"/>
      <c r="BT832" s="96"/>
      <c r="BV832" s="96"/>
      <c r="BW832" s="96"/>
    </row>
    <row r="833" spans="2:75" x14ac:dyDescent="0.2">
      <c r="B833" s="101"/>
      <c r="I833" s="101"/>
      <c r="L833" s="101"/>
      <c r="M833" s="105"/>
      <c r="N833" s="257"/>
      <c r="O833" s="257"/>
      <c r="P833" s="257"/>
      <c r="Q833" s="257"/>
      <c r="R833" s="220"/>
      <c r="S833" s="220"/>
      <c r="T833" s="220"/>
      <c r="U833" s="220"/>
      <c r="V833" s="218"/>
      <c r="X833" s="106"/>
      <c r="Y833" s="218"/>
      <c r="Z833" s="218"/>
      <c r="AA833" s="218"/>
      <c r="AB833" s="94"/>
      <c r="AC833" s="218"/>
      <c r="AD833" s="218"/>
      <c r="AE833" s="218"/>
      <c r="AF833" s="218"/>
      <c r="AG833" s="218"/>
      <c r="AH833" s="218"/>
      <c r="AI833" s="94"/>
      <c r="AJ833" s="218"/>
      <c r="AK833" s="218"/>
      <c r="AL833" s="218"/>
      <c r="AM833" s="218"/>
      <c r="AN833" s="218"/>
      <c r="AO833" s="94"/>
      <c r="AP833" s="218"/>
      <c r="AQ833" s="218"/>
      <c r="AR833" s="218"/>
      <c r="AU833" s="218"/>
      <c r="AW833" s="218"/>
      <c r="AX833" s="218"/>
      <c r="BE833" s="94"/>
      <c r="BF833" s="218"/>
      <c r="BG833" s="94"/>
      <c r="BH833" s="94"/>
      <c r="BI833" s="218"/>
      <c r="BJ833" s="94"/>
      <c r="BK833" s="218"/>
      <c r="BL833" s="218"/>
      <c r="BQ833" s="96"/>
      <c r="BR833" s="96"/>
      <c r="BS833" s="96"/>
      <c r="BT833" s="96"/>
      <c r="BV833" s="96"/>
      <c r="BW833" s="96"/>
    </row>
    <row r="834" spans="2:75" x14ac:dyDescent="0.2">
      <c r="B834" s="101"/>
      <c r="I834" s="101"/>
      <c r="L834" s="101"/>
      <c r="M834" s="105"/>
      <c r="N834" s="257"/>
      <c r="O834" s="257"/>
      <c r="P834" s="257"/>
      <c r="Q834" s="257"/>
      <c r="R834" s="220"/>
      <c r="S834" s="220"/>
      <c r="T834" s="220"/>
      <c r="U834" s="220"/>
      <c r="V834" s="218"/>
      <c r="X834" s="106"/>
      <c r="Y834" s="218"/>
      <c r="Z834" s="218"/>
      <c r="AA834" s="218"/>
      <c r="AB834" s="94"/>
      <c r="AC834" s="218"/>
      <c r="AD834" s="218"/>
      <c r="AE834" s="218"/>
      <c r="AF834" s="218"/>
      <c r="AG834" s="218"/>
      <c r="AH834" s="218"/>
      <c r="AI834" s="94"/>
      <c r="AJ834" s="218"/>
      <c r="AK834" s="218"/>
      <c r="AL834" s="218"/>
      <c r="AM834" s="218"/>
      <c r="AN834" s="218"/>
      <c r="AO834" s="94"/>
      <c r="AP834" s="218"/>
      <c r="AQ834" s="218"/>
      <c r="AR834" s="218"/>
      <c r="AU834" s="218"/>
      <c r="AW834" s="218"/>
      <c r="AX834" s="218"/>
      <c r="BE834" s="94"/>
      <c r="BF834" s="218"/>
      <c r="BG834" s="94"/>
      <c r="BH834" s="94"/>
      <c r="BI834" s="218"/>
      <c r="BJ834" s="94"/>
      <c r="BK834" s="218"/>
      <c r="BL834" s="218"/>
      <c r="BQ834" s="96"/>
      <c r="BR834" s="96"/>
      <c r="BS834" s="96"/>
      <c r="BT834" s="96"/>
      <c r="BV834" s="96"/>
      <c r="BW834" s="96"/>
    </row>
    <row r="835" spans="2:75" x14ac:dyDescent="0.2">
      <c r="B835" s="101"/>
      <c r="I835" s="101"/>
      <c r="L835" s="101"/>
      <c r="M835" s="105"/>
      <c r="N835" s="257"/>
      <c r="O835" s="257"/>
      <c r="P835" s="257"/>
      <c r="Q835" s="257"/>
      <c r="R835" s="220"/>
      <c r="S835" s="220"/>
      <c r="T835" s="220"/>
      <c r="U835" s="220"/>
      <c r="V835" s="218"/>
      <c r="X835" s="106"/>
      <c r="Y835" s="218"/>
      <c r="Z835" s="218"/>
      <c r="AA835" s="218"/>
      <c r="AB835" s="94"/>
      <c r="AC835" s="218"/>
      <c r="AD835" s="218"/>
      <c r="AE835" s="218"/>
      <c r="AF835" s="218"/>
      <c r="AG835" s="218"/>
      <c r="AH835" s="218"/>
      <c r="AI835" s="94"/>
      <c r="AJ835" s="218"/>
      <c r="AK835" s="218"/>
      <c r="AL835" s="218"/>
      <c r="AM835" s="218"/>
      <c r="AN835" s="218"/>
      <c r="AO835" s="94"/>
      <c r="AP835" s="218"/>
      <c r="AQ835" s="218"/>
      <c r="AR835" s="218"/>
      <c r="AU835" s="218"/>
      <c r="AW835" s="218"/>
      <c r="AX835" s="218"/>
      <c r="BE835" s="94"/>
      <c r="BF835" s="218"/>
      <c r="BG835" s="94"/>
      <c r="BH835" s="94"/>
      <c r="BI835" s="218"/>
      <c r="BJ835" s="94"/>
      <c r="BK835" s="218"/>
      <c r="BL835" s="218"/>
      <c r="BQ835" s="96"/>
      <c r="BR835" s="96"/>
      <c r="BS835" s="96"/>
      <c r="BT835" s="96"/>
      <c r="BV835" s="96"/>
      <c r="BW835" s="96"/>
    </row>
    <row r="836" spans="2:75" x14ac:dyDescent="0.2">
      <c r="B836" s="101"/>
      <c r="I836" s="101"/>
      <c r="L836" s="101"/>
      <c r="M836" s="105"/>
      <c r="N836" s="257"/>
      <c r="O836" s="257"/>
      <c r="P836" s="257"/>
      <c r="Q836" s="257"/>
      <c r="R836" s="220"/>
      <c r="S836" s="220"/>
      <c r="T836" s="220"/>
      <c r="U836" s="220"/>
      <c r="V836" s="218"/>
      <c r="X836" s="106"/>
      <c r="Y836" s="218"/>
      <c r="Z836" s="218"/>
      <c r="AA836" s="218"/>
      <c r="AB836" s="94"/>
      <c r="AC836" s="218"/>
      <c r="AD836" s="218"/>
      <c r="AE836" s="218"/>
      <c r="AF836" s="218"/>
      <c r="AG836" s="218"/>
      <c r="AH836" s="218"/>
      <c r="AI836" s="94"/>
      <c r="AJ836" s="218"/>
      <c r="AK836" s="218"/>
      <c r="AL836" s="218"/>
      <c r="AM836" s="218"/>
      <c r="AN836" s="218"/>
      <c r="AO836" s="94"/>
      <c r="AP836" s="218"/>
      <c r="AQ836" s="218"/>
      <c r="AR836" s="218"/>
      <c r="AU836" s="218"/>
      <c r="AW836" s="218"/>
      <c r="AX836" s="218"/>
      <c r="BE836" s="94"/>
      <c r="BF836" s="218"/>
      <c r="BG836" s="94"/>
      <c r="BH836" s="94"/>
      <c r="BI836" s="218"/>
      <c r="BJ836" s="94"/>
      <c r="BK836" s="218"/>
      <c r="BL836" s="218"/>
      <c r="BQ836" s="96"/>
      <c r="BR836" s="96"/>
      <c r="BS836" s="96"/>
      <c r="BT836" s="96"/>
      <c r="BV836" s="96"/>
      <c r="BW836" s="96"/>
    </row>
    <row r="837" spans="2:75" x14ac:dyDescent="0.2">
      <c r="B837" s="101"/>
      <c r="I837" s="101"/>
      <c r="L837" s="101"/>
      <c r="M837" s="105"/>
      <c r="N837" s="257"/>
      <c r="O837" s="257"/>
      <c r="P837" s="257"/>
      <c r="Q837" s="257"/>
      <c r="R837" s="220"/>
      <c r="S837" s="220"/>
      <c r="T837" s="220"/>
      <c r="U837" s="220"/>
      <c r="V837" s="218"/>
      <c r="X837" s="106"/>
      <c r="Y837" s="218"/>
      <c r="Z837" s="218"/>
      <c r="AA837" s="218"/>
      <c r="AB837" s="94"/>
      <c r="AC837" s="218"/>
      <c r="AD837" s="218"/>
      <c r="AE837" s="218"/>
      <c r="AF837" s="218"/>
      <c r="AG837" s="218"/>
      <c r="AH837" s="218"/>
      <c r="AI837" s="94"/>
      <c r="AJ837" s="218"/>
      <c r="AK837" s="218"/>
      <c r="AL837" s="218"/>
      <c r="AM837" s="218"/>
      <c r="AN837" s="218"/>
      <c r="AO837" s="94"/>
      <c r="AP837" s="218"/>
      <c r="AQ837" s="218"/>
      <c r="AR837" s="218"/>
      <c r="AU837" s="218"/>
      <c r="AW837" s="218"/>
      <c r="AX837" s="218"/>
      <c r="BE837" s="94"/>
      <c r="BF837" s="218"/>
      <c r="BG837" s="94"/>
      <c r="BH837" s="94"/>
      <c r="BI837" s="218"/>
      <c r="BJ837" s="94"/>
      <c r="BK837" s="218"/>
      <c r="BL837" s="218"/>
      <c r="BQ837" s="96"/>
      <c r="BR837" s="96"/>
      <c r="BS837" s="96"/>
      <c r="BT837" s="96"/>
      <c r="BV837" s="96"/>
      <c r="BW837" s="96"/>
    </row>
    <row r="838" spans="2:75" x14ac:dyDescent="0.2">
      <c r="B838" s="101"/>
      <c r="I838" s="101"/>
      <c r="L838" s="101"/>
      <c r="M838" s="105"/>
      <c r="N838" s="257"/>
      <c r="O838" s="257"/>
      <c r="P838" s="257"/>
      <c r="Q838" s="257"/>
      <c r="R838" s="220"/>
      <c r="S838" s="220"/>
      <c r="T838" s="220"/>
      <c r="U838" s="220"/>
      <c r="V838" s="218"/>
      <c r="X838" s="106"/>
      <c r="Y838" s="218"/>
      <c r="Z838" s="218"/>
      <c r="AA838" s="218"/>
      <c r="AB838" s="94"/>
      <c r="AC838" s="218"/>
      <c r="AD838" s="218"/>
      <c r="AE838" s="218"/>
      <c r="AF838" s="218"/>
      <c r="AG838" s="218"/>
      <c r="AH838" s="218"/>
      <c r="AI838" s="94"/>
      <c r="AJ838" s="218"/>
      <c r="AK838" s="218"/>
      <c r="AL838" s="218"/>
      <c r="AM838" s="218"/>
      <c r="AN838" s="218"/>
      <c r="AO838" s="94"/>
      <c r="AP838" s="218"/>
      <c r="AQ838" s="218"/>
      <c r="AR838" s="218"/>
      <c r="AU838" s="218"/>
      <c r="AW838" s="218"/>
      <c r="AX838" s="218"/>
      <c r="BE838" s="94"/>
      <c r="BF838" s="218"/>
      <c r="BG838" s="94"/>
      <c r="BH838" s="94"/>
      <c r="BI838" s="218"/>
      <c r="BJ838" s="94"/>
      <c r="BK838" s="218"/>
      <c r="BL838" s="218"/>
      <c r="BQ838" s="96"/>
      <c r="BR838" s="96"/>
      <c r="BS838" s="96"/>
      <c r="BT838" s="96"/>
      <c r="BV838" s="96"/>
      <c r="BW838" s="96"/>
    </row>
    <row r="839" spans="2:75" x14ac:dyDescent="0.2">
      <c r="B839" s="101"/>
      <c r="I839" s="101"/>
      <c r="L839" s="101"/>
      <c r="M839" s="105"/>
      <c r="N839" s="257"/>
      <c r="O839" s="257"/>
      <c r="P839" s="257"/>
      <c r="Q839" s="257"/>
      <c r="R839" s="220"/>
      <c r="S839" s="220"/>
      <c r="T839" s="220"/>
      <c r="U839" s="220"/>
      <c r="V839" s="218"/>
      <c r="X839" s="106"/>
      <c r="Y839" s="218"/>
      <c r="Z839" s="218"/>
      <c r="AA839" s="218"/>
      <c r="AB839" s="94"/>
      <c r="AC839" s="218"/>
      <c r="AD839" s="218"/>
      <c r="AE839" s="218"/>
      <c r="AF839" s="218"/>
      <c r="AG839" s="218"/>
      <c r="AH839" s="218"/>
      <c r="AI839" s="94"/>
      <c r="AJ839" s="218"/>
      <c r="AK839" s="218"/>
      <c r="AL839" s="218"/>
      <c r="AM839" s="218"/>
      <c r="AN839" s="218"/>
      <c r="AO839" s="94"/>
      <c r="AP839" s="218"/>
      <c r="AQ839" s="218"/>
      <c r="AR839" s="218"/>
      <c r="AU839" s="218"/>
      <c r="AW839" s="218"/>
      <c r="AX839" s="218"/>
      <c r="BE839" s="94"/>
      <c r="BF839" s="218"/>
      <c r="BG839" s="94"/>
      <c r="BH839" s="94"/>
      <c r="BI839" s="218"/>
      <c r="BJ839" s="94"/>
      <c r="BK839" s="218"/>
      <c r="BL839" s="218"/>
      <c r="BQ839" s="96"/>
      <c r="BR839" s="96"/>
      <c r="BS839" s="96"/>
      <c r="BT839" s="96"/>
      <c r="BV839" s="96"/>
      <c r="BW839" s="96"/>
    </row>
    <row r="840" spans="2:75" x14ac:dyDescent="0.2">
      <c r="B840" s="101"/>
      <c r="I840" s="101"/>
      <c r="L840" s="101"/>
      <c r="M840" s="105"/>
      <c r="N840" s="257"/>
      <c r="O840" s="257"/>
      <c r="P840" s="257"/>
      <c r="Q840" s="257"/>
      <c r="R840" s="220"/>
      <c r="S840" s="220"/>
      <c r="T840" s="220"/>
      <c r="U840" s="220"/>
      <c r="V840" s="218"/>
      <c r="X840" s="106"/>
      <c r="Y840" s="218"/>
      <c r="Z840" s="218"/>
      <c r="AA840" s="218"/>
      <c r="AB840" s="94"/>
      <c r="AC840" s="218"/>
      <c r="AD840" s="218"/>
      <c r="AE840" s="218"/>
      <c r="AF840" s="218"/>
      <c r="AG840" s="218"/>
      <c r="AH840" s="218"/>
      <c r="AI840" s="94"/>
      <c r="AJ840" s="218"/>
      <c r="AK840" s="218"/>
      <c r="AL840" s="218"/>
      <c r="AM840" s="218"/>
      <c r="AN840" s="218"/>
      <c r="AO840" s="94"/>
      <c r="AP840" s="218"/>
      <c r="AQ840" s="218"/>
      <c r="AR840" s="218"/>
      <c r="AU840" s="218"/>
      <c r="AW840" s="218"/>
      <c r="AX840" s="218"/>
      <c r="BE840" s="94"/>
      <c r="BF840" s="218"/>
      <c r="BG840" s="94"/>
      <c r="BH840" s="94"/>
      <c r="BI840" s="218"/>
      <c r="BJ840" s="94"/>
      <c r="BK840" s="218"/>
      <c r="BL840" s="218"/>
      <c r="BQ840" s="96"/>
      <c r="BR840" s="96"/>
      <c r="BS840" s="96"/>
      <c r="BT840" s="96"/>
      <c r="BV840" s="96"/>
      <c r="BW840" s="96"/>
    </row>
    <row r="841" spans="2:75" x14ac:dyDescent="0.2">
      <c r="B841" s="101"/>
      <c r="I841" s="101"/>
      <c r="L841" s="101"/>
      <c r="M841" s="105"/>
      <c r="N841" s="257"/>
      <c r="O841" s="257"/>
      <c r="P841" s="257"/>
      <c r="Q841" s="257"/>
      <c r="R841" s="220"/>
      <c r="S841" s="220"/>
      <c r="T841" s="220"/>
      <c r="U841" s="220"/>
      <c r="V841" s="218"/>
      <c r="X841" s="106"/>
      <c r="Y841" s="218"/>
      <c r="Z841" s="218"/>
      <c r="AA841" s="218"/>
      <c r="AB841" s="94"/>
      <c r="AC841" s="218"/>
      <c r="AD841" s="218"/>
      <c r="AE841" s="218"/>
      <c r="AF841" s="218"/>
      <c r="AG841" s="218"/>
      <c r="AH841" s="218"/>
      <c r="AI841" s="94"/>
      <c r="AJ841" s="218"/>
      <c r="AK841" s="218"/>
      <c r="AL841" s="218"/>
      <c r="AM841" s="218"/>
      <c r="AN841" s="218"/>
      <c r="AO841" s="94"/>
      <c r="AP841" s="218"/>
      <c r="AQ841" s="218"/>
      <c r="AR841" s="218"/>
      <c r="AU841" s="218"/>
      <c r="AW841" s="218"/>
      <c r="AX841" s="218"/>
      <c r="BE841" s="94"/>
      <c r="BF841" s="218"/>
      <c r="BG841" s="94"/>
      <c r="BH841" s="94"/>
      <c r="BI841" s="218"/>
      <c r="BJ841" s="94"/>
      <c r="BK841" s="218"/>
      <c r="BL841" s="218"/>
      <c r="BQ841" s="96"/>
      <c r="BR841" s="96"/>
      <c r="BS841" s="96"/>
      <c r="BT841" s="96"/>
      <c r="BV841" s="96"/>
      <c r="BW841" s="96"/>
    </row>
    <row r="842" spans="2:75" x14ac:dyDescent="0.2">
      <c r="B842" s="101"/>
      <c r="I842" s="101"/>
      <c r="L842" s="101"/>
      <c r="M842" s="105"/>
      <c r="N842" s="257"/>
      <c r="O842" s="257"/>
      <c r="P842" s="257"/>
      <c r="Q842" s="257"/>
      <c r="R842" s="220"/>
      <c r="S842" s="220"/>
      <c r="T842" s="220"/>
      <c r="U842" s="220"/>
      <c r="V842" s="218"/>
      <c r="X842" s="106"/>
      <c r="Y842" s="218"/>
      <c r="Z842" s="218"/>
      <c r="AA842" s="218"/>
      <c r="AB842" s="94"/>
      <c r="AC842" s="218"/>
      <c r="AD842" s="218"/>
      <c r="AE842" s="218"/>
      <c r="AF842" s="218"/>
      <c r="AG842" s="218"/>
      <c r="AH842" s="218"/>
      <c r="AI842" s="94"/>
      <c r="AJ842" s="218"/>
      <c r="AK842" s="218"/>
      <c r="AL842" s="218"/>
      <c r="AM842" s="218"/>
      <c r="AN842" s="218"/>
      <c r="AO842" s="94"/>
      <c r="AP842" s="218"/>
      <c r="AQ842" s="218"/>
      <c r="AR842" s="218"/>
      <c r="AU842" s="218"/>
      <c r="AW842" s="218"/>
      <c r="AX842" s="218"/>
      <c r="BE842" s="94"/>
      <c r="BF842" s="218"/>
      <c r="BG842" s="94"/>
      <c r="BH842" s="94"/>
      <c r="BI842" s="218"/>
      <c r="BJ842" s="94"/>
      <c r="BK842" s="218"/>
      <c r="BL842" s="218"/>
      <c r="BQ842" s="96"/>
      <c r="BR842" s="96"/>
      <c r="BS842" s="96"/>
      <c r="BT842" s="96"/>
      <c r="BV842" s="96"/>
      <c r="BW842" s="96"/>
    </row>
    <row r="843" spans="2:75" x14ac:dyDescent="0.2">
      <c r="B843" s="101"/>
      <c r="I843" s="101"/>
      <c r="L843" s="101"/>
      <c r="M843" s="105"/>
      <c r="N843" s="257"/>
      <c r="O843" s="257"/>
      <c r="P843" s="257"/>
      <c r="Q843" s="257"/>
      <c r="R843" s="220"/>
      <c r="S843" s="220"/>
      <c r="T843" s="220"/>
      <c r="U843" s="220"/>
      <c r="V843" s="218"/>
      <c r="X843" s="106"/>
      <c r="Y843" s="218"/>
      <c r="Z843" s="218"/>
      <c r="AA843" s="218"/>
      <c r="AB843" s="94"/>
      <c r="AC843" s="218"/>
      <c r="AD843" s="218"/>
      <c r="AE843" s="218"/>
      <c r="AF843" s="218"/>
      <c r="AG843" s="218"/>
      <c r="AH843" s="218"/>
      <c r="AI843" s="94"/>
      <c r="AJ843" s="218"/>
      <c r="AK843" s="218"/>
      <c r="AL843" s="218"/>
      <c r="AM843" s="218"/>
      <c r="AN843" s="218"/>
      <c r="AO843" s="94"/>
      <c r="AP843" s="218"/>
      <c r="AQ843" s="218"/>
      <c r="AR843" s="218"/>
      <c r="AU843" s="218"/>
      <c r="AW843" s="218"/>
      <c r="AX843" s="218"/>
      <c r="BE843" s="94"/>
      <c r="BF843" s="218"/>
      <c r="BG843" s="94"/>
      <c r="BH843" s="94"/>
      <c r="BI843" s="218"/>
      <c r="BJ843" s="94"/>
      <c r="BK843" s="218"/>
      <c r="BL843" s="218"/>
      <c r="BQ843" s="96"/>
      <c r="BR843" s="96"/>
      <c r="BS843" s="96"/>
      <c r="BT843" s="96"/>
      <c r="BV843" s="96"/>
      <c r="BW843" s="96"/>
    </row>
    <row r="844" spans="2:75" x14ac:dyDescent="0.2">
      <c r="B844" s="101"/>
      <c r="I844" s="101"/>
      <c r="L844" s="101"/>
      <c r="M844" s="105"/>
      <c r="N844" s="257"/>
      <c r="O844" s="257"/>
      <c r="P844" s="257"/>
      <c r="Q844" s="257"/>
      <c r="R844" s="220"/>
      <c r="S844" s="220"/>
      <c r="T844" s="220"/>
      <c r="U844" s="220"/>
      <c r="V844" s="218"/>
      <c r="X844" s="106"/>
      <c r="Y844" s="218"/>
      <c r="Z844" s="218"/>
      <c r="AA844" s="218"/>
      <c r="AB844" s="94"/>
      <c r="AC844" s="218"/>
      <c r="AD844" s="218"/>
      <c r="AE844" s="218"/>
      <c r="AF844" s="218"/>
      <c r="AG844" s="218"/>
      <c r="AH844" s="218"/>
      <c r="AI844" s="94"/>
      <c r="AJ844" s="218"/>
      <c r="AK844" s="218"/>
      <c r="AL844" s="218"/>
      <c r="AM844" s="218"/>
      <c r="AN844" s="218"/>
      <c r="AO844" s="94"/>
      <c r="AP844" s="218"/>
      <c r="AQ844" s="218"/>
      <c r="AR844" s="218"/>
      <c r="AU844" s="218"/>
      <c r="AW844" s="218"/>
      <c r="AX844" s="218"/>
      <c r="BE844" s="94"/>
      <c r="BF844" s="218"/>
      <c r="BG844" s="94"/>
      <c r="BH844" s="94"/>
      <c r="BI844" s="218"/>
      <c r="BJ844" s="94"/>
      <c r="BK844" s="218"/>
      <c r="BL844" s="218"/>
      <c r="BQ844" s="96"/>
      <c r="BR844" s="96"/>
      <c r="BS844" s="96"/>
      <c r="BT844" s="96"/>
      <c r="BV844" s="96"/>
      <c r="BW844" s="96"/>
    </row>
    <row r="845" spans="2:75" x14ac:dyDescent="0.2">
      <c r="B845" s="101"/>
      <c r="I845" s="101"/>
      <c r="L845" s="101"/>
      <c r="M845" s="105"/>
      <c r="N845" s="257"/>
      <c r="O845" s="257"/>
      <c r="P845" s="257"/>
      <c r="Q845" s="257"/>
      <c r="R845" s="220"/>
      <c r="S845" s="220"/>
      <c r="T845" s="220"/>
      <c r="U845" s="220"/>
      <c r="V845" s="218"/>
      <c r="X845" s="106"/>
      <c r="Y845" s="218"/>
      <c r="Z845" s="218"/>
      <c r="AA845" s="218"/>
      <c r="AB845" s="94"/>
      <c r="AC845" s="218"/>
      <c r="AD845" s="218"/>
      <c r="AE845" s="218"/>
      <c r="AF845" s="218"/>
      <c r="AG845" s="218"/>
      <c r="AH845" s="218"/>
      <c r="AI845" s="94"/>
      <c r="AJ845" s="218"/>
      <c r="AK845" s="218"/>
      <c r="AL845" s="218"/>
      <c r="AM845" s="218"/>
      <c r="AN845" s="218"/>
      <c r="AO845" s="94"/>
      <c r="AP845" s="218"/>
      <c r="AQ845" s="218"/>
      <c r="AR845" s="218"/>
      <c r="AU845" s="218"/>
      <c r="AW845" s="218"/>
      <c r="AX845" s="218"/>
      <c r="BE845" s="94"/>
      <c r="BF845" s="218"/>
      <c r="BG845" s="94"/>
      <c r="BH845" s="94"/>
      <c r="BI845" s="218"/>
      <c r="BJ845" s="94"/>
      <c r="BK845" s="218"/>
      <c r="BL845" s="218"/>
      <c r="BQ845" s="96"/>
      <c r="BR845" s="96"/>
      <c r="BS845" s="96"/>
      <c r="BT845" s="96"/>
      <c r="BV845" s="96"/>
      <c r="BW845" s="96"/>
    </row>
    <row r="846" spans="2:75" x14ac:dyDescent="0.2">
      <c r="B846" s="101"/>
      <c r="I846" s="101"/>
      <c r="L846" s="101"/>
      <c r="M846" s="105"/>
      <c r="N846" s="257"/>
      <c r="O846" s="257"/>
      <c r="P846" s="257"/>
      <c r="Q846" s="257"/>
      <c r="R846" s="220"/>
      <c r="S846" s="220"/>
      <c r="T846" s="220"/>
      <c r="U846" s="220"/>
      <c r="V846" s="218"/>
      <c r="X846" s="106"/>
      <c r="Y846" s="218"/>
      <c r="Z846" s="218"/>
      <c r="AA846" s="218"/>
      <c r="AB846" s="94"/>
      <c r="AC846" s="218"/>
      <c r="AD846" s="218"/>
      <c r="AE846" s="218"/>
      <c r="AF846" s="218"/>
      <c r="AG846" s="218"/>
      <c r="AH846" s="218"/>
      <c r="AI846" s="94"/>
      <c r="AJ846" s="218"/>
      <c r="AK846" s="218"/>
      <c r="AL846" s="218"/>
      <c r="AM846" s="218"/>
      <c r="AN846" s="218"/>
      <c r="AO846" s="94"/>
      <c r="AP846" s="218"/>
      <c r="AQ846" s="218"/>
      <c r="AR846" s="218"/>
      <c r="AU846" s="218"/>
      <c r="AW846" s="218"/>
      <c r="AX846" s="218"/>
      <c r="BE846" s="94"/>
      <c r="BF846" s="218"/>
      <c r="BG846" s="94"/>
      <c r="BH846" s="94"/>
      <c r="BI846" s="218"/>
      <c r="BJ846" s="94"/>
      <c r="BK846" s="218"/>
      <c r="BL846" s="218"/>
      <c r="BQ846" s="96"/>
      <c r="BR846" s="96"/>
      <c r="BS846" s="96"/>
      <c r="BT846" s="96"/>
      <c r="BV846" s="96"/>
      <c r="BW846" s="96"/>
    </row>
    <row r="847" spans="2:75" x14ac:dyDescent="0.2">
      <c r="B847" s="101"/>
      <c r="I847" s="101"/>
      <c r="L847" s="101"/>
      <c r="M847" s="105"/>
      <c r="N847" s="257"/>
      <c r="O847" s="257"/>
      <c r="P847" s="257"/>
      <c r="Q847" s="257"/>
      <c r="R847" s="220"/>
      <c r="S847" s="220"/>
      <c r="T847" s="220"/>
      <c r="U847" s="220"/>
      <c r="V847" s="218"/>
      <c r="X847" s="106"/>
      <c r="Y847" s="218"/>
      <c r="Z847" s="218"/>
      <c r="AA847" s="218"/>
      <c r="AB847" s="94"/>
      <c r="AC847" s="218"/>
      <c r="AD847" s="218"/>
      <c r="AE847" s="218"/>
      <c r="AF847" s="218"/>
      <c r="AG847" s="218"/>
      <c r="AH847" s="218"/>
      <c r="AI847" s="94"/>
      <c r="AJ847" s="218"/>
      <c r="AK847" s="218"/>
      <c r="AL847" s="218"/>
      <c r="AM847" s="218"/>
      <c r="AN847" s="218"/>
      <c r="AO847" s="94"/>
      <c r="AP847" s="218"/>
      <c r="AQ847" s="218"/>
      <c r="AR847" s="218"/>
      <c r="AU847" s="218"/>
      <c r="AW847" s="218"/>
      <c r="AX847" s="218"/>
      <c r="BE847" s="94"/>
      <c r="BF847" s="218"/>
      <c r="BG847" s="94"/>
      <c r="BH847" s="94"/>
      <c r="BI847" s="218"/>
      <c r="BJ847" s="94"/>
      <c r="BK847" s="218"/>
      <c r="BL847" s="218"/>
      <c r="BQ847" s="96"/>
      <c r="BR847" s="96"/>
      <c r="BS847" s="96"/>
      <c r="BT847" s="96"/>
      <c r="BV847" s="96"/>
      <c r="BW847" s="96"/>
    </row>
    <row r="848" spans="2:75" x14ac:dyDescent="0.2">
      <c r="B848" s="101"/>
      <c r="I848" s="101"/>
      <c r="L848" s="101"/>
      <c r="M848" s="105"/>
      <c r="N848" s="257"/>
      <c r="O848" s="257"/>
      <c r="P848" s="257"/>
      <c r="Q848" s="257"/>
      <c r="R848" s="220"/>
      <c r="S848" s="220"/>
      <c r="T848" s="220"/>
      <c r="U848" s="220"/>
      <c r="V848" s="218"/>
      <c r="X848" s="106"/>
      <c r="Y848" s="218"/>
      <c r="Z848" s="218"/>
      <c r="AA848" s="218"/>
      <c r="AB848" s="94"/>
      <c r="AC848" s="218"/>
      <c r="AD848" s="218"/>
      <c r="AE848" s="218"/>
      <c r="AF848" s="218"/>
      <c r="AG848" s="218"/>
      <c r="AH848" s="218"/>
      <c r="AI848" s="94"/>
      <c r="AJ848" s="218"/>
      <c r="AK848" s="218"/>
      <c r="AL848" s="218"/>
      <c r="AM848" s="218"/>
      <c r="AN848" s="218"/>
      <c r="AO848" s="94"/>
      <c r="AP848" s="218"/>
      <c r="AQ848" s="218"/>
      <c r="AR848" s="218"/>
      <c r="AU848" s="218"/>
      <c r="AW848" s="218"/>
      <c r="AX848" s="218"/>
      <c r="BE848" s="94"/>
      <c r="BF848" s="218"/>
      <c r="BG848" s="94"/>
      <c r="BH848" s="94"/>
      <c r="BI848" s="218"/>
      <c r="BJ848" s="94"/>
      <c r="BK848" s="218"/>
      <c r="BL848" s="218"/>
      <c r="BQ848" s="96"/>
      <c r="BR848" s="96"/>
      <c r="BS848" s="96"/>
      <c r="BT848" s="96"/>
      <c r="BV848" s="96"/>
      <c r="BW848" s="96"/>
    </row>
    <row r="849" spans="2:75" x14ac:dyDescent="0.2">
      <c r="B849" s="101"/>
      <c r="I849" s="101"/>
      <c r="L849" s="101"/>
      <c r="M849" s="105"/>
      <c r="N849" s="257"/>
      <c r="O849" s="257"/>
      <c r="P849" s="257"/>
      <c r="Q849" s="257"/>
      <c r="R849" s="220"/>
      <c r="S849" s="220"/>
      <c r="T849" s="220"/>
      <c r="U849" s="220"/>
      <c r="V849" s="218"/>
      <c r="X849" s="106"/>
      <c r="Y849" s="218"/>
      <c r="Z849" s="218"/>
      <c r="AA849" s="218"/>
      <c r="AB849" s="94"/>
      <c r="AC849" s="218"/>
      <c r="AD849" s="218"/>
      <c r="AE849" s="218"/>
      <c r="AF849" s="218"/>
      <c r="AG849" s="218"/>
      <c r="AH849" s="218"/>
      <c r="AI849" s="94"/>
      <c r="AJ849" s="218"/>
      <c r="AK849" s="218"/>
      <c r="AL849" s="218"/>
      <c r="AM849" s="218"/>
      <c r="AN849" s="218"/>
      <c r="AO849" s="94"/>
      <c r="AP849" s="218"/>
      <c r="AQ849" s="218"/>
      <c r="AR849" s="218"/>
      <c r="AU849" s="218"/>
      <c r="AW849" s="218"/>
      <c r="AX849" s="218"/>
      <c r="BE849" s="94"/>
      <c r="BF849" s="218"/>
      <c r="BG849" s="94"/>
      <c r="BH849" s="94"/>
      <c r="BI849" s="218"/>
      <c r="BJ849" s="94"/>
      <c r="BK849" s="218"/>
      <c r="BL849" s="218"/>
      <c r="BQ849" s="96"/>
      <c r="BR849" s="96"/>
      <c r="BS849" s="96"/>
      <c r="BT849" s="96"/>
      <c r="BV849" s="96"/>
      <c r="BW849" s="96"/>
    </row>
    <row r="850" spans="2:75" x14ac:dyDescent="0.2">
      <c r="B850" s="101"/>
      <c r="I850" s="101"/>
      <c r="L850" s="101"/>
      <c r="M850" s="105"/>
      <c r="N850" s="257"/>
      <c r="O850" s="257"/>
      <c r="P850" s="257"/>
      <c r="Q850" s="257"/>
      <c r="R850" s="220"/>
      <c r="S850" s="220"/>
      <c r="T850" s="220"/>
      <c r="U850" s="220"/>
      <c r="V850" s="218"/>
      <c r="X850" s="106"/>
      <c r="Y850" s="218"/>
      <c r="Z850" s="218"/>
      <c r="AA850" s="218"/>
      <c r="AB850" s="94"/>
      <c r="AC850" s="218"/>
      <c r="AD850" s="218"/>
      <c r="AE850" s="218"/>
      <c r="AF850" s="218"/>
      <c r="AG850" s="218"/>
      <c r="AH850" s="218"/>
      <c r="AI850" s="94"/>
      <c r="AJ850" s="218"/>
      <c r="AK850" s="218"/>
      <c r="AL850" s="218"/>
      <c r="AM850" s="218"/>
      <c r="AN850" s="218"/>
      <c r="AO850" s="94"/>
      <c r="AP850" s="218"/>
      <c r="AQ850" s="218"/>
      <c r="AR850" s="218"/>
      <c r="AU850" s="218"/>
      <c r="AW850" s="218"/>
      <c r="AX850" s="218"/>
      <c r="BE850" s="94"/>
      <c r="BF850" s="218"/>
      <c r="BG850" s="94"/>
      <c r="BH850" s="94"/>
      <c r="BI850" s="218"/>
      <c r="BJ850" s="94"/>
      <c r="BK850" s="218"/>
      <c r="BL850" s="218"/>
      <c r="BQ850" s="96"/>
      <c r="BR850" s="96"/>
      <c r="BS850" s="96"/>
      <c r="BT850" s="96"/>
      <c r="BV850" s="96"/>
      <c r="BW850" s="96"/>
    </row>
    <row r="851" spans="2:75" x14ac:dyDescent="0.2">
      <c r="B851" s="101"/>
      <c r="I851" s="101"/>
      <c r="L851" s="101"/>
      <c r="M851" s="105"/>
      <c r="N851" s="257"/>
      <c r="O851" s="257"/>
      <c r="P851" s="257"/>
      <c r="Q851" s="257"/>
      <c r="R851" s="220"/>
      <c r="S851" s="220"/>
      <c r="T851" s="220"/>
      <c r="U851" s="220"/>
      <c r="V851" s="218"/>
      <c r="X851" s="106"/>
      <c r="Y851" s="218"/>
      <c r="Z851" s="218"/>
      <c r="AA851" s="218"/>
      <c r="AB851" s="94"/>
      <c r="AC851" s="218"/>
      <c r="AD851" s="218"/>
      <c r="AE851" s="218"/>
      <c r="AF851" s="218"/>
      <c r="AG851" s="218"/>
      <c r="AH851" s="218"/>
      <c r="AI851" s="94"/>
      <c r="AJ851" s="218"/>
      <c r="AK851" s="218"/>
      <c r="AL851" s="218"/>
      <c r="AM851" s="218"/>
      <c r="AN851" s="218"/>
      <c r="AO851" s="94"/>
      <c r="AP851" s="218"/>
      <c r="AQ851" s="218"/>
      <c r="AR851" s="218"/>
      <c r="AU851" s="218"/>
      <c r="AW851" s="218"/>
      <c r="AX851" s="218"/>
      <c r="BE851" s="94"/>
      <c r="BF851" s="218"/>
      <c r="BG851" s="94"/>
      <c r="BH851" s="94"/>
      <c r="BI851" s="218"/>
      <c r="BJ851" s="94"/>
      <c r="BK851" s="218"/>
      <c r="BL851" s="218"/>
      <c r="BQ851" s="96"/>
      <c r="BR851" s="96"/>
      <c r="BS851" s="96"/>
      <c r="BT851" s="96"/>
      <c r="BV851" s="96"/>
      <c r="BW851" s="96"/>
    </row>
    <row r="852" spans="2:75" x14ac:dyDescent="0.2">
      <c r="B852" s="101"/>
      <c r="I852" s="101"/>
      <c r="L852" s="101"/>
      <c r="M852" s="105"/>
      <c r="N852" s="257"/>
      <c r="O852" s="257"/>
      <c r="P852" s="257"/>
      <c r="Q852" s="257"/>
      <c r="R852" s="220"/>
      <c r="S852" s="220"/>
      <c r="T852" s="220"/>
      <c r="U852" s="220"/>
      <c r="V852" s="218"/>
      <c r="X852" s="106"/>
      <c r="Y852" s="218"/>
      <c r="Z852" s="218"/>
      <c r="AA852" s="218"/>
      <c r="AB852" s="94"/>
      <c r="AC852" s="218"/>
      <c r="AD852" s="218"/>
      <c r="AE852" s="218"/>
      <c r="AF852" s="218"/>
      <c r="AG852" s="218"/>
      <c r="AH852" s="218"/>
      <c r="AI852" s="94"/>
      <c r="AJ852" s="218"/>
      <c r="AK852" s="218"/>
      <c r="AL852" s="218"/>
      <c r="AM852" s="218"/>
      <c r="AN852" s="218"/>
      <c r="AO852" s="94"/>
      <c r="AP852" s="218"/>
      <c r="AQ852" s="218"/>
      <c r="AR852" s="218"/>
      <c r="AU852" s="218"/>
      <c r="AW852" s="218"/>
      <c r="AX852" s="218"/>
      <c r="BE852" s="94"/>
      <c r="BF852" s="218"/>
      <c r="BG852" s="94"/>
      <c r="BH852" s="94"/>
      <c r="BI852" s="218"/>
      <c r="BJ852" s="94"/>
      <c r="BK852" s="218"/>
      <c r="BL852" s="218"/>
      <c r="BQ852" s="96"/>
      <c r="BR852" s="96"/>
      <c r="BS852" s="96"/>
      <c r="BT852" s="96"/>
      <c r="BV852" s="96"/>
      <c r="BW852" s="96"/>
    </row>
    <row r="853" spans="2:75" x14ac:dyDescent="0.2">
      <c r="B853" s="101"/>
      <c r="I853" s="101"/>
      <c r="L853" s="101"/>
      <c r="M853" s="105"/>
      <c r="N853" s="257"/>
      <c r="O853" s="257"/>
      <c r="P853" s="257"/>
      <c r="Q853" s="257"/>
      <c r="R853" s="220"/>
      <c r="S853" s="220"/>
      <c r="T853" s="220"/>
      <c r="U853" s="220"/>
      <c r="V853" s="218"/>
      <c r="X853" s="106"/>
      <c r="Y853" s="218"/>
      <c r="Z853" s="218"/>
      <c r="AA853" s="218"/>
      <c r="AB853" s="94"/>
      <c r="AC853" s="218"/>
      <c r="AD853" s="218"/>
      <c r="AE853" s="218"/>
      <c r="AF853" s="218"/>
      <c r="AG853" s="218"/>
      <c r="AH853" s="218"/>
      <c r="AI853" s="94"/>
      <c r="AJ853" s="218"/>
      <c r="AK853" s="218"/>
      <c r="AL853" s="218"/>
      <c r="AM853" s="218"/>
      <c r="AN853" s="218"/>
      <c r="AO853" s="94"/>
      <c r="AP853" s="218"/>
      <c r="AQ853" s="218"/>
      <c r="AR853" s="218"/>
      <c r="AU853" s="218"/>
      <c r="AW853" s="218"/>
      <c r="AX853" s="218"/>
      <c r="BE853" s="94"/>
      <c r="BF853" s="218"/>
      <c r="BG853" s="94"/>
      <c r="BH853" s="94"/>
      <c r="BI853" s="218"/>
      <c r="BJ853" s="94"/>
      <c r="BK853" s="218"/>
      <c r="BL853" s="218"/>
      <c r="BQ853" s="96"/>
      <c r="BR853" s="96"/>
      <c r="BS853" s="96"/>
      <c r="BT853" s="96"/>
      <c r="BV853" s="96"/>
      <c r="BW853" s="96"/>
    </row>
    <row r="854" spans="2:75" x14ac:dyDescent="0.2">
      <c r="B854" s="101"/>
      <c r="I854" s="101"/>
      <c r="L854" s="101"/>
      <c r="M854" s="105"/>
      <c r="N854" s="257"/>
      <c r="O854" s="257"/>
      <c r="P854" s="257"/>
      <c r="Q854" s="257"/>
      <c r="R854" s="220"/>
      <c r="S854" s="220"/>
      <c r="T854" s="220"/>
      <c r="U854" s="220"/>
      <c r="V854" s="218"/>
      <c r="X854" s="106"/>
      <c r="Y854" s="218"/>
      <c r="Z854" s="218"/>
      <c r="AA854" s="218"/>
      <c r="AB854" s="94"/>
      <c r="AC854" s="218"/>
      <c r="AD854" s="218"/>
      <c r="AE854" s="218"/>
      <c r="AF854" s="218"/>
      <c r="AG854" s="218"/>
      <c r="AH854" s="218"/>
      <c r="AI854" s="94"/>
      <c r="AJ854" s="218"/>
      <c r="AK854" s="218"/>
      <c r="AL854" s="218"/>
      <c r="AM854" s="218"/>
      <c r="AN854" s="218"/>
      <c r="AO854" s="94"/>
      <c r="AP854" s="218"/>
      <c r="AQ854" s="218"/>
      <c r="AR854" s="218"/>
      <c r="AU854" s="218"/>
      <c r="AW854" s="218"/>
      <c r="AX854" s="218"/>
      <c r="BE854" s="94"/>
      <c r="BF854" s="218"/>
      <c r="BG854" s="94"/>
      <c r="BH854" s="94"/>
      <c r="BI854" s="218"/>
      <c r="BJ854" s="94"/>
      <c r="BK854" s="218"/>
      <c r="BL854" s="218"/>
      <c r="BQ854" s="96"/>
      <c r="BR854" s="96"/>
      <c r="BS854" s="96"/>
      <c r="BT854" s="96"/>
      <c r="BV854" s="96"/>
      <c r="BW854" s="96"/>
    </row>
    <row r="855" spans="2:75" x14ac:dyDescent="0.2">
      <c r="B855" s="101"/>
      <c r="I855" s="101"/>
      <c r="L855" s="101"/>
      <c r="M855" s="105"/>
      <c r="N855" s="257"/>
      <c r="O855" s="257"/>
      <c r="P855" s="257"/>
      <c r="Q855" s="257"/>
      <c r="R855" s="220"/>
      <c r="S855" s="220"/>
      <c r="T855" s="220"/>
      <c r="U855" s="220"/>
      <c r="V855" s="218"/>
      <c r="X855" s="106"/>
      <c r="Y855" s="218"/>
      <c r="Z855" s="218"/>
      <c r="AA855" s="218"/>
      <c r="AB855" s="94"/>
      <c r="AC855" s="218"/>
      <c r="AD855" s="218"/>
      <c r="AE855" s="218"/>
      <c r="AF855" s="218"/>
      <c r="AG855" s="218"/>
      <c r="AH855" s="218"/>
      <c r="AI855" s="94"/>
      <c r="AJ855" s="218"/>
      <c r="AK855" s="218"/>
      <c r="AL855" s="218"/>
      <c r="AM855" s="218"/>
      <c r="AN855" s="218"/>
      <c r="AO855" s="94"/>
      <c r="AP855" s="218"/>
      <c r="AQ855" s="218"/>
      <c r="AR855" s="218"/>
      <c r="AU855" s="218"/>
      <c r="AW855" s="218"/>
      <c r="AX855" s="218"/>
      <c r="BE855" s="94"/>
      <c r="BF855" s="218"/>
      <c r="BG855" s="94"/>
      <c r="BH855" s="94"/>
      <c r="BI855" s="218"/>
      <c r="BJ855" s="94"/>
      <c r="BK855" s="218"/>
      <c r="BL855" s="218"/>
      <c r="BQ855" s="96"/>
      <c r="BR855" s="96"/>
      <c r="BS855" s="96"/>
      <c r="BT855" s="96"/>
      <c r="BV855" s="96"/>
      <c r="BW855" s="96"/>
    </row>
    <row r="856" spans="2:75" x14ac:dyDescent="0.2">
      <c r="B856" s="101"/>
      <c r="I856" s="101"/>
      <c r="L856" s="101"/>
      <c r="M856" s="105"/>
      <c r="N856" s="257"/>
      <c r="O856" s="257"/>
      <c r="P856" s="257"/>
      <c r="Q856" s="257"/>
      <c r="R856" s="220"/>
      <c r="S856" s="220"/>
      <c r="T856" s="220"/>
      <c r="U856" s="220"/>
      <c r="V856" s="218"/>
      <c r="X856" s="106"/>
      <c r="Y856" s="218"/>
      <c r="Z856" s="218"/>
      <c r="AA856" s="218"/>
      <c r="AB856" s="94"/>
      <c r="AC856" s="218"/>
      <c r="AD856" s="218"/>
      <c r="AE856" s="218"/>
      <c r="AF856" s="218"/>
      <c r="AG856" s="218"/>
      <c r="AH856" s="218"/>
      <c r="AI856" s="94"/>
      <c r="AJ856" s="218"/>
      <c r="AK856" s="218"/>
      <c r="AL856" s="218"/>
      <c r="AM856" s="218"/>
      <c r="AN856" s="218"/>
      <c r="AO856" s="94"/>
      <c r="AP856" s="218"/>
      <c r="AQ856" s="218"/>
      <c r="AR856" s="218"/>
      <c r="AU856" s="218"/>
      <c r="AW856" s="218"/>
      <c r="AX856" s="218"/>
      <c r="BE856" s="94"/>
      <c r="BF856" s="218"/>
      <c r="BG856" s="94"/>
      <c r="BH856" s="94"/>
      <c r="BI856" s="218"/>
      <c r="BJ856" s="94"/>
      <c r="BK856" s="218"/>
      <c r="BL856" s="218"/>
      <c r="BQ856" s="96"/>
      <c r="BR856" s="96"/>
      <c r="BS856" s="96"/>
      <c r="BT856" s="96"/>
      <c r="BV856" s="96"/>
      <c r="BW856" s="96"/>
    </row>
    <row r="857" spans="2:75" x14ac:dyDescent="0.2">
      <c r="B857" s="101"/>
      <c r="I857" s="101"/>
      <c r="L857" s="101"/>
      <c r="M857" s="105"/>
      <c r="N857" s="257"/>
      <c r="O857" s="257"/>
      <c r="P857" s="257"/>
      <c r="Q857" s="257"/>
      <c r="R857" s="220"/>
      <c r="S857" s="220"/>
      <c r="T857" s="220"/>
      <c r="U857" s="220"/>
      <c r="V857" s="218"/>
      <c r="X857" s="106"/>
      <c r="Y857" s="218"/>
      <c r="Z857" s="218"/>
      <c r="AA857" s="218"/>
      <c r="AB857" s="94"/>
      <c r="AC857" s="218"/>
      <c r="AD857" s="218"/>
      <c r="AE857" s="218"/>
      <c r="AF857" s="218"/>
      <c r="AG857" s="218"/>
      <c r="AH857" s="218"/>
      <c r="AI857" s="94"/>
      <c r="AJ857" s="218"/>
      <c r="AK857" s="218"/>
      <c r="AL857" s="218"/>
      <c r="AM857" s="218"/>
      <c r="AN857" s="218"/>
      <c r="AO857" s="94"/>
      <c r="AP857" s="218"/>
      <c r="AQ857" s="218"/>
      <c r="AR857" s="218"/>
      <c r="AU857" s="218"/>
      <c r="AW857" s="218"/>
      <c r="AX857" s="218"/>
      <c r="BE857" s="94"/>
      <c r="BF857" s="218"/>
      <c r="BG857" s="94"/>
      <c r="BH857" s="94"/>
      <c r="BI857" s="218"/>
      <c r="BJ857" s="94"/>
      <c r="BK857" s="218"/>
      <c r="BL857" s="218"/>
      <c r="BQ857" s="96"/>
      <c r="BR857" s="96"/>
      <c r="BS857" s="96"/>
      <c r="BT857" s="96"/>
      <c r="BV857" s="96"/>
      <c r="BW857" s="96"/>
    </row>
    <row r="858" spans="2:75" x14ac:dyDescent="0.2">
      <c r="B858" s="101"/>
      <c r="I858" s="101"/>
      <c r="L858" s="101"/>
      <c r="M858" s="105"/>
      <c r="N858" s="257"/>
      <c r="O858" s="257"/>
      <c r="P858" s="257"/>
      <c r="Q858" s="257"/>
      <c r="R858" s="220"/>
      <c r="S858" s="220"/>
      <c r="T858" s="220"/>
      <c r="U858" s="220"/>
      <c r="V858" s="218"/>
      <c r="X858" s="106"/>
      <c r="Y858" s="218"/>
      <c r="Z858" s="218"/>
      <c r="AA858" s="218"/>
      <c r="AB858" s="94"/>
      <c r="AC858" s="218"/>
      <c r="AD858" s="218"/>
      <c r="AE858" s="218"/>
      <c r="AF858" s="218"/>
      <c r="AG858" s="218"/>
      <c r="AH858" s="218"/>
      <c r="AI858" s="94"/>
      <c r="AJ858" s="218"/>
      <c r="AK858" s="218"/>
      <c r="AL858" s="218"/>
      <c r="AM858" s="218"/>
      <c r="AN858" s="218"/>
      <c r="AO858" s="94"/>
      <c r="AP858" s="218"/>
      <c r="AQ858" s="218"/>
      <c r="AR858" s="218"/>
      <c r="AU858" s="218"/>
      <c r="AW858" s="218"/>
      <c r="AX858" s="218"/>
      <c r="BE858" s="94"/>
      <c r="BF858" s="218"/>
      <c r="BG858" s="94"/>
      <c r="BH858" s="94"/>
      <c r="BI858" s="218"/>
      <c r="BJ858" s="94"/>
      <c r="BK858" s="218"/>
      <c r="BL858" s="218"/>
      <c r="BQ858" s="96"/>
      <c r="BR858" s="96"/>
      <c r="BS858" s="96"/>
      <c r="BT858" s="96"/>
      <c r="BV858" s="96"/>
      <c r="BW858" s="96"/>
    </row>
    <row r="859" spans="2:75" x14ac:dyDescent="0.2">
      <c r="B859" s="101"/>
      <c r="I859" s="101"/>
      <c r="L859" s="101"/>
      <c r="M859" s="105"/>
      <c r="N859" s="257"/>
      <c r="O859" s="257"/>
      <c r="P859" s="257"/>
      <c r="Q859" s="257"/>
      <c r="R859" s="220"/>
      <c r="S859" s="220"/>
      <c r="T859" s="220"/>
      <c r="U859" s="220"/>
      <c r="V859" s="218"/>
      <c r="X859" s="106"/>
      <c r="Y859" s="218"/>
      <c r="Z859" s="218"/>
      <c r="AA859" s="218"/>
      <c r="AB859" s="94"/>
      <c r="AC859" s="218"/>
      <c r="AD859" s="218"/>
      <c r="AE859" s="218"/>
      <c r="AF859" s="218"/>
      <c r="AG859" s="218"/>
      <c r="AH859" s="218"/>
      <c r="AI859" s="94"/>
      <c r="AJ859" s="218"/>
      <c r="AK859" s="218"/>
      <c r="AL859" s="218"/>
      <c r="AM859" s="218"/>
      <c r="AN859" s="218"/>
      <c r="AO859" s="94"/>
      <c r="AP859" s="218"/>
      <c r="AQ859" s="218"/>
      <c r="AR859" s="218"/>
      <c r="AU859" s="218"/>
      <c r="AW859" s="218"/>
      <c r="AX859" s="218"/>
      <c r="BE859" s="94"/>
      <c r="BF859" s="218"/>
      <c r="BG859" s="94"/>
      <c r="BH859" s="94"/>
      <c r="BI859" s="218"/>
      <c r="BJ859" s="94"/>
      <c r="BK859" s="218"/>
      <c r="BL859" s="218"/>
      <c r="BQ859" s="96"/>
      <c r="BR859" s="96"/>
      <c r="BS859" s="96"/>
      <c r="BT859" s="96"/>
      <c r="BV859" s="96"/>
      <c r="BW859" s="96"/>
    </row>
    <row r="860" spans="2:75" x14ac:dyDescent="0.2">
      <c r="B860" s="101"/>
      <c r="I860" s="101"/>
      <c r="L860" s="101"/>
      <c r="M860" s="105"/>
      <c r="N860" s="257"/>
      <c r="O860" s="257"/>
      <c r="P860" s="257"/>
      <c r="Q860" s="257"/>
      <c r="R860" s="220"/>
      <c r="S860" s="220"/>
      <c r="T860" s="220"/>
      <c r="U860" s="220"/>
      <c r="V860" s="218"/>
      <c r="X860" s="106"/>
      <c r="Y860" s="218"/>
      <c r="Z860" s="218"/>
      <c r="AA860" s="218"/>
      <c r="AB860" s="94"/>
      <c r="AC860" s="218"/>
      <c r="AD860" s="218"/>
      <c r="AE860" s="218"/>
      <c r="AF860" s="218"/>
      <c r="AG860" s="218"/>
      <c r="AH860" s="218"/>
      <c r="AI860" s="94"/>
      <c r="AJ860" s="218"/>
      <c r="AK860" s="218"/>
      <c r="AL860" s="218"/>
      <c r="AM860" s="218"/>
      <c r="AN860" s="218"/>
      <c r="AO860" s="94"/>
      <c r="AP860" s="218"/>
      <c r="AQ860" s="218"/>
      <c r="AR860" s="218"/>
      <c r="AU860" s="218"/>
      <c r="AW860" s="218"/>
      <c r="AX860" s="218"/>
      <c r="BE860" s="94"/>
      <c r="BF860" s="218"/>
      <c r="BG860" s="94"/>
      <c r="BH860" s="94"/>
      <c r="BI860" s="218"/>
      <c r="BJ860" s="94"/>
      <c r="BK860" s="218"/>
      <c r="BL860" s="218"/>
      <c r="BQ860" s="96"/>
      <c r="BR860" s="96"/>
      <c r="BS860" s="96"/>
      <c r="BT860" s="96"/>
      <c r="BV860" s="96"/>
      <c r="BW860" s="96"/>
    </row>
    <row r="861" spans="2:75" x14ac:dyDescent="0.2">
      <c r="B861" s="101"/>
      <c r="I861" s="101"/>
      <c r="L861" s="101"/>
      <c r="M861" s="105"/>
      <c r="N861" s="257"/>
      <c r="O861" s="257"/>
      <c r="P861" s="257"/>
      <c r="Q861" s="257"/>
      <c r="R861" s="220"/>
      <c r="S861" s="220"/>
      <c r="T861" s="220"/>
      <c r="U861" s="220"/>
      <c r="V861" s="218"/>
      <c r="X861" s="106"/>
      <c r="Y861" s="218"/>
      <c r="Z861" s="218"/>
      <c r="AA861" s="218"/>
      <c r="AB861" s="94"/>
      <c r="AC861" s="218"/>
      <c r="AD861" s="218"/>
      <c r="AE861" s="218"/>
      <c r="AF861" s="218"/>
      <c r="AG861" s="218"/>
      <c r="AH861" s="218"/>
      <c r="AI861" s="94"/>
      <c r="AJ861" s="218"/>
      <c r="AK861" s="218"/>
      <c r="AL861" s="218"/>
      <c r="AM861" s="218"/>
      <c r="AN861" s="218"/>
      <c r="AO861" s="94"/>
      <c r="AP861" s="218"/>
      <c r="AQ861" s="218"/>
      <c r="AR861" s="218"/>
      <c r="AU861" s="218"/>
      <c r="AW861" s="218"/>
      <c r="AX861" s="218"/>
      <c r="BE861" s="94"/>
      <c r="BF861" s="218"/>
      <c r="BG861" s="94"/>
      <c r="BH861" s="94"/>
      <c r="BI861" s="218"/>
      <c r="BJ861" s="94"/>
      <c r="BK861" s="218"/>
      <c r="BL861" s="218"/>
      <c r="BQ861" s="96"/>
      <c r="BR861" s="96"/>
      <c r="BS861" s="96"/>
      <c r="BT861" s="96"/>
      <c r="BV861" s="96"/>
      <c r="BW861" s="96"/>
    </row>
    <row r="862" spans="2:75" x14ac:dyDescent="0.2">
      <c r="B862" s="101"/>
      <c r="I862" s="101"/>
      <c r="L862" s="101"/>
      <c r="M862" s="105"/>
      <c r="N862" s="257"/>
      <c r="O862" s="257"/>
      <c r="P862" s="257"/>
      <c r="Q862" s="257"/>
      <c r="R862" s="220"/>
      <c r="S862" s="220"/>
      <c r="T862" s="220"/>
      <c r="U862" s="220"/>
      <c r="V862" s="218"/>
      <c r="X862" s="106"/>
      <c r="Y862" s="218"/>
      <c r="Z862" s="218"/>
      <c r="AA862" s="218"/>
      <c r="AB862" s="94"/>
      <c r="AC862" s="218"/>
      <c r="AD862" s="218"/>
      <c r="AE862" s="218"/>
      <c r="AF862" s="218"/>
      <c r="AG862" s="218"/>
      <c r="AH862" s="218"/>
      <c r="AI862" s="94"/>
      <c r="AJ862" s="218"/>
      <c r="AK862" s="218"/>
      <c r="AL862" s="218"/>
      <c r="AM862" s="218"/>
      <c r="AN862" s="218"/>
      <c r="AO862" s="94"/>
      <c r="AP862" s="218"/>
      <c r="AQ862" s="218"/>
      <c r="AR862" s="218"/>
      <c r="AU862" s="218"/>
      <c r="AW862" s="218"/>
      <c r="AX862" s="218"/>
      <c r="BE862" s="94"/>
      <c r="BF862" s="218"/>
      <c r="BG862" s="94"/>
      <c r="BH862" s="94"/>
      <c r="BI862" s="218"/>
      <c r="BJ862" s="94"/>
      <c r="BK862" s="218"/>
      <c r="BL862" s="218"/>
      <c r="BQ862" s="96"/>
      <c r="BR862" s="96"/>
      <c r="BS862" s="96"/>
      <c r="BT862" s="96"/>
      <c r="BV862" s="96"/>
      <c r="BW862" s="96"/>
    </row>
    <row r="863" spans="2:75" x14ac:dyDescent="0.2">
      <c r="B863" s="101"/>
      <c r="I863" s="101"/>
      <c r="L863" s="101"/>
      <c r="M863" s="105"/>
      <c r="N863" s="257"/>
      <c r="O863" s="257"/>
      <c r="P863" s="257"/>
      <c r="Q863" s="257"/>
      <c r="R863" s="220"/>
      <c r="S863" s="220"/>
      <c r="T863" s="220"/>
      <c r="U863" s="220"/>
      <c r="V863" s="218"/>
      <c r="X863" s="106"/>
      <c r="Y863" s="218"/>
      <c r="Z863" s="218"/>
      <c r="AA863" s="218"/>
      <c r="AB863" s="94"/>
      <c r="AC863" s="218"/>
      <c r="AD863" s="218"/>
      <c r="AE863" s="218"/>
      <c r="AF863" s="218"/>
      <c r="AG863" s="218"/>
      <c r="AH863" s="218"/>
      <c r="AI863" s="94"/>
      <c r="AJ863" s="218"/>
      <c r="AK863" s="218"/>
      <c r="AL863" s="218"/>
      <c r="AM863" s="218"/>
      <c r="AN863" s="218"/>
      <c r="AO863" s="94"/>
      <c r="AP863" s="218"/>
      <c r="AQ863" s="218"/>
      <c r="AR863" s="218"/>
      <c r="AU863" s="218"/>
      <c r="AW863" s="218"/>
      <c r="AX863" s="218"/>
      <c r="BE863" s="94"/>
      <c r="BF863" s="218"/>
      <c r="BG863" s="94"/>
      <c r="BH863" s="94"/>
      <c r="BI863" s="218"/>
      <c r="BJ863" s="94"/>
      <c r="BK863" s="218"/>
      <c r="BL863" s="218"/>
      <c r="BQ863" s="96"/>
      <c r="BR863" s="96"/>
      <c r="BS863" s="96"/>
      <c r="BT863" s="96"/>
      <c r="BV863" s="96"/>
      <c r="BW863" s="96"/>
    </row>
    <row r="864" spans="2:75" x14ac:dyDescent="0.2">
      <c r="B864" s="101"/>
      <c r="I864" s="101"/>
      <c r="L864" s="101"/>
      <c r="M864" s="105"/>
      <c r="N864" s="257"/>
      <c r="O864" s="257"/>
      <c r="P864" s="257"/>
      <c r="Q864" s="257"/>
      <c r="R864" s="220"/>
      <c r="S864" s="220"/>
      <c r="T864" s="220"/>
      <c r="U864" s="220"/>
      <c r="V864" s="218"/>
      <c r="X864" s="106"/>
      <c r="Y864" s="218"/>
      <c r="Z864" s="218"/>
      <c r="AA864" s="218"/>
      <c r="AB864" s="94"/>
      <c r="AC864" s="218"/>
      <c r="AD864" s="218"/>
      <c r="AE864" s="218"/>
      <c r="AF864" s="218"/>
      <c r="AG864" s="218"/>
      <c r="AH864" s="218"/>
      <c r="AI864" s="94"/>
      <c r="AJ864" s="218"/>
      <c r="AK864" s="218"/>
      <c r="AL864" s="218"/>
      <c r="AM864" s="218"/>
      <c r="AN864" s="218"/>
      <c r="AO864" s="94"/>
      <c r="AP864" s="218"/>
      <c r="AQ864" s="218"/>
      <c r="AR864" s="218"/>
      <c r="AU864" s="218"/>
      <c r="AW864" s="218"/>
      <c r="AX864" s="218"/>
      <c r="BE864" s="94"/>
      <c r="BF864" s="218"/>
      <c r="BG864" s="94"/>
      <c r="BH864" s="94"/>
      <c r="BI864" s="218"/>
      <c r="BJ864" s="94"/>
      <c r="BK864" s="218"/>
      <c r="BL864" s="218"/>
      <c r="BQ864" s="96"/>
      <c r="BR864" s="96"/>
      <c r="BS864" s="96"/>
      <c r="BT864" s="96"/>
      <c r="BV864" s="96"/>
      <c r="BW864" s="96"/>
    </row>
    <row r="865" spans="2:75" x14ac:dyDescent="0.2">
      <c r="B865" s="101"/>
      <c r="I865" s="101"/>
      <c r="L865" s="101"/>
      <c r="M865" s="105"/>
      <c r="N865" s="257"/>
      <c r="O865" s="257"/>
      <c r="P865" s="257"/>
      <c r="Q865" s="257"/>
      <c r="R865" s="220"/>
      <c r="S865" s="220"/>
      <c r="T865" s="220"/>
      <c r="U865" s="220"/>
      <c r="V865" s="218"/>
      <c r="X865" s="106"/>
      <c r="Y865" s="218"/>
      <c r="Z865" s="218"/>
      <c r="AA865" s="218"/>
      <c r="AB865" s="94"/>
      <c r="AC865" s="218"/>
      <c r="AD865" s="218"/>
      <c r="AE865" s="218"/>
      <c r="AF865" s="218"/>
      <c r="AG865" s="218"/>
      <c r="AH865" s="218"/>
      <c r="AI865" s="94"/>
      <c r="AJ865" s="218"/>
      <c r="AK865" s="218"/>
      <c r="AL865" s="218"/>
      <c r="AM865" s="218"/>
      <c r="AN865" s="218"/>
      <c r="AO865" s="94"/>
      <c r="AP865" s="218"/>
      <c r="AQ865" s="218"/>
      <c r="AR865" s="218"/>
      <c r="AU865" s="218"/>
      <c r="AW865" s="218"/>
      <c r="AX865" s="218"/>
      <c r="BE865" s="94"/>
      <c r="BF865" s="218"/>
      <c r="BG865" s="94"/>
      <c r="BH865" s="94"/>
      <c r="BI865" s="218"/>
      <c r="BJ865" s="94"/>
      <c r="BK865" s="218"/>
      <c r="BL865" s="218"/>
      <c r="BQ865" s="96"/>
      <c r="BR865" s="96"/>
      <c r="BS865" s="96"/>
      <c r="BT865" s="96"/>
      <c r="BV865" s="96"/>
      <c r="BW865" s="96"/>
    </row>
    <row r="866" spans="2:75" x14ac:dyDescent="0.2">
      <c r="B866" s="101"/>
      <c r="I866" s="101"/>
      <c r="L866" s="101"/>
      <c r="M866" s="105"/>
      <c r="N866" s="257"/>
      <c r="O866" s="257"/>
      <c r="P866" s="257"/>
      <c r="Q866" s="257"/>
      <c r="R866" s="220"/>
      <c r="S866" s="220"/>
      <c r="T866" s="220"/>
      <c r="U866" s="220"/>
      <c r="V866" s="218"/>
      <c r="X866" s="106"/>
      <c r="Y866" s="218"/>
      <c r="Z866" s="218"/>
      <c r="AA866" s="218"/>
      <c r="AB866" s="94"/>
      <c r="AC866" s="218"/>
      <c r="AD866" s="218"/>
      <c r="AE866" s="218"/>
      <c r="AF866" s="218"/>
      <c r="AG866" s="218"/>
      <c r="AH866" s="218"/>
      <c r="AI866" s="94"/>
      <c r="AJ866" s="218"/>
      <c r="AK866" s="218"/>
      <c r="AL866" s="218"/>
      <c r="AM866" s="218"/>
      <c r="AN866" s="218"/>
      <c r="AO866" s="94"/>
      <c r="AP866" s="218"/>
      <c r="AQ866" s="218"/>
      <c r="AR866" s="218"/>
      <c r="AU866" s="218"/>
      <c r="AW866" s="218"/>
      <c r="AX866" s="218"/>
      <c r="BE866" s="94"/>
      <c r="BF866" s="218"/>
      <c r="BG866" s="94"/>
      <c r="BH866" s="94"/>
      <c r="BI866" s="218"/>
      <c r="BJ866" s="94"/>
      <c r="BK866" s="218"/>
      <c r="BL866" s="218"/>
      <c r="BQ866" s="96"/>
      <c r="BR866" s="96"/>
      <c r="BS866" s="96"/>
      <c r="BT866" s="96"/>
      <c r="BV866" s="96"/>
      <c r="BW866" s="96"/>
    </row>
    <row r="867" spans="2:75" x14ac:dyDescent="0.2">
      <c r="B867" s="101"/>
      <c r="I867" s="101"/>
      <c r="L867" s="101"/>
      <c r="M867" s="105"/>
      <c r="N867" s="257"/>
      <c r="O867" s="257"/>
      <c r="P867" s="257"/>
      <c r="Q867" s="257"/>
      <c r="R867" s="220"/>
      <c r="S867" s="220"/>
      <c r="T867" s="220"/>
      <c r="U867" s="220"/>
      <c r="V867" s="218"/>
      <c r="X867" s="106"/>
      <c r="Y867" s="218"/>
      <c r="Z867" s="218"/>
      <c r="AA867" s="218"/>
      <c r="AB867" s="94"/>
      <c r="AC867" s="218"/>
      <c r="AD867" s="218"/>
      <c r="AE867" s="218"/>
      <c r="AF867" s="218"/>
      <c r="AG867" s="218"/>
      <c r="AH867" s="218"/>
      <c r="AI867" s="94"/>
      <c r="AJ867" s="218"/>
      <c r="AK867" s="218"/>
      <c r="AL867" s="218"/>
      <c r="AM867" s="218"/>
      <c r="AN867" s="218"/>
      <c r="AO867" s="94"/>
      <c r="AP867" s="218"/>
      <c r="AQ867" s="218"/>
      <c r="AR867" s="218"/>
      <c r="AU867" s="218"/>
      <c r="AW867" s="218"/>
      <c r="AX867" s="218"/>
      <c r="BE867" s="94"/>
      <c r="BF867" s="218"/>
      <c r="BG867" s="94"/>
      <c r="BH867" s="94"/>
      <c r="BI867" s="218"/>
      <c r="BJ867" s="94"/>
      <c r="BK867" s="218"/>
      <c r="BL867" s="218"/>
      <c r="BQ867" s="96"/>
      <c r="BR867" s="96"/>
      <c r="BS867" s="96"/>
      <c r="BT867" s="96"/>
      <c r="BV867" s="96"/>
      <c r="BW867" s="96"/>
    </row>
    <row r="868" spans="2:75" x14ac:dyDescent="0.2">
      <c r="B868" s="101"/>
      <c r="I868" s="101"/>
      <c r="L868" s="101"/>
      <c r="M868" s="105"/>
      <c r="N868" s="257"/>
      <c r="O868" s="257"/>
      <c r="P868" s="257"/>
      <c r="Q868" s="257"/>
      <c r="R868" s="220"/>
      <c r="S868" s="220"/>
      <c r="T868" s="220"/>
      <c r="U868" s="220"/>
      <c r="V868" s="218"/>
      <c r="X868" s="106"/>
      <c r="Y868" s="218"/>
      <c r="Z868" s="218"/>
      <c r="AA868" s="218"/>
      <c r="AB868" s="94"/>
      <c r="AC868" s="218"/>
      <c r="AD868" s="218"/>
      <c r="AE868" s="218"/>
      <c r="AF868" s="218"/>
      <c r="AG868" s="218"/>
      <c r="AH868" s="218"/>
      <c r="AI868" s="94"/>
      <c r="AJ868" s="218"/>
      <c r="AK868" s="218"/>
      <c r="AL868" s="218"/>
      <c r="AM868" s="218"/>
      <c r="AN868" s="218"/>
      <c r="AO868" s="94"/>
      <c r="AP868" s="218"/>
      <c r="AQ868" s="218"/>
      <c r="AR868" s="218"/>
      <c r="AU868" s="218"/>
      <c r="AW868" s="218"/>
      <c r="AX868" s="218"/>
      <c r="BE868" s="94"/>
      <c r="BF868" s="218"/>
      <c r="BG868" s="94"/>
      <c r="BH868" s="94"/>
      <c r="BI868" s="218"/>
      <c r="BJ868" s="94"/>
      <c r="BK868" s="218"/>
      <c r="BL868" s="218"/>
      <c r="BQ868" s="96"/>
      <c r="BR868" s="96"/>
      <c r="BS868" s="96"/>
      <c r="BT868" s="96"/>
      <c r="BV868" s="96"/>
      <c r="BW868" s="96"/>
    </row>
    <row r="869" spans="2:75" x14ac:dyDescent="0.2">
      <c r="B869" s="101"/>
      <c r="I869" s="101"/>
      <c r="L869" s="101"/>
      <c r="M869" s="105"/>
      <c r="N869" s="257"/>
      <c r="O869" s="257"/>
      <c r="P869" s="257"/>
      <c r="Q869" s="257"/>
      <c r="R869" s="220"/>
      <c r="S869" s="220"/>
      <c r="T869" s="220"/>
      <c r="U869" s="220"/>
      <c r="V869" s="218"/>
      <c r="X869" s="106"/>
      <c r="Y869" s="218"/>
      <c r="Z869" s="218"/>
      <c r="AA869" s="218"/>
      <c r="AB869" s="94"/>
      <c r="AC869" s="218"/>
      <c r="AD869" s="218"/>
      <c r="AE869" s="218"/>
      <c r="AF869" s="218"/>
      <c r="AG869" s="218"/>
      <c r="AH869" s="218"/>
      <c r="AI869" s="94"/>
      <c r="AJ869" s="218"/>
      <c r="AK869" s="218"/>
      <c r="AL869" s="218"/>
      <c r="AM869" s="218"/>
      <c r="AN869" s="218"/>
      <c r="AO869" s="94"/>
      <c r="AP869" s="218"/>
      <c r="AQ869" s="218"/>
      <c r="AR869" s="218"/>
      <c r="AU869" s="218"/>
      <c r="AW869" s="218"/>
      <c r="AX869" s="218"/>
      <c r="BE869" s="94"/>
      <c r="BF869" s="218"/>
      <c r="BG869" s="94"/>
      <c r="BH869" s="94"/>
      <c r="BI869" s="218"/>
      <c r="BJ869" s="94"/>
      <c r="BK869" s="218"/>
      <c r="BL869" s="218"/>
      <c r="BQ869" s="96"/>
      <c r="BR869" s="96"/>
      <c r="BS869" s="96"/>
      <c r="BT869" s="96"/>
      <c r="BV869" s="96"/>
      <c r="BW869" s="96"/>
    </row>
    <row r="870" spans="2:75" x14ac:dyDescent="0.2">
      <c r="B870" s="101"/>
      <c r="I870" s="101"/>
      <c r="L870" s="101"/>
      <c r="M870" s="105"/>
      <c r="N870" s="257"/>
      <c r="O870" s="257"/>
      <c r="P870" s="257"/>
      <c r="Q870" s="257"/>
      <c r="R870" s="220"/>
      <c r="S870" s="220"/>
      <c r="T870" s="220"/>
      <c r="U870" s="220"/>
      <c r="V870" s="218"/>
      <c r="X870" s="106"/>
      <c r="Y870" s="218"/>
      <c r="Z870" s="218"/>
      <c r="AA870" s="218"/>
      <c r="AB870" s="94"/>
      <c r="AC870" s="218"/>
      <c r="AD870" s="218"/>
      <c r="AE870" s="218"/>
      <c r="AF870" s="218"/>
      <c r="AG870" s="218"/>
      <c r="AH870" s="218"/>
      <c r="AI870" s="94"/>
      <c r="AJ870" s="218"/>
      <c r="AK870" s="218"/>
      <c r="AL870" s="218"/>
      <c r="AM870" s="218"/>
      <c r="AN870" s="218"/>
      <c r="AO870" s="94"/>
      <c r="AP870" s="218"/>
      <c r="AQ870" s="218"/>
      <c r="AR870" s="218"/>
      <c r="AU870" s="218"/>
      <c r="AW870" s="218"/>
      <c r="AX870" s="218"/>
      <c r="BE870" s="94"/>
      <c r="BF870" s="218"/>
      <c r="BG870" s="94"/>
      <c r="BH870" s="94"/>
      <c r="BI870" s="218"/>
      <c r="BJ870" s="94"/>
      <c r="BK870" s="218"/>
      <c r="BL870" s="218"/>
      <c r="BQ870" s="96"/>
      <c r="BR870" s="96"/>
      <c r="BS870" s="96"/>
      <c r="BT870" s="96"/>
      <c r="BV870" s="96"/>
      <c r="BW870" s="96"/>
    </row>
    <row r="871" spans="2:75" x14ac:dyDescent="0.2">
      <c r="B871" s="101"/>
      <c r="I871" s="101"/>
      <c r="L871" s="101"/>
      <c r="M871" s="105"/>
      <c r="N871" s="257"/>
      <c r="O871" s="257"/>
      <c r="P871" s="257"/>
      <c r="Q871" s="257"/>
      <c r="R871" s="220"/>
      <c r="S871" s="220"/>
      <c r="T871" s="220"/>
      <c r="U871" s="220"/>
      <c r="V871" s="218"/>
      <c r="X871" s="106"/>
      <c r="Y871" s="218"/>
      <c r="Z871" s="218"/>
      <c r="AA871" s="218"/>
      <c r="AB871" s="94"/>
      <c r="AC871" s="218"/>
      <c r="AD871" s="218"/>
      <c r="AE871" s="218"/>
      <c r="AF871" s="218"/>
      <c r="AG871" s="218"/>
      <c r="AH871" s="218"/>
      <c r="AI871" s="94"/>
      <c r="AJ871" s="218"/>
      <c r="AK871" s="218"/>
      <c r="AL871" s="218"/>
      <c r="AM871" s="218"/>
      <c r="AN871" s="218"/>
      <c r="AO871" s="94"/>
      <c r="AP871" s="218"/>
      <c r="AQ871" s="218"/>
      <c r="AR871" s="218"/>
      <c r="AU871" s="218"/>
      <c r="AW871" s="218"/>
      <c r="AX871" s="218"/>
      <c r="BE871" s="94"/>
      <c r="BF871" s="218"/>
      <c r="BG871" s="94"/>
      <c r="BH871" s="94"/>
      <c r="BI871" s="218"/>
      <c r="BJ871" s="94"/>
      <c r="BK871" s="218"/>
      <c r="BL871" s="218"/>
      <c r="BQ871" s="96"/>
      <c r="BR871" s="96"/>
      <c r="BS871" s="96"/>
      <c r="BT871" s="96"/>
      <c r="BV871" s="96"/>
      <c r="BW871" s="96"/>
    </row>
    <row r="872" spans="2:75" x14ac:dyDescent="0.2">
      <c r="B872" s="101"/>
      <c r="I872" s="101"/>
      <c r="L872" s="101"/>
      <c r="M872" s="105"/>
      <c r="N872" s="257"/>
      <c r="O872" s="257"/>
      <c r="P872" s="257"/>
      <c r="Q872" s="257"/>
      <c r="R872" s="220"/>
      <c r="S872" s="220"/>
      <c r="T872" s="220"/>
      <c r="U872" s="220"/>
      <c r="V872" s="218"/>
      <c r="X872" s="106"/>
      <c r="Y872" s="218"/>
      <c r="Z872" s="218"/>
      <c r="AA872" s="218"/>
      <c r="AB872" s="94"/>
      <c r="AC872" s="218"/>
      <c r="AD872" s="218"/>
      <c r="AE872" s="218"/>
      <c r="AF872" s="218"/>
      <c r="AG872" s="218"/>
      <c r="AH872" s="218"/>
      <c r="AI872" s="94"/>
      <c r="AJ872" s="218"/>
      <c r="AK872" s="218"/>
      <c r="AL872" s="218"/>
      <c r="AM872" s="218"/>
      <c r="AN872" s="218"/>
      <c r="AO872" s="94"/>
      <c r="AP872" s="218"/>
      <c r="AQ872" s="218"/>
      <c r="AR872" s="218"/>
      <c r="AU872" s="218"/>
      <c r="AW872" s="218"/>
      <c r="AX872" s="218"/>
      <c r="BE872" s="94"/>
      <c r="BF872" s="218"/>
      <c r="BG872" s="94"/>
      <c r="BH872" s="94"/>
      <c r="BI872" s="218"/>
      <c r="BJ872" s="94"/>
      <c r="BK872" s="218"/>
      <c r="BL872" s="218"/>
      <c r="BQ872" s="96"/>
      <c r="BR872" s="96"/>
      <c r="BS872" s="96"/>
      <c r="BT872" s="96"/>
      <c r="BV872" s="96"/>
      <c r="BW872" s="96"/>
    </row>
    <row r="873" spans="2:75" x14ac:dyDescent="0.2">
      <c r="B873" s="101"/>
      <c r="I873" s="101"/>
      <c r="L873" s="101"/>
      <c r="M873" s="105"/>
      <c r="N873" s="257"/>
      <c r="O873" s="257"/>
      <c r="P873" s="257"/>
      <c r="Q873" s="257"/>
      <c r="R873" s="220"/>
      <c r="S873" s="220"/>
      <c r="T873" s="220"/>
      <c r="U873" s="220"/>
      <c r="V873" s="218"/>
      <c r="X873" s="106"/>
      <c r="Y873" s="218"/>
      <c r="Z873" s="218"/>
      <c r="AA873" s="218"/>
      <c r="AB873" s="94"/>
      <c r="AC873" s="218"/>
      <c r="AD873" s="218"/>
      <c r="AE873" s="218"/>
      <c r="AF873" s="218"/>
      <c r="AG873" s="218"/>
      <c r="AH873" s="218"/>
      <c r="AI873" s="94"/>
      <c r="AJ873" s="218"/>
      <c r="AK873" s="218"/>
      <c r="AL873" s="218"/>
      <c r="AM873" s="218"/>
      <c r="AN873" s="218"/>
      <c r="AO873" s="94"/>
      <c r="AP873" s="218"/>
      <c r="AQ873" s="218"/>
      <c r="AR873" s="218"/>
      <c r="AU873" s="218"/>
      <c r="AW873" s="218"/>
      <c r="AX873" s="218"/>
      <c r="BE873" s="94"/>
      <c r="BF873" s="218"/>
      <c r="BG873" s="94"/>
      <c r="BH873" s="94"/>
      <c r="BI873" s="218"/>
      <c r="BJ873" s="94"/>
      <c r="BK873" s="218"/>
      <c r="BL873" s="218"/>
      <c r="BQ873" s="96"/>
      <c r="BR873" s="96"/>
      <c r="BS873" s="96"/>
      <c r="BT873" s="96"/>
      <c r="BV873" s="96"/>
      <c r="BW873" s="96"/>
    </row>
    <row r="874" spans="2:75" x14ac:dyDescent="0.2">
      <c r="B874" s="101"/>
      <c r="I874" s="101"/>
      <c r="L874" s="101"/>
      <c r="M874" s="105"/>
      <c r="N874" s="257"/>
      <c r="O874" s="257"/>
      <c r="P874" s="257"/>
      <c r="Q874" s="257"/>
      <c r="R874" s="220"/>
      <c r="S874" s="220"/>
      <c r="T874" s="220"/>
      <c r="U874" s="220"/>
      <c r="V874" s="218"/>
      <c r="X874" s="106"/>
      <c r="Y874" s="218"/>
      <c r="Z874" s="218"/>
      <c r="AA874" s="218"/>
      <c r="AB874" s="94"/>
      <c r="AC874" s="218"/>
      <c r="AD874" s="218"/>
      <c r="AE874" s="218"/>
      <c r="AF874" s="218"/>
      <c r="AG874" s="218"/>
      <c r="AH874" s="218"/>
      <c r="AI874" s="94"/>
      <c r="AJ874" s="218"/>
      <c r="AK874" s="218"/>
      <c r="AL874" s="218"/>
      <c r="AM874" s="218"/>
      <c r="AN874" s="218"/>
      <c r="AO874" s="94"/>
      <c r="AP874" s="218"/>
      <c r="AQ874" s="218"/>
      <c r="AR874" s="218"/>
      <c r="AU874" s="218"/>
      <c r="AW874" s="218"/>
      <c r="AX874" s="218"/>
      <c r="BE874" s="94"/>
      <c r="BF874" s="218"/>
      <c r="BG874" s="94"/>
      <c r="BH874" s="94"/>
      <c r="BI874" s="218"/>
      <c r="BJ874" s="94"/>
      <c r="BK874" s="218"/>
      <c r="BL874" s="218"/>
      <c r="BQ874" s="96"/>
      <c r="BR874" s="96"/>
      <c r="BS874" s="96"/>
      <c r="BT874" s="96"/>
      <c r="BV874" s="96"/>
      <c r="BW874" s="96"/>
    </row>
    <row r="875" spans="2:75" x14ac:dyDescent="0.2">
      <c r="B875" s="101"/>
      <c r="I875" s="101"/>
      <c r="L875" s="101"/>
      <c r="M875" s="105"/>
      <c r="N875" s="257"/>
      <c r="O875" s="257"/>
      <c r="P875" s="257"/>
      <c r="Q875" s="257"/>
      <c r="R875" s="220"/>
      <c r="S875" s="220"/>
      <c r="T875" s="220"/>
      <c r="U875" s="220"/>
      <c r="V875" s="218"/>
      <c r="X875" s="106"/>
      <c r="Y875" s="218"/>
      <c r="Z875" s="218"/>
      <c r="AA875" s="218"/>
      <c r="AB875" s="94"/>
      <c r="AC875" s="218"/>
      <c r="AD875" s="218"/>
      <c r="AE875" s="218"/>
      <c r="AF875" s="218"/>
      <c r="AG875" s="218"/>
      <c r="AH875" s="218"/>
      <c r="AI875" s="94"/>
      <c r="AJ875" s="218"/>
      <c r="AK875" s="218"/>
      <c r="AL875" s="218"/>
      <c r="AM875" s="218"/>
      <c r="AN875" s="218"/>
      <c r="AO875" s="94"/>
      <c r="AP875" s="218"/>
      <c r="AQ875" s="218"/>
      <c r="AR875" s="218"/>
      <c r="AU875" s="218"/>
      <c r="AW875" s="218"/>
      <c r="AX875" s="218"/>
      <c r="BE875" s="94"/>
      <c r="BF875" s="218"/>
      <c r="BG875" s="94"/>
      <c r="BH875" s="94"/>
      <c r="BI875" s="218"/>
      <c r="BJ875" s="94"/>
      <c r="BK875" s="218"/>
      <c r="BL875" s="218"/>
      <c r="BQ875" s="96"/>
      <c r="BR875" s="96"/>
      <c r="BS875" s="96"/>
      <c r="BT875" s="96"/>
      <c r="BV875" s="96"/>
      <c r="BW875" s="96"/>
    </row>
    <row r="876" spans="2:75" x14ac:dyDescent="0.2">
      <c r="B876" s="101"/>
      <c r="I876" s="101"/>
      <c r="L876" s="101"/>
      <c r="M876" s="105"/>
      <c r="N876" s="257"/>
      <c r="O876" s="257"/>
      <c r="P876" s="257"/>
      <c r="Q876" s="257"/>
      <c r="R876" s="220"/>
      <c r="S876" s="220"/>
      <c r="T876" s="220"/>
      <c r="U876" s="220"/>
      <c r="V876" s="218"/>
      <c r="X876" s="106"/>
      <c r="Y876" s="218"/>
      <c r="Z876" s="218"/>
      <c r="AA876" s="218"/>
      <c r="AB876" s="94"/>
      <c r="AC876" s="218"/>
      <c r="AD876" s="218"/>
      <c r="AE876" s="218"/>
      <c r="AF876" s="218"/>
      <c r="AG876" s="218"/>
      <c r="AH876" s="218"/>
      <c r="AI876" s="94"/>
      <c r="AJ876" s="218"/>
      <c r="AK876" s="218"/>
      <c r="AL876" s="218"/>
      <c r="AM876" s="218"/>
      <c r="AN876" s="218"/>
      <c r="AO876" s="94"/>
      <c r="AP876" s="218"/>
      <c r="AQ876" s="218"/>
      <c r="AR876" s="218"/>
      <c r="AU876" s="218"/>
      <c r="AW876" s="218"/>
      <c r="AX876" s="218"/>
      <c r="BE876" s="94"/>
      <c r="BF876" s="218"/>
      <c r="BG876" s="94"/>
      <c r="BH876" s="94"/>
      <c r="BI876" s="218"/>
      <c r="BJ876" s="94"/>
      <c r="BK876" s="218"/>
      <c r="BL876" s="218"/>
      <c r="BQ876" s="96"/>
      <c r="BR876" s="96"/>
      <c r="BS876" s="96"/>
      <c r="BT876" s="96"/>
      <c r="BV876" s="96"/>
      <c r="BW876" s="96"/>
    </row>
    <row r="877" spans="2:75" x14ac:dyDescent="0.2">
      <c r="B877" s="101"/>
      <c r="I877" s="101"/>
      <c r="L877" s="101"/>
      <c r="M877" s="105"/>
      <c r="N877" s="257"/>
      <c r="O877" s="257"/>
      <c r="P877" s="257"/>
      <c r="Q877" s="257"/>
      <c r="R877" s="220"/>
      <c r="S877" s="220"/>
      <c r="T877" s="220"/>
      <c r="U877" s="220"/>
      <c r="V877" s="218"/>
      <c r="X877" s="106"/>
      <c r="Y877" s="218"/>
      <c r="Z877" s="218"/>
      <c r="AA877" s="218"/>
      <c r="AB877" s="94"/>
      <c r="AC877" s="218"/>
      <c r="AD877" s="218"/>
      <c r="AE877" s="218"/>
      <c r="AF877" s="218"/>
      <c r="AG877" s="218"/>
      <c r="AH877" s="218"/>
      <c r="AI877" s="94"/>
      <c r="AJ877" s="218"/>
      <c r="AK877" s="218"/>
      <c r="AL877" s="218"/>
      <c r="AM877" s="218"/>
      <c r="AN877" s="218"/>
      <c r="AO877" s="94"/>
      <c r="AP877" s="218"/>
      <c r="AQ877" s="218"/>
      <c r="AR877" s="218"/>
      <c r="AU877" s="218"/>
      <c r="AW877" s="218"/>
      <c r="AX877" s="218"/>
      <c r="BE877" s="94"/>
      <c r="BF877" s="218"/>
      <c r="BG877" s="94"/>
      <c r="BH877" s="94"/>
      <c r="BI877" s="218"/>
      <c r="BJ877" s="94"/>
      <c r="BK877" s="218"/>
      <c r="BL877" s="218"/>
      <c r="BQ877" s="96"/>
      <c r="BR877" s="96"/>
      <c r="BS877" s="96"/>
      <c r="BT877" s="96"/>
      <c r="BV877" s="96"/>
      <c r="BW877" s="96"/>
    </row>
    <row r="878" spans="2:75" x14ac:dyDescent="0.2">
      <c r="B878" s="101"/>
      <c r="I878" s="101"/>
      <c r="L878" s="101"/>
      <c r="M878" s="105"/>
      <c r="N878" s="257"/>
      <c r="O878" s="257"/>
      <c r="P878" s="257"/>
      <c r="Q878" s="257"/>
      <c r="R878" s="220"/>
      <c r="S878" s="220"/>
      <c r="T878" s="220"/>
      <c r="U878" s="220"/>
      <c r="V878" s="218"/>
      <c r="X878" s="106"/>
      <c r="Y878" s="218"/>
      <c r="Z878" s="218"/>
      <c r="AA878" s="218"/>
      <c r="AB878" s="94"/>
      <c r="AC878" s="218"/>
      <c r="AD878" s="218"/>
      <c r="AE878" s="218"/>
      <c r="AF878" s="218"/>
      <c r="AG878" s="218"/>
      <c r="AH878" s="218"/>
      <c r="AI878" s="94"/>
      <c r="AJ878" s="218"/>
      <c r="AK878" s="218"/>
      <c r="AL878" s="218"/>
      <c r="AM878" s="218"/>
      <c r="AN878" s="218"/>
      <c r="AO878" s="94"/>
      <c r="AP878" s="218"/>
      <c r="AQ878" s="218"/>
      <c r="AR878" s="218"/>
      <c r="AU878" s="218"/>
      <c r="AW878" s="218"/>
      <c r="AX878" s="218"/>
      <c r="BE878" s="94"/>
      <c r="BF878" s="218"/>
      <c r="BG878" s="94"/>
      <c r="BH878" s="94"/>
      <c r="BI878" s="218"/>
      <c r="BJ878" s="94"/>
      <c r="BK878" s="218"/>
      <c r="BL878" s="218"/>
      <c r="BQ878" s="96"/>
      <c r="BR878" s="96"/>
      <c r="BS878" s="96"/>
      <c r="BT878" s="96"/>
      <c r="BV878" s="96"/>
      <c r="BW878" s="96"/>
    </row>
    <row r="879" spans="2:75" x14ac:dyDescent="0.2">
      <c r="B879" s="101"/>
      <c r="I879" s="101"/>
      <c r="L879" s="101"/>
      <c r="M879" s="105"/>
      <c r="N879" s="257"/>
      <c r="O879" s="257"/>
      <c r="P879" s="257"/>
      <c r="Q879" s="257"/>
      <c r="R879" s="220"/>
      <c r="S879" s="220"/>
      <c r="T879" s="220"/>
      <c r="U879" s="220"/>
      <c r="V879" s="218"/>
      <c r="X879" s="106"/>
      <c r="Y879" s="218"/>
      <c r="Z879" s="218"/>
      <c r="AA879" s="218"/>
      <c r="AB879" s="94"/>
      <c r="AC879" s="218"/>
      <c r="AD879" s="218"/>
      <c r="AE879" s="218"/>
      <c r="AF879" s="218"/>
      <c r="AG879" s="218"/>
      <c r="AH879" s="218"/>
      <c r="AI879" s="94"/>
      <c r="AJ879" s="218"/>
      <c r="AK879" s="218"/>
      <c r="AL879" s="218"/>
      <c r="AM879" s="218"/>
      <c r="AN879" s="218"/>
      <c r="AO879" s="94"/>
      <c r="AP879" s="218"/>
      <c r="AQ879" s="218"/>
      <c r="AR879" s="218"/>
      <c r="AU879" s="218"/>
      <c r="AW879" s="218"/>
      <c r="AX879" s="218"/>
      <c r="BE879" s="94"/>
      <c r="BF879" s="218"/>
      <c r="BG879" s="94"/>
      <c r="BH879" s="94"/>
      <c r="BI879" s="218"/>
      <c r="BJ879" s="94"/>
      <c r="BK879" s="218"/>
      <c r="BL879" s="218"/>
      <c r="BQ879" s="96"/>
      <c r="BR879" s="96"/>
      <c r="BS879" s="96"/>
      <c r="BT879" s="96"/>
      <c r="BV879" s="96"/>
      <c r="BW879" s="96"/>
    </row>
    <row r="880" spans="2:75" x14ac:dyDescent="0.2">
      <c r="B880" s="101"/>
      <c r="I880" s="101"/>
      <c r="L880" s="101"/>
      <c r="M880" s="105"/>
      <c r="N880" s="257"/>
      <c r="O880" s="257"/>
      <c r="P880" s="257"/>
      <c r="Q880" s="257"/>
      <c r="R880" s="220"/>
      <c r="S880" s="220"/>
      <c r="T880" s="220"/>
      <c r="U880" s="220"/>
      <c r="V880" s="218"/>
      <c r="X880" s="106"/>
      <c r="Y880" s="218"/>
      <c r="Z880" s="218"/>
      <c r="AA880" s="218"/>
      <c r="AB880" s="94"/>
      <c r="AC880" s="218"/>
      <c r="AD880" s="218"/>
      <c r="AE880" s="218"/>
      <c r="AF880" s="218"/>
      <c r="AG880" s="218"/>
      <c r="AH880" s="218"/>
      <c r="AI880" s="94"/>
      <c r="AJ880" s="218"/>
      <c r="AK880" s="218"/>
      <c r="AL880" s="218"/>
      <c r="AM880" s="218"/>
      <c r="AN880" s="218"/>
      <c r="AO880" s="94"/>
      <c r="AP880" s="218"/>
      <c r="AQ880" s="218"/>
      <c r="AR880" s="218"/>
      <c r="AU880" s="218"/>
      <c r="AW880" s="218"/>
      <c r="AX880" s="218"/>
      <c r="BE880" s="94"/>
      <c r="BF880" s="218"/>
      <c r="BG880" s="94"/>
      <c r="BH880" s="94"/>
      <c r="BI880" s="218"/>
      <c r="BJ880" s="94"/>
      <c r="BK880" s="218"/>
      <c r="BL880" s="218"/>
      <c r="BQ880" s="96"/>
      <c r="BR880" s="96"/>
      <c r="BS880" s="96"/>
      <c r="BT880" s="96"/>
      <c r="BV880" s="96"/>
      <c r="BW880" s="96"/>
    </row>
    <row r="881" spans="2:75" x14ac:dyDescent="0.2">
      <c r="B881" s="101"/>
      <c r="I881" s="101"/>
      <c r="L881" s="101"/>
      <c r="M881" s="105"/>
      <c r="N881" s="257"/>
      <c r="O881" s="257"/>
      <c r="P881" s="257"/>
      <c r="Q881" s="257"/>
      <c r="R881" s="220"/>
      <c r="S881" s="220"/>
      <c r="T881" s="220"/>
      <c r="U881" s="220"/>
      <c r="V881" s="218"/>
      <c r="X881" s="106"/>
      <c r="Y881" s="218"/>
      <c r="Z881" s="218"/>
      <c r="AA881" s="218"/>
      <c r="AB881" s="94"/>
      <c r="AC881" s="218"/>
      <c r="AD881" s="218"/>
      <c r="AE881" s="218"/>
      <c r="AF881" s="218"/>
      <c r="AG881" s="218"/>
      <c r="AH881" s="218"/>
      <c r="AI881" s="94"/>
      <c r="AJ881" s="218"/>
      <c r="AK881" s="218"/>
      <c r="AL881" s="218"/>
      <c r="AM881" s="218"/>
      <c r="AN881" s="218"/>
      <c r="AO881" s="94"/>
      <c r="AP881" s="218"/>
      <c r="AQ881" s="218"/>
      <c r="AR881" s="218"/>
      <c r="AU881" s="218"/>
      <c r="AW881" s="218"/>
      <c r="AX881" s="218"/>
      <c r="BE881" s="94"/>
      <c r="BF881" s="218"/>
      <c r="BG881" s="94"/>
      <c r="BH881" s="94"/>
      <c r="BI881" s="218"/>
      <c r="BJ881" s="94"/>
      <c r="BK881" s="218"/>
      <c r="BL881" s="218"/>
      <c r="BQ881" s="96"/>
      <c r="BR881" s="96"/>
      <c r="BS881" s="96"/>
      <c r="BT881" s="96"/>
      <c r="BV881" s="96"/>
      <c r="BW881" s="96"/>
    </row>
    <row r="882" spans="2:75" x14ac:dyDescent="0.2">
      <c r="B882" s="101"/>
      <c r="I882" s="101"/>
      <c r="L882" s="101"/>
      <c r="M882" s="105"/>
      <c r="N882" s="257"/>
      <c r="O882" s="257"/>
      <c r="P882" s="257"/>
      <c r="Q882" s="257"/>
      <c r="R882" s="220"/>
      <c r="S882" s="220"/>
      <c r="T882" s="220"/>
      <c r="U882" s="220"/>
      <c r="V882" s="218"/>
      <c r="X882" s="106"/>
      <c r="Y882" s="218"/>
      <c r="Z882" s="218"/>
      <c r="AA882" s="218"/>
      <c r="AB882" s="94"/>
      <c r="AC882" s="218"/>
      <c r="AD882" s="218"/>
      <c r="AE882" s="218"/>
      <c r="AF882" s="218"/>
      <c r="AG882" s="218"/>
      <c r="AH882" s="218"/>
      <c r="AI882" s="94"/>
      <c r="AJ882" s="218"/>
      <c r="AK882" s="218"/>
      <c r="AL882" s="218"/>
      <c r="AM882" s="218"/>
      <c r="AN882" s="218"/>
      <c r="AO882" s="94"/>
      <c r="AP882" s="218"/>
      <c r="AQ882" s="218"/>
      <c r="AR882" s="218"/>
      <c r="AU882" s="218"/>
      <c r="AW882" s="218"/>
      <c r="AX882" s="218"/>
      <c r="BE882" s="94"/>
      <c r="BF882" s="218"/>
      <c r="BG882" s="94"/>
      <c r="BH882" s="94"/>
      <c r="BI882" s="218"/>
      <c r="BJ882" s="94"/>
      <c r="BK882" s="218"/>
      <c r="BL882" s="218"/>
      <c r="BQ882" s="96"/>
      <c r="BR882" s="96"/>
      <c r="BS882" s="96"/>
      <c r="BT882" s="96"/>
      <c r="BV882" s="96"/>
      <c r="BW882" s="96"/>
    </row>
    <row r="883" spans="2:75" x14ac:dyDescent="0.2">
      <c r="B883" s="101"/>
      <c r="I883" s="101"/>
      <c r="L883" s="101"/>
      <c r="M883" s="105"/>
      <c r="N883" s="257"/>
      <c r="O883" s="257"/>
      <c r="P883" s="257"/>
      <c r="Q883" s="257"/>
      <c r="R883" s="220"/>
      <c r="S883" s="220"/>
      <c r="T883" s="220"/>
      <c r="U883" s="220"/>
      <c r="V883" s="218"/>
      <c r="X883" s="106"/>
      <c r="Y883" s="218"/>
      <c r="Z883" s="218"/>
      <c r="AA883" s="218"/>
      <c r="AB883" s="94"/>
      <c r="AC883" s="218"/>
      <c r="AD883" s="218"/>
      <c r="AE883" s="218"/>
      <c r="AF883" s="218"/>
      <c r="AG883" s="218"/>
      <c r="AH883" s="218"/>
      <c r="AI883" s="94"/>
      <c r="AJ883" s="218"/>
      <c r="AK883" s="218"/>
      <c r="AL883" s="218"/>
      <c r="AM883" s="218"/>
      <c r="AN883" s="218"/>
      <c r="AO883" s="94"/>
      <c r="AP883" s="218"/>
      <c r="AQ883" s="218"/>
      <c r="AR883" s="218"/>
      <c r="AU883" s="218"/>
      <c r="AW883" s="218"/>
      <c r="AX883" s="218"/>
      <c r="BE883" s="94"/>
      <c r="BF883" s="218"/>
      <c r="BG883" s="94"/>
      <c r="BH883" s="94"/>
      <c r="BI883" s="218"/>
      <c r="BJ883" s="94"/>
      <c r="BK883" s="218"/>
      <c r="BL883" s="218"/>
      <c r="BQ883" s="96"/>
      <c r="BR883" s="96"/>
      <c r="BS883" s="96"/>
      <c r="BT883" s="96"/>
      <c r="BV883" s="96"/>
      <c r="BW883" s="96"/>
    </row>
    <row r="884" spans="2:75" x14ac:dyDescent="0.2">
      <c r="B884" s="101"/>
      <c r="I884" s="101"/>
      <c r="L884" s="101"/>
      <c r="M884" s="105"/>
      <c r="N884" s="257"/>
      <c r="O884" s="257"/>
      <c r="P884" s="257"/>
      <c r="Q884" s="257"/>
      <c r="R884" s="220"/>
      <c r="S884" s="220"/>
      <c r="T884" s="220"/>
      <c r="U884" s="220"/>
      <c r="V884" s="218"/>
      <c r="X884" s="106"/>
      <c r="Y884" s="218"/>
      <c r="Z884" s="218"/>
      <c r="AA884" s="218"/>
      <c r="AB884" s="94"/>
      <c r="AC884" s="218"/>
      <c r="AD884" s="218"/>
      <c r="AE884" s="218"/>
      <c r="AF884" s="218"/>
      <c r="AG884" s="218"/>
      <c r="AH884" s="218"/>
      <c r="AI884" s="94"/>
      <c r="AJ884" s="218"/>
      <c r="AK884" s="218"/>
      <c r="AL884" s="218"/>
      <c r="AM884" s="218"/>
      <c r="AN884" s="218"/>
      <c r="AO884" s="94"/>
      <c r="AP884" s="218"/>
      <c r="AQ884" s="218"/>
      <c r="AR884" s="218"/>
      <c r="AU884" s="218"/>
      <c r="AW884" s="218"/>
      <c r="AX884" s="218"/>
      <c r="BE884" s="94"/>
      <c r="BF884" s="218"/>
      <c r="BG884" s="94"/>
      <c r="BH884" s="94"/>
      <c r="BI884" s="218"/>
      <c r="BJ884" s="94"/>
      <c r="BK884" s="218"/>
      <c r="BL884" s="218"/>
      <c r="BQ884" s="96"/>
      <c r="BR884" s="96"/>
      <c r="BS884" s="96"/>
      <c r="BT884" s="96"/>
      <c r="BV884" s="96"/>
      <c r="BW884" s="96"/>
    </row>
    <row r="885" spans="2:75" x14ac:dyDescent="0.2">
      <c r="B885" s="101"/>
      <c r="I885" s="101"/>
      <c r="L885" s="101"/>
      <c r="M885" s="105"/>
      <c r="N885" s="257"/>
      <c r="O885" s="257"/>
      <c r="P885" s="257"/>
      <c r="Q885" s="257"/>
      <c r="R885" s="220"/>
      <c r="S885" s="220"/>
      <c r="T885" s="220"/>
      <c r="U885" s="220"/>
      <c r="V885" s="218"/>
      <c r="X885" s="106"/>
      <c r="Y885" s="218"/>
      <c r="Z885" s="218"/>
      <c r="AA885" s="218"/>
      <c r="AB885" s="94"/>
      <c r="AC885" s="218"/>
      <c r="AD885" s="218"/>
      <c r="AE885" s="218"/>
      <c r="AF885" s="218"/>
      <c r="AG885" s="218"/>
      <c r="AH885" s="218"/>
      <c r="AI885" s="94"/>
      <c r="AJ885" s="218"/>
      <c r="AK885" s="218"/>
      <c r="AL885" s="218"/>
      <c r="AM885" s="218"/>
      <c r="AN885" s="218"/>
      <c r="AO885" s="94"/>
      <c r="AP885" s="218"/>
      <c r="AQ885" s="218"/>
      <c r="AR885" s="218"/>
      <c r="AU885" s="218"/>
      <c r="AW885" s="218"/>
      <c r="AX885" s="218"/>
      <c r="BE885" s="94"/>
      <c r="BF885" s="218"/>
      <c r="BG885" s="94"/>
      <c r="BH885" s="94"/>
      <c r="BI885" s="218"/>
      <c r="BJ885" s="94"/>
      <c r="BK885" s="218"/>
      <c r="BL885" s="218"/>
      <c r="BQ885" s="96"/>
      <c r="BR885" s="96"/>
      <c r="BS885" s="96"/>
      <c r="BT885" s="96"/>
      <c r="BV885" s="96"/>
      <c r="BW885" s="96"/>
    </row>
    <row r="886" spans="2:75" x14ac:dyDescent="0.2">
      <c r="B886" s="101"/>
      <c r="I886" s="101"/>
      <c r="L886" s="101"/>
      <c r="M886" s="105"/>
      <c r="N886" s="257"/>
      <c r="O886" s="257"/>
      <c r="P886" s="257"/>
      <c r="Q886" s="257"/>
      <c r="R886" s="220"/>
      <c r="S886" s="220"/>
      <c r="T886" s="220"/>
      <c r="U886" s="220"/>
      <c r="V886" s="218"/>
      <c r="X886" s="106"/>
      <c r="Y886" s="218"/>
      <c r="Z886" s="218"/>
      <c r="AA886" s="218"/>
      <c r="AB886" s="94"/>
      <c r="AC886" s="218"/>
      <c r="AD886" s="218"/>
      <c r="AE886" s="218"/>
      <c r="AF886" s="218"/>
      <c r="AG886" s="218"/>
      <c r="AH886" s="218"/>
      <c r="AI886" s="94"/>
      <c r="AJ886" s="218"/>
      <c r="AK886" s="218"/>
      <c r="AL886" s="218"/>
      <c r="AM886" s="218"/>
      <c r="AN886" s="218"/>
      <c r="AO886" s="94"/>
      <c r="AP886" s="218"/>
      <c r="AQ886" s="218"/>
      <c r="AR886" s="218"/>
      <c r="AU886" s="218"/>
      <c r="AW886" s="218"/>
      <c r="AX886" s="218"/>
      <c r="BE886" s="94"/>
      <c r="BF886" s="218"/>
      <c r="BG886" s="94"/>
      <c r="BH886" s="94"/>
      <c r="BI886" s="218"/>
      <c r="BJ886" s="94"/>
      <c r="BK886" s="218"/>
      <c r="BL886" s="218"/>
      <c r="BQ886" s="96"/>
      <c r="BR886" s="96"/>
      <c r="BS886" s="96"/>
      <c r="BT886" s="96"/>
      <c r="BV886" s="96"/>
      <c r="BW886" s="96"/>
    </row>
    <row r="887" spans="2:75" x14ac:dyDescent="0.2">
      <c r="B887" s="101"/>
      <c r="I887" s="101"/>
      <c r="L887" s="101"/>
      <c r="M887" s="105"/>
      <c r="N887" s="257"/>
      <c r="O887" s="257"/>
      <c r="P887" s="257"/>
      <c r="Q887" s="257"/>
      <c r="R887" s="220"/>
      <c r="S887" s="220"/>
      <c r="T887" s="220"/>
      <c r="U887" s="220"/>
      <c r="V887" s="218"/>
      <c r="X887" s="106"/>
      <c r="Y887" s="218"/>
      <c r="Z887" s="218"/>
      <c r="AA887" s="218"/>
      <c r="AB887" s="94"/>
      <c r="AC887" s="218"/>
      <c r="AD887" s="218"/>
      <c r="AE887" s="218"/>
      <c r="AF887" s="218"/>
      <c r="AG887" s="218"/>
      <c r="AH887" s="218"/>
      <c r="AI887" s="94"/>
      <c r="AJ887" s="218"/>
      <c r="AK887" s="218"/>
      <c r="AL887" s="218"/>
      <c r="AM887" s="218"/>
      <c r="AN887" s="218"/>
      <c r="AO887" s="94"/>
      <c r="AP887" s="218"/>
      <c r="AQ887" s="218"/>
      <c r="AR887" s="218"/>
      <c r="AU887" s="218"/>
      <c r="AW887" s="218"/>
      <c r="AX887" s="218"/>
      <c r="BE887" s="94"/>
      <c r="BF887" s="218"/>
      <c r="BG887" s="94"/>
      <c r="BH887" s="94"/>
      <c r="BI887" s="218"/>
      <c r="BJ887" s="94"/>
      <c r="BK887" s="218"/>
      <c r="BL887" s="218"/>
      <c r="BQ887" s="96"/>
      <c r="BR887" s="96"/>
      <c r="BS887" s="96"/>
      <c r="BT887" s="96"/>
      <c r="BV887" s="96"/>
      <c r="BW887" s="96"/>
    </row>
    <row r="888" spans="2:75" x14ac:dyDescent="0.2">
      <c r="B888" s="101"/>
      <c r="I888" s="101"/>
      <c r="L888" s="101"/>
      <c r="M888" s="105"/>
      <c r="N888" s="257"/>
      <c r="O888" s="257"/>
      <c r="P888" s="257"/>
      <c r="Q888" s="257"/>
      <c r="R888" s="220"/>
      <c r="S888" s="220"/>
      <c r="T888" s="220"/>
      <c r="U888" s="220"/>
      <c r="V888" s="218"/>
      <c r="X888" s="106"/>
      <c r="Y888" s="218"/>
      <c r="Z888" s="218"/>
      <c r="AA888" s="218"/>
      <c r="AB888" s="94"/>
      <c r="AC888" s="218"/>
      <c r="AD888" s="218"/>
      <c r="AE888" s="218"/>
      <c r="AF888" s="218"/>
      <c r="AG888" s="218"/>
      <c r="AH888" s="218"/>
      <c r="AI888" s="94"/>
      <c r="AJ888" s="218"/>
      <c r="AK888" s="218"/>
      <c r="AL888" s="218"/>
      <c r="AM888" s="218"/>
      <c r="AN888" s="218"/>
      <c r="AO888" s="94"/>
      <c r="AP888" s="218"/>
      <c r="AQ888" s="218"/>
      <c r="AR888" s="218"/>
      <c r="AU888" s="218"/>
      <c r="AW888" s="218"/>
      <c r="AX888" s="218"/>
      <c r="BE888" s="94"/>
      <c r="BF888" s="218"/>
      <c r="BG888" s="94"/>
      <c r="BH888" s="94"/>
      <c r="BI888" s="218"/>
      <c r="BJ888" s="94"/>
      <c r="BK888" s="218"/>
      <c r="BL888" s="218"/>
      <c r="BQ888" s="96"/>
      <c r="BR888" s="96"/>
      <c r="BS888" s="96"/>
      <c r="BT888" s="96"/>
      <c r="BV888" s="96"/>
      <c r="BW888" s="96"/>
    </row>
    <row r="889" spans="2:75" x14ac:dyDescent="0.2">
      <c r="B889" s="101"/>
      <c r="I889" s="101"/>
      <c r="L889" s="101"/>
      <c r="M889" s="105"/>
      <c r="N889" s="257"/>
      <c r="O889" s="257"/>
      <c r="P889" s="257"/>
      <c r="Q889" s="257"/>
      <c r="R889" s="220"/>
      <c r="S889" s="220"/>
      <c r="T889" s="220"/>
      <c r="U889" s="220"/>
      <c r="V889" s="218"/>
      <c r="X889" s="106"/>
      <c r="Y889" s="218"/>
      <c r="Z889" s="218"/>
      <c r="AA889" s="218"/>
      <c r="AB889" s="94"/>
      <c r="AC889" s="218"/>
      <c r="AD889" s="218"/>
      <c r="AE889" s="218"/>
      <c r="AF889" s="218"/>
      <c r="AG889" s="218"/>
      <c r="AH889" s="218"/>
      <c r="AI889" s="94"/>
      <c r="AJ889" s="218"/>
      <c r="AK889" s="218"/>
      <c r="AL889" s="218"/>
      <c r="AM889" s="218"/>
      <c r="AN889" s="218"/>
      <c r="AO889" s="94"/>
      <c r="AP889" s="218"/>
      <c r="AQ889" s="218"/>
      <c r="AR889" s="218"/>
      <c r="AU889" s="218"/>
      <c r="AW889" s="218"/>
      <c r="AX889" s="218"/>
      <c r="BE889" s="94"/>
      <c r="BF889" s="218"/>
      <c r="BG889" s="94"/>
      <c r="BH889" s="94"/>
      <c r="BI889" s="218"/>
      <c r="BJ889" s="94"/>
      <c r="BK889" s="218"/>
      <c r="BL889" s="218"/>
      <c r="BQ889" s="96"/>
      <c r="BR889" s="96"/>
      <c r="BS889" s="96"/>
      <c r="BT889" s="96"/>
      <c r="BV889" s="96"/>
      <c r="BW889" s="96"/>
    </row>
    <row r="890" spans="2:75" x14ac:dyDescent="0.2">
      <c r="B890" s="101"/>
      <c r="I890" s="101"/>
      <c r="L890" s="101"/>
      <c r="M890" s="105"/>
      <c r="N890" s="257"/>
      <c r="O890" s="257"/>
      <c r="P890" s="257"/>
      <c r="Q890" s="257"/>
      <c r="R890" s="220"/>
      <c r="S890" s="220"/>
      <c r="T890" s="220"/>
      <c r="U890" s="220"/>
      <c r="V890" s="218"/>
      <c r="X890" s="106"/>
      <c r="Y890" s="218"/>
      <c r="Z890" s="218"/>
      <c r="AA890" s="218"/>
      <c r="AB890" s="94"/>
      <c r="AC890" s="218"/>
      <c r="AD890" s="218"/>
      <c r="AE890" s="218"/>
      <c r="AF890" s="218"/>
      <c r="AG890" s="218"/>
      <c r="AH890" s="218"/>
      <c r="AI890" s="94"/>
      <c r="AJ890" s="218"/>
      <c r="AK890" s="218"/>
      <c r="AL890" s="218"/>
      <c r="AM890" s="218"/>
      <c r="AN890" s="218"/>
      <c r="AO890" s="94"/>
      <c r="AP890" s="218"/>
      <c r="AQ890" s="218"/>
      <c r="AR890" s="218"/>
      <c r="AU890" s="218"/>
      <c r="AW890" s="218"/>
      <c r="AX890" s="218"/>
      <c r="BE890" s="94"/>
      <c r="BF890" s="218"/>
      <c r="BG890" s="94"/>
      <c r="BH890" s="94"/>
      <c r="BI890" s="218"/>
      <c r="BJ890" s="94"/>
      <c r="BK890" s="218"/>
      <c r="BL890" s="218"/>
      <c r="BQ890" s="96"/>
      <c r="BR890" s="96"/>
      <c r="BS890" s="96"/>
      <c r="BT890" s="96"/>
      <c r="BV890" s="96"/>
      <c r="BW890" s="96"/>
    </row>
    <row r="891" spans="2:75" x14ac:dyDescent="0.2">
      <c r="B891" s="101"/>
      <c r="I891" s="101"/>
      <c r="L891" s="101"/>
      <c r="M891" s="105"/>
      <c r="N891" s="257"/>
      <c r="O891" s="257"/>
      <c r="P891" s="257"/>
      <c r="Q891" s="257"/>
      <c r="R891" s="220"/>
      <c r="S891" s="220"/>
      <c r="T891" s="220"/>
      <c r="U891" s="220"/>
      <c r="V891" s="218"/>
      <c r="X891" s="106"/>
      <c r="Y891" s="218"/>
      <c r="Z891" s="218"/>
      <c r="AA891" s="218"/>
      <c r="AB891" s="94"/>
      <c r="AC891" s="218"/>
      <c r="AD891" s="218"/>
      <c r="AE891" s="218"/>
      <c r="AF891" s="218"/>
      <c r="AG891" s="218"/>
      <c r="AH891" s="218"/>
      <c r="AI891" s="94"/>
      <c r="AJ891" s="218"/>
      <c r="AK891" s="218"/>
      <c r="AL891" s="218"/>
      <c r="AM891" s="218"/>
      <c r="AN891" s="218"/>
      <c r="AO891" s="94"/>
      <c r="AP891" s="218"/>
      <c r="AQ891" s="218"/>
      <c r="AR891" s="218"/>
      <c r="AU891" s="218"/>
      <c r="AW891" s="218"/>
      <c r="AX891" s="218"/>
      <c r="BE891" s="94"/>
      <c r="BF891" s="218"/>
      <c r="BG891" s="94"/>
      <c r="BH891" s="94"/>
      <c r="BI891" s="218"/>
      <c r="BJ891" s="94"/>
      <c r="BK891" s="218"/>
      <c r="BL891" s="218"/>
      <c r="BQ891" s="96"/>
      <c r="BR891" s="96"/>
      <c r="BS891" s="96"/>
      <c r="BT891" s="96"/>
      <c r="BV891" s="96"/>
      <c r="BW891" s="96"/>
    </row>
    <row r="892" spans="2:75" x14ac:dyDescent="0.2">
      <c r="B892" s="101"/>
      <c r="I892" s="101"/>
      <c r="L892" s="101"/>
      <c r="M892" s="105"/>
      <c r="N892" s="257"/>
      <c r="O892" s="257"/>
      <c r="P892" s="257"/>
      <c r="Q892" s="257"/>
      <c r="R892" s="220"/>
      <c r="S892" s="220"/>
      <c r="T892" s="220"/>
      <c r="U892" s="220"/>
      <c r="V892" s="218"/>
      <c r="X892" s="106"/>
      <c r="Y892" s="218"/>
      <c r="Z892" s="218"/>
      <c r="AA892" s="218"/>
      <c r="AB892" s="94"/>
      <c r="AC892" s="218"/>
      <c r="AD892" s="218"/>
      <c r="AE892" s="218"/>
      <c r="AF892" s="218"/>
      <c r="AG892" s="218"/>
      <c r="AH892" s="218"/>
      <c r="AI892" s="94"/>
      <c r="AJ892" s="218"/>
      <c r="AK892" s="218"/>
      <c r="AL892" s="218"/>
      <c r="AM892" s="218"/>
      <c r="AN892" s="218"/>
      <c r="AO892" s="94"/>
      <c r="AP892" s="218"/>
      <c r="AQ892" s="218"/>
      <c r="AR892" s="218"/>
      <c r="AU892" s="218"/>
      <c r="AW892" s="218"/>
      <c r="AX892" s="218"/>
      <c r="BE892" s="94"/>
      <c r="BF892" s="218"/>
      <c r="BG892" s="94"/>
      <c r="BH892" s="94"/>
      <c r="BI892" s="218"/>
      <c r="BJ892" s="94"/>
      <c r="BK892" s="218"/>
      <c r="BL892" s="218"/>
      <c r="BQ892" s="96"/>
      <c r="BR892" s="96"/>
      <c r="BS892" s="96"/>
      <c r="BT892" s="96"/>
      <c r="BV892" s="96"/>
      <c r="BW892" s="96"/>
    </row>
    <row r="893" spans="2:75" x14ac:dyDescent="0.2">
      <c r="B893" s="101"/>
      <c r="I893" s="101"/>
      <c r="L893" s="101"/>
      <c r="M893" s="105"/>
      <c r="N893" s="257"/>
      <c r="O893" s="257"/>
      <c r="P893" s="257"/>
      <c r="Q893" s="257"/>
      <c r="R893" s="220"/>
      <c r="S893" s="220"/>
      <c r="T893" s="220"/>
      <c r="U893" s="220"/>
      <c r="V893" s="218"/>
      <c r="X893" s="106"/>
      <c r="Y893" s="218"/>
      <c r="Z893" s="218"/>
      <c r="AA893" s="218"/>
      <c r="AB893" s="94"/>
      <c r="AC893" s="218"/>
      <c r="AD893" s="218"/>
      <c r="AE893" s="218"/>
      <c r="AF893" s="218"/>
      <c r="AG893" s="218"/>
      <c r="AH893" s="218"/>
      <c r="AI893" s="94"/>
      <c r="AJ893" s="218"/>
      <c r="AK893" s="218"/>
      <c r="AL893" s="218"/>
      <c r="AM893" s="218"/>
      <c r="AN893" s="218"/>
      <c r="AO893" s="94"/>
      <c r="AP893" s="218"/>
      <c r="AQ893" s="218"/>
      <c r="AR893" s="218"/>
      <c r="AU893" s="218"/>
      <c r="AW893" s="218"/>
      <c r="AX893" s="218"/>
      <c r="BE893" s="94"/>
      <c r="BF893" s="218"/>
      <c r="BG893" s="94"/>
      <c r="BH893" s="94"/>
      <c r="BI893" s="218"/>
      <c r="BJ893" s="94"/>
      <c r="BK893" s="218"/>
      <c r="BL893" s="218"/>
      <c r="BQ893" s="96"/>
      <c r="BR893" s="96"/>
      <c r="BS893" s="96"/>
      <c r="BT893" s="96"/>
      <c r="BV893" s="96"/>
      <c r="BW893" s="96"/>
    </row>
    <row r="894" spans="2:75" x14ac:dyDescent="0.2">
      <c r="B894" s="101"/>
      <c r="I894" s="101"/>
      <c r="L894" s="101"/>
      <c r="M894" s="105"/>
      <c r="N894" s="257"/>
      <c r="O894" s="257"/>
      <c r="P894" s="257"/>
      <c r="Q894" s="257"/>
      <c r="R894" s="220"/>
      <c r="S894" s="220"/>
      <c r="T894" s="220"/>
      <c r="U894" s="220"/>
      <c r="V894" s="218"/>
      <c r="X894" s="106"/>
      <c r="Y894" s="218"/>
      <c r="Z894" s="218"/>
      <c r="AA894" s="218"/>
      <c r="AB894" s="94"/>
      <c r="AC894" s="218"/>
      <c r="AD894" s="218"/>
      <c r="AE894" s="218"/>
      <c r="AF894" s="218"/>
      <c r="AG894" s="218"/>
      <c r="AH894" s="218"/>
      <c r="AI894" s="94"/>
      <c r="AJ894" s="218"/>
      <c r="AK894" s="218"/>
      <c r="AL894" s="218"/>
      <c r="AM894" s="218"/>
      <c r="AN894" s="218"/>
      <c r="AO894" s="94"/>
      <c r="AP894" s="218"/>
      <c r="AQ894" s="218"/>
      <c r="AR894" s="218"/>
      <c r="AU894" s="218"/>
      <c r="AW894" s="218"/>
      <c r="AX894" s="218"/>
      <c r="BE894" s="94"/>
      <c r="BF894" s="218"/>
      <c r="BG894" s="94"/>
      <c r="BH894" s="94"/>
      <c r="BI894" s="218"/>
      <c r="BJ894" s="94"/>
      <c r="BK894" s="218"/>
      <c r="BL894" s="218"/>
      <c r="BQ894" s="96"/>
      <c r="BR894" s="96"/>
      <c r="BS894" s="96"/>
      <c r="BT894" s="96"/>
      <c r="BV894" s="96"/>
      <c r="BW894" s="96"/>
    </row>
    <row r="895" spans="2:75" x14ac:dyDescent="0.2">
      <c r="B895" s="101"/>
      <c r="I895" s="101"/>
      <c r="L895" s="101"/>
      <c r="M895" s="105"/>
      <c r="N895" s="257"/>
      <c r="O895" s="257"/>
      <c r="P895" s="257"/>
      <c r="Q895" s="257"/>
      <c r="R895" s="220"/>
      <c r="S895" s="220"/>
      <c r="T895" s="220"/>
      <c r="U895" s="220"/>
      <c r="V895" s="218"/>
      <c r="X895" s="106"/>
      <c r="Y895" s="218"/>
      <c r="Z895" s="218"/>
      <c r="AA895" s="218"/>
      <c r="AB895" s="94"/>
      <c r="AC895" s="218"/>
      <c r="AD895" s="218"/>
      <c r="AE895" s="218"/>
      <c r="AF895" s="218"/>
      <c r="AG895" s="218"/>
      <c r="AH895" s="218"/>
      <c r="AI895" s="94"/>
      <c r="AJ895" s="218"/>
      <c r="AK895" s="218"/>
      <c r="AL895" s="218"/>
      <c r="AM895" s="218"/>
      <c r="AN895" s="218"/>
      <c r="AO895" s="94"/>
      <c r="AP895" s="218"/>
      <c r="AQ895" s="218"/>
      <c r="AR895" s="218"/>
      <c r="AU895" s="218"/>
      <c r="AW895" s="218"/>
      <c r="AX895" s="218"/>
      <c r="BE895" s="94"/>
      <c r="BF895" s="218"/>
      <c r="BG895" s="94"/>
      <c r="BH895" s="94"/>
      <c r="BI895" s="218"/>
      <c r="BJ895" s="94"/>
      <c r="BK895" s="218"/>
      <c r="BL895" s="218"/>
      <c r="BQ895" s="96"/>
      <c r="BR895" s="96"/>
      <c r="BS895" s="96"/>
      <c r="BT895" s="96"/>
      <c r="BV895" s="96"/>
      <c r="BW895" s="96"/>
    </row>
    <row r="896" spans="2:75" x14ac:dyDescent="0.2">
      <c r="B896" s="101"/>
      <c r="I896" s="101"/>
      <c r="L896" s="101"/>
      <c r="M896" s="105"/>
      <c r="N896" s="257"/>
      <c r="O896" s="257"/>
      <c r="P896" s="257"/>
      <c r="Q896" s="257"/>
      <c r="R896" s="220"/>
      <c r="S896" s="220"/>
      <c r="T896" s="220"/>
      <c r="U896" s="220"/>
      <c r="V896" s="218"/>
      <c r="X896" s="106"/>
      <c r="Y896" s="218"/>
      <c r="Z896" s="218"/>
      <c r="AA896" s="218"/>
      <c r="AB896" s="94"/>
      <c r="AC896" s="218"/>
      <c r="AD896" s="218"/>
      <c r="AE896" s="218"/>
      <c r="AF896" s="218"/>
      <c r="AG896" s="218"/>
      <c r="AH896" s="218"/>
      <c r="AI896" s="94"/>
      <c r="AJ896" s="218"/>
      <c r="AK896" s="218"/>
      <c r="AL896" s="218"/>
      <c r="AM896" s="218"/>
      <c r="AN896" s="218"/>
      <c r="AO896" s="94"/>
      <c r="AP896" s="218"/>
      <c r="AQ896" s="218"/>
      <c r="AR896" s="218"/>
      <c r="AU896" s="218"/>
      <c r="AW896" s="218"/>
      <c r="AX896" s="218"/>
      <c r="BE896" s="94"/>
      <c r="BF896" s="218"/>
      <c r="BG896" s="94"/>
      <c r="BH896" s="94"/>
      <c r="BI896" s="218"/>
      <c r="BJ896" s="94"/>
      <c r="BK896" s="218"/>
      <c r="BL896" s="218"/>
      <c r="BQ896" s="96"/>
      <c r="BR896" s="96"/>
      <c r="BS896" s="96"/>
      <c r="BT896" s="96"/>
      <c r="BV896" s="96"/>
      <c r="BW896" s="96"/>
    </row>
    <row r="897" spans="2:75" x14ac:dyDescent="0.2">
      <c r="B897" s="101"/>
      <c r="I897" s="101"/>
      <c r="L897" s="101"/>
      <c r="M897" s="105"/>
      <c r="N897" s="257"/>
      <c r="O897" s="257"/>
      <c r="P897" s="257"/>
      <c r="Q897" s="257"/>
      <c r="R897" s="220"/>
      <c r="S897" s="220"/>
      <c r="T897" s="220"/>
      <c r="U897" s="220"/>
      <c r="V897" s="218"/>
      <c r="X897" s="106"/>
      <c r="Y897" s="218"/>
      <c r="Z897" s="218"/>
      <c r="AA897" s="218"/>
      <c r="AB897" s="94"/>
      <c r="AC897" s="218"/>
      <c r="AD897" s="218"/>
      <c r="AE897" s="218"/>
      <c r="AF897" s="218"/>
      <c r="AG897" s="218"/>
      <c r="AH897" s="218"/>
      <c r="AI897" s="94"/>
      <c r="AJ897" s="218"/>
      <c r="AK897" s="218"/>
      <c r="AL897" s="218"/>
      <c r="AM897" s="218"/>
      <c r="AN897" s="218"/>
      <c r="AO897" s="94"/>
      <c r="AP897" s="218"/>
      <c r="AQ897" s="218"/>
      <c r="AR897" s="218"/>
      <c r="AU897" s="218"/>
      <c r="AW897" s="218"/>
      <c r="AX897" s="218"/>
      <c r="BE897" s="94"/>
      <c r="BF897" s="218"/>
      <c r="BG897" s="94"/>
      <c r="BH897" s="94"/>
      <c r="BI897" s="218"/>
      <c r="BJ897" s="94"/>
      <c r="BK897" s="218"/>
      <c r="BL897" s="218"/>
      <c r="BQ897" s="96"/>
      <c r="BR897" s="96"/>
      <c r="BS897" s="96"/>
      <c r="BT897" s="96"/>
      <c r="BV897" s="96"/>
      <c r="BW897" s="96"/>
    </row>
    <row r="898" spans="2:75" x14ac:dyDescent="0.2">
      <c r="B898" s="101"/>
      <c r="I898" s="101"/>
      <c r="L898" s="101"/>
      <c r="M898" s="105"/>
      <c r="N898" s="257"/>
      <c r="O898" s="257"/>
      <c r="P898" s="257"/>
      <c r="Q898" s="257"/>
      <c r="R898" s="220"/>
      <c r="S898" s="220"/>
      <c r="T898" s="220"/>
      <c r="U898" s="220"/>
      <c r="V898" s="218"/>
      <c r="X898" s="106"/>
      <c r="Y898" s="218"/>
      <c r="Z898" s="218"/>
      <c r="AA898" s="218"/>
      <c r="AB898" s="94"/>
      <c r="AC898" s="218"/>
      <c r="AD898" s="218"/>
      <c r="AE898" s="218"/>
      <c r="AF898" s="218"/>
      <c r="AG898" s="218"/>
      <c r="AH898" s="218"/>
      <c r="AI898" s="94"/>
      <c r="AJ898" s="218"/>
      <c r="AK898" s="218"/>
      <c r="AL898" s="218"/>
      <c r="AM898" s="218"/>
      <c r="AN898" s="218"/>
      <c r="AO898" s="94"/>
      <c r="AP898" s="218"/>
      <c r="AQ898" s="218"/>
      <c r="AR898" s="218"/>
      <c r="AU898" s="218"/>
      <c r="AW898" s="218"/>
      <c r="AX898" s="218"/>
      <c r="BE898" s="94"/>
      <c r="BF898" s="218"/>
      <c r="BG898" s="94"/>
      <c r="BH898" s="94"/>
      <c r="BI898" s="218"/>
      <c r="BJ898" s="94"/>
      <c r="BK898" s="218"/>
      <c r="BL898" s="218"/>
      <c r="BQ898" s="96"/>
      <c r="BR898" s="96"/>
      <c r="BS898" s="96"/>
      <c r="BT898" s="96"/>
      <c r="BV898" s="96"/>
      <c r="BW898" s="96"/>
    </row>
    <row r="899" spans="2:75" x14ac:dyDescent="0.2">
      <c r="B899" s="101"/>
      <c r="I899" s="101"/>
      <c r="L899" s="101"/>
      <c r="M899" s="105"/>
      <c r="N899" s="257"/>
      <c r="O899" s="257"/>
      <c r="P899" s="257"/>
      <c r="Q899" s="257"/>
      <c r="R899" s="220"/>
      <c r="S899" s="220"/>
      <c r="T899" s="220"/>
      <c r="U899" s="220"/>
      <c r="V899" s="218"/>
      <c r="X899" s="106"/>
      <c r="Y899" s="218"/>
      <c r="Z899" s="218"/>
      <c r="AA899" s="218"/>
      <c r="AB899" s="94"/>
      <c r="AC899" s="218"/>
      <c r="AD899" s="218"/>
      <c r="AE899" s="218"/>
      <c r="AF899" s="218"/>
      <c r="AG899" s="218"/>
      <c r="AH899" s="218"/>
      <c r="AI899" s="94"/>
      <c r="AJ899" s="218"/>
      <c r="AK899" s="218"/>
      <c r="AL899" s="218"/>
      <c r="AM899" s="218"/>
      <c r="AN899" s="218"/>
      <c r="AO899" s="94"/>
      <c r="AP899" s="218"/>
      <c r="AQ899" s="218"/>
      <c r="AR899" s="218"/>
      <c r="AU899" s="218"/>
      <c r="AW899" s="218"/>
      <c r="AX899" s="218"/>
      <c r="BE899" s="94"/>
      <c r="BF899" s="218"/>
      <c r="BG899" s="94"/>
      <c r="BH899" s="94"/>
      <c r="BI899" s="218"/>
      <c r="BJ899" s="94"/>
      <c r="BK899" s="218"/>
      <c r="BL899" s="218"/>
      <c r="BQ899" s="96"/>
      <c r="BR899" s="96"/>
      <c r="BS899" s="96"/>
      <c r="BT899" s="96"/>
      <c r="BV899" s="96"/>
      <c r="BW899" s="96"/>
    </row>
    <row r="900" spans="2:75" x14ac:dyDescent="0.2">
      <c r="B900" s="101"/>
      <c r="I900" s="101"/>
      <c r="L900" s="101"/>
      <c r="M900" s="105"/>
      <c r="N900" s="257"/>
      <c r="O900" s="257"/>
      <c r="P900" s="257"/>
      <c r="Q900" s="257"/>
      <c r="R900" s="220"/>
      <c r="S900" s="220"/>
      <c r="T900" s="220"/>
      <c r="U900" s="220"/>
      <c r="V900" s="218"/>
      <c r="X900" s="106"/>
      <c r="Y900" s="218"/>
      <c r="Z900" s="218"/>
      <c r="AA900" s="218"/>
      <c r="AB900" s="94"/>
      <c r="AC900" s="218"/>
      <c r="AD900" s="218"/>
      <c r="AE900" s="218"/>
      <c r="AF900" s="218"/>
      <c r="AG900" s="218"/>
      <c r="AH900" s="218"/>
      <c r="AI900" s="94"/>
      <c r="AJ900" s="218"/>
      <c r="AK900" s="218"/>
      <c r="AL900" s="218"/>
      <c r="AM900" s="218"/>
      <c r="AN900" s="218"/>
      <c r="AO900" s="94"/>
      <c r="AP900" s="218"/>
      <c r="AQ900" s="218"/>
      <c r="AR900" s="218"/>
      <c r="AU900" s="218"/>
      <c r="AW900" s="218"/>
      <c r="AX900" s="218"/>
      <c r="BE900" s="94"/>
      <c r="BF900" s="218"/>
      <c r="BG900" s="94"/>
      <c r="BH900" s="94"/>
      <c r="BI900" s="218"/>
      <c r="BJ900" s="94"/>
      <c r="BK900" s="218"/>
      <c r="BL900" s="218"/>
      <c r="BQ900" s="96"/>
      <c r="BR900" s="96"/>
      <c r="BS900" s="96"/>
      <c r="BT900" s="96"/>
      <c r="BV900" s="96"/>
      <c r="BW900" s="96"/>
    </row>
    <row r="901" spans="2:75" x14ac:dyDescent="0.2">
      <c r="B901" s="101"/>
      <c r="I901" s="101"/>
      <c r="L901" s="101"/>
      <c r="M901" s="105"/>
      <c r="N901" s="257"/>
      <c r="O901" s="257"/>
      <c r="P901" s="257"/>
      <c r="Q901" s="257"/>
      <c r="R901" s="220"/>
      <c r="S901" s="220"/>
      <c r="T901" s="220"/>
      <c r="U901" s="220"/>
      <c r="V901" s="218"/>
      <c r="X901" s="106"/>
      <c r="Y901" s="218"/>
      <c r="Z901" s="218"/>
      <c r="AA901" s="218"/>
      <c r="AB901" s="94"/>
      <c r="AC901" s="218"/>
      <c r="AD901" s="218"/>
      <c r="AE901" s="218"/>
      <c r="AF901" s="218"/>
      <c r="AG901" s="218"/>
      <c r="AH901" s="218"/>
      <c r="AI901" s="94"/>
      <c r="AJ901" s="218"/>
      <c r="AK901" s="218"/>
      <c r="AL901" s="218"/>
      <c r="AM901" s="218"/>
      <c r="AN901" s="218"/>
      <c r="AO901" s="94"/>
      <c r="AP901" s="218"/>
      <c r="AQ901" s="218"/>
      <c r="AR901" s="218"/>
      <c r="AU901" s="218"/>
      <c r="AW901" s="218"/>
      <c r="AX901" s="218"/>
      <c r="BE901" s="94"/>
      <c r="BF901" s="218"/>
      <c r="BG901" s="94"/>
      <c r="BH901" s="94"/>
      <c r="BI901" s="218"/>
      <c r="BJ901" s="94"/>
      <c r="BK901" s="218"/>
      <c r="BL901" s="218"/>
      <c r="BQ901" s="96"/>
      <c r="BR901" s="96"/>
      <c r="BS901" s="96"/>
      <c r="BT901" s="96"/>
      <c r="BV901" s="96"/>
      <c r="BW901" s="96"/>
    </row>
    <row r="902" spans="2:75" x14ac:dyDescent="0.2">
      <c r="B902" s="101"/>
      <c r="I902" s="101"/>
      <c r="L902" s="101"/>
      <c r="M902" s="105"/>
      <c r="N902" s="257"/>
      <c r="O902" s="257"/>
      <c r="P902" s="257"/>
      <c r="Q902" s="257"/>
      <c r="R902" s="220"/>
      <c r="S902" s="220"/>
      <c r="T902" s="220"/>
      <c r="U902" s="220"/>
      <c r="V902" s="218"/>
      <c r="X902" s="106"/>
      <c r="Y902" s="218"/>
      <c r="Z902" s="218"/>
      <c r="AA902" s="218"/>
      <c r="AB902" s="94"/>
      <c r="AC902" s="218"/>
      <c r="AD902" s="218"/>
      <c r="AE902" s="218"/>
      <c r="AF902" s="218"/>
      <c r="AG902" s="218"/>
      <c r="AH902" s="218"/>
      <c r="AI902" s="94"/>
      <c r="AJ902" s="218"/>
      <c r="AK902" s="218"/>
      <c r="AL902" s="218"/>
      <c r="AM902" s="218"/>
      <c r="AN902" s="218"/>
      <c r="AO902" s="94"/>
      <c r="AP902" s="218"/>
      <c r="AQ902" s="218"/>
      <c r="AR902" s="218"/>
      <c r="AU902" s="218"/>
      <c r="AW902" s="218"/>
      <c r="AX902" s="218"/>
      <c r="BE902" s="94"/>
      <c r="BF902" s="218"/>
      <c r="BG902" s="94"/>
      <c r="BH902" s="94"/>
      <c r="BI902" s="218"/>
      <c r="BJ902" s="94"/>
      <c r="BK902" s="218"/>
      <c r="BL902" s="218"/>
      <c r="BQ902" s="96"/>
      <c r="BR902" s="96"/>
      <c r="BS902" s="96"/>
      <c r="BT902" s="96"/>
      <c r="BV902" s="96"/>
      <c r="BW902" s="96"/>
    </row>
    <row r="903" spans="2:75" x14ac:dyDescent="0.2">
      <c r="B903" s="101"/>
      <c r="I903" s="101"/>
      <c r="L903" s="101"/>
      <c r="M903" s="105"/>
      <c r="N903" s="257"/>
      <c r="O903" s="257"/>
      <c r="P903" s="257"/>
      <c r="Q903" s="257"/>
      <c r="R903" s="220"/>
      <c r="S903" s="220"/>
      <c r="T903" s="220"/>
      <c r="U903" s="220"/>
      <c r="V903" s="218"/>
      <c r="X903" s="106"/>
      <c r="Y903" s="218"/>
      <c r="Z903" s="218"/>
      <c r="AA903" s="218"/>
      <c r="AB903" s="94"/>
      <c r="AC903" s="218"/>
      <c r="AD903" s="218"/>
      <c r="AE903" s="218"/>
      <c r="AF903" s="218"/>
      <c r="AG903" s="218"/>
      <c r="AH903" s="218"/>
      <c r="AI903" s="94"/>
      <c r="AJ903" s="218"/>
      <c r="AK903" s="218"/>
      <c r="AL903" s="218"/>
      <c r="AM903" s="218"/>
      <c r="AN903" s="218"/>
      <c r="AO903" s="94"/>
      <c r="AP903" s="218"/>
      <c r="AQ903" s="218"/>
      <c r="AR903" s="218"/>
      <c r="AU903" s="218"/>
      <c r="AW903" s="218"/>
      <c r="AX903" s="218"/>
      <c r="BE903" s="94"/>
      <c r="BF903" s="218"/>
      <c r="BG903" s="94"/>
      <c r="BH903" s="94"/>
      <c r="BI903" s="218"/>
      <c r="BJ903" s="94"/>
      <c r="BK903" s="218"/>
      <c r="BL903" s="218"/>
      <c r="BQ903" s="96"/>
      <c r="BR903" s="96"/>
      <c r="BS903" s="96"/>
      <c r="BT903" s="96"/>
      <c r="BV903" s="96"/>
      <c r="BW903" s="96"/>
    </row>
    <row r="904" spans="2:75" x14ac:dyDescent="0.2">
      <c r="B904" s="101"/>
      <c r="I904" s="101"/>
      <c r="L904" s="101"/>
      <c r="M904" s="105"/>
      <c r="N904" s="257"/>
      <c r="O904" s="257"/>
      <c r="P904" s="257"/>
      <c r="Q904" s="257"/>
      <c r="R904" s="220"/>
      <c r="S904" s="220"/>
      <c r="T904" s="220"/>
      <c r="U904" s="220"/>
      <c r="V904" s="218"/>
      <c r="X904" s="106"/>
      <c r="Y904" s="218"/>
      <c r="Z904" s="218"/>
      <c r="AA904" s="218"/>
      <c r="AB904" s="94"/>
      <c r="AC904" s="218"/>
      <c r="AD904" s="218"/>
      <c r="AE904" s="218"/>
      <c r="AF904" s="218"/>
      <c r="AG904" s="218"/>
      <c r="AH904" s="218"/>
      <c r="AI904" s="94"/>
      <c r="AJ904" s="218"/>
      <c r="AK904" s="218"/>
      <c r="AL904" s="218"/>
      <c r="AM904" s="218"/>
      <c r="AN904" s="218"/>
      <c r="AO904" s="94"/>
      <c r="AP904" s="218"/>
      <c r="AQ904" s="218"/>
      <c r="AR904" s="218"/>
      <c r="AU904" s="218"/>
      <c r="AW904" s="218"/>
      <c r="AX904" s="218"/>
      <c r="BE904" s="94"/>
      <c r="BF904" s="218"/>
      <c r="BG904" s="94"/>
      <c r="BH904" s="94"/>
      <c r="BI904" s="218"/>
      <c r="BJ904" s="94"/>
      <c r="BK904" s="218"/>
      <c r="BL904" s="218"/>
      <c r="BQ904" s="96"/>
      <c r="BR904" s="96"/>
      <c r="BS904" s="96"/>
      <c r="BT904" s="96"/>
      <c r="BV904" s="96"/>
      <c r="BW904" s="96"/>
    </row>
    <row r="905" spans="2:75" x14ac:dyDescent="0.2">
      <c r="B905" s="101"/>
      <c r="I905" s="101"/>
      <c r="L905" s="101"/>
      <c r="M905" s="105"/>
      <c r="N905" s="257"/>
      <c r="O905" s="257"/>
      <c r="P905" s="257"/>
      <c r="Q905" s="257"/>
      <c r="R905" s="220"/>
      <c r="S905" s="220"/>
      <c r="T905" s="220"/>
      <c r="U905" s="220"/>
      <c r="V905" s="218"/>
      <c r="X905" s="106"/>
      <c r="Y905" s="218"/>
      <c r="Z905" s="218"/>
      <c r="AA905" s="218"/>
      <c r="AB905" s="94"/>
      <c r="AC905" s="218"/>
      <c r="AD905" s="218"/>
      <c r="AE905" s="218"/>
      <c r="AF905" s="218"/>
      <c r="AG905" s="218"/>
      <c r="AH905" s="218"/>
      <c r="AI905" s="94"/>
      <c r="AJ905" s="218"/>
      <c r="AK905" s="218"/>
      <c r="AL905" s="218"/>
      <c r="AM905" s="218"/>
      <c r="AN905" s="218"/>
      <c r="AO905" s="94"/>
      <c r="AP905" s="218"/>
      <c r="AQ905" s="218"/>
      <c r="AR905" s="218"/>
      <c r="AU905" s="218"/>
      <c r="AW905" s="218"/>
      <c r="AX905" s="218"/>
      <c r="BE905" s="94"/>
      <c r="BF905" s="218"/>
      <c r="BG905" s="94"/>
      <c r="BH905" s="94"/>
      <c r="BI905" s="218"/>
      <c r="BJ905" s="94"/>
      <c r="BK905" s="218"/>
      <c r="BL905" s="218"/>
      <c r="BQ905" s="96"/>
      <c r="BR905" s="96"/>
      <c r="BS905" s="96"/>
      <c r="BT905" s="96"/>
      <c r="BV905" s="96"/>
      <c r="BW905" s="96"/>
    </row>
    <row r="906" spans="2:75" x14ac:dyDescent="0.2">
      <c r="B906" s="101"/>
      <c r="I906" s="101"/>
      <c r="L906" s="101"/>
      <c r="M906" s="105"/>
      <c r="N906" s="257"/>
      <c r="O906" s="257"/>
      <c r="P906" s="257"/>
      <c r="Q906" s="257"/>
      <c r="R906" s="220"/>
      <c r="S906" s="220"/>
      <c r="T906" s="220"/>
      <c r="U906" s="220"/>
      <c r="V906" s="218"/>
      <c r="X906" s="106"/>
      <c r="Y906" s="218"/>
      <c r="Z906" s="218"/>
      <c r="AA906" s="218"/>
      <c r="AB906" s="94"/>
      <c r="AC906" s="218"/>
      <c r="AD906" s="218"/>
      <c r="AE906" s="218"/>
      <c r="AF906" s="218"/>
      <c r="AG906" s="218"/>
      <c r="AH906" s="218"/>
      <c r="AI906" s="94"/>
      <c r="AJ906" s="218"/>
      <c r="AK906" s="218"/>
      <c r="AL906" s="218"/>
      <c r="AM906" s="218"/>
      <c r="AN906" s="218"/>
      <c r="AO906" s="94"/>
      <c r="AP906" s="218"/>
      <c r="AQ906" s="218"/>
      <c r="AR906" s="218"/>
      <c r="AU906" s="218"/>
      <c r="AW906" s="218"/>
      <c r="AX906" s="218"/>
      <c r="BE906" s="94"/>
      <c r="BF906" s="218"/>
      <c r="BG906" s="94"/>
      <c r="BH906" s="94"/>
      <c r="BI906" s="218"/>
      <c r="BJ906" s="94"/>
      <c r="BK906" s="218"/>
      <c r="BL906" s="218"/>
      <c r="BQ906" s="96"/>
      <c r="BR906" s="96"/>
      <c r="BS906" s="96"/>
      <c r="BT906" s="96"/>
      <c r="BV906" s="96"/>
      <c r="BW906" s="96"/>
    </row>
    <row r="907" spans="2:75" x14ac:dyDescent="0.2">
      <c r="B907" s="101"/>
      <c r="I907" s="101"/>
      <c r="L907" s="101"/>
      <c r="M907" s="105"/>
      <c r="N907" s="257"/>
      <c r="O907" s="257"/>
      <c r="P907" s="257"/>
      <c r="Q907" s="257"/>
      <c r="R907" s="220"/>
      <c r="S907" s="220"/>
      <c r="T907" s="220"/>
      <c r="U907" s="220"/>
      <c r="V907" s="218"/>
      <c r="X907" s="106"/>
      <c r="Y907" s="218"/>
      <c r="Z907" s="218"/>
      <c r="AA907" s="218"/>
      <c r="AB907" s="94"/>
      <c r="AC907" s="218"/>
      <c r="AD907" s="218"/>
      <c r="AE907" s="218"/>
      <c r="AF907" s="218"/>
      <c r="AG907" s="218"/>
      <c r="AH907" s="218"/>
      <c r="AI907" s="94"/>
      <c r="AJ907" s="218"/>
      <c r="AK907" s="218"/>
      <c r="AL907" s="218"/>
      <c r="AM907" s="218"/>
      <c r="AN907" s="218"/>
      <c r="AO907" s="94"/>
      <c r="AP907" s="218"/>
      <c r="AQ907" s="218"/>
      <c r="AR907" s="218"/>
      <c r="AU907" s="218"/>
      <c r="AW907" s="218"/>
      <c r="AX907" s="218"/>
      <c r="BE907" s="94"/>
      <c r="BF907" s="218"/>
      <c r="BG907" s="94"/>
      <c r="BH907" s="94"/>
      <c r="BI907" s="218"/>
      <c r="BJ907" s="94"/>
      <c r="BK907" s="218"/>
      <c r="BL907" s="218"/>
      <c r="BQ907" s="96"/>
      <c r="BR907" s="96"/>
      <c r="BS907" s="96"/>
      <c r="BT907" s="96"/>
      <c r="BV907" s="96"/>
      <c r="BW907" s="96"/>
    </row>
    <row r="908" spans="2:75" x14ac:dyDescent="0.2">
      <c r="B908" s="101"/>
      <c r="I908" s="101"/>
      <c r="L908" s="101"/>
      <c r="M908" s="105"/>
      <c r="N908" s="257"/>
      <c r="O908" s="257"/>
      <c r="P908" s="257"/>
      <c r="Q908" s="257"/>
      <c r="R908" s="220"/>
      <c r="S908" s="220"/>
      <c r="T908" s="220"/>
      <c r="U908" s="220"/>
      <c r="V908" s="218"/>
      <c r="X908" s="106"/>
      <c r="Y908" s="218"/>
      <c r="Z908" s="218"/>
      <c r="AA908" s="218"/>
      <c r="AB908" s="94"/>
      <c r="AC908" s="218"/>
      <c r="AD908" s="218"/>
      <c r="AE908" s="218"/>
      <c r="AF908" s="218"/>
      <c r="AG908" s="218"/>
      <c r="AH908" s="218"/>
      <c r="AI908" s="94"/>
      <c r="AJ908" s="218"/>
      <c r="AK908" s="218"/>
      <c r="AL908" s="218"/>
      <c r="AM908" s="218"/>
      <c r="AN908" s="218"/>
      <c r="AO908" s="94"/>
      <c r="AP908" s="218"/>
      <c r="AQ908" s="218"/>
      <c r="AR908" s="218"/>
      <c r="AU908" s="218"/>
      <c r="AW908" s="218"/>
      <c r="AX908" s="218"/>
      <c r="BE908" s="94"/>
      <c r="BF908" s="218"/>
      <c r="BG908" s="94"/>
      <c r="BH908" s="94"/>
      <c r="BI908" s="218"/>
      <c r="BJ908" s="94"/>
      <c r="BK908" s="218"/>
      <c r="BL908" s="218"/>
      <c r="BQ908" s="96"/>
      <c r="BR908" s="96"/>
      <c r="BS908" s="96"/>
      <c r="BT908" s="96"/>
      <c r="BV908" s="96"/>
      <c r="BW908" s="96"/>
    </row>
    <row r="909" spans="2:75" x14ac:dyDescent="0.2">
      <c r="B909" s="101"/>
      <c r="I909" s="101"/>
      <c r="L909" s="101"/>
      <c r="M909" s="105"/>
      <c r="N909" s="257"/>
      <c r="O909" s="257"/>
      <c r="P909" s="257"/>
      <c r="Q909" s="257"/>
      <c r="R909" s="220"/>
      <c r="S909" s="220"/>
      <c r="T909" s="220"/>
      <c r="U909" s="220"/>
      <c r="V909" s="218"/>
      <c r="X909" s="106"/>
      <c r="Y909" s="218"/>
      <c r="Z909" s="218"/>
      <c r="AA909" s="218"/>
      <c r="AB909" s="94"/>
      <c r="AC909" s="218"/>
      <c r="AD909" s="218"/>
      <c r="AE909" s="218"/>
      <c r="AF909" s="218"/>
      <c r="AG909" s="218"/>
      <c r="AH909" s="218"/>
      <c r="AI909" s="94"/>
      <c r="AJ909" s="218"/>
      <c r="AK909" s="218"/>
      <c r="AL909" s="218"/>
      <c r="AM909" s="218"/>
      <c r="AN909" s="218"/>
      <c r="AO909" s="94"/>
      <c r="AP909" s="218"/>
      <c r="AQ909" s="218"/>
      <c r="AR909" s="218"/>
      <c r="AU909" s="218"/>
      <c r="AW909" s="218"/>
      <c r="AX909" s="218"/>
      <c r="BE909" s="94"/>
      <c r="BF909" s="218"/>
      <c r="BG909" s="94"/>
      <c r="BH909" s="94"/>
      <c r="BI909" s="218"/>
      <c r="BJ909" s="94"/>
      <c r="BK909" s="218"/>
      <c r="BL909" s="218"/>
      <c r="BQ909" s="96"/>
      <c r="BR909" s="96"/>
      <c r="BS909" s="96"/>
      <c r="BT909" s="96"/>
      <c r="BV909" s="96"/>
      <c r="BW909" s="96"/>
    </row>
    <row r="910" spans="2:75" x14ac:dyDescent="0.2">
      <c r="B910" s="101"/>
      <c r="I910" s="101"/>
      <c r="L910" s="101"/>
      <c r="M910" s="105"/>
      <c r="N910" s="257"/>
      <c r="O910" s="257"/>
      <c r="P910" s="257"/>
      <c r="Q910" s="257"/>
      <c r="R910" s="220"/>
      <c r="S910" s="220"/>
      <c r="T910" s="220"/>
      <c r="U910" s="220"/>
      <c r="V910" s="218"/>
      <c r="X910" s="106"/>
      <c r="Y910" s="218"/>
      <c r="Z910" s="218"/>
      <c r="AA910" s="218"/>
      <c r="AB910" s="94"/>
      <c r="AC910" s="218"/>
      <c r="AD910" s="218"/>
      <c r="AE910" s="218"/>
      <c r="AF910" s="218"/>
      <c r="AG910" s="218"/>
      <c r="AH910" s="218"/>
      <c r="AI910" s="94"/>
      <c r="AJ910" s="218"/>
      <c r="AK910" s="218"/>
      <c r="AL910" s="218"/>
      <c r="AM910" s="218"/>
      <c r="AN910" s="218"/>
      <c r="AO910" s="94"/>
      <c r="AP910" s="218"/>
      <c r="AQ910" s="218"/>
      <c r="AR910" s="218"/>
      <c r="AU910" s="218"/>
      <c r="AW910" s="218"/>
      <c r="AX910" s="218"/>
      <c r="BE910" s="94"/>
      <c r="BF910" s="218"/>
      <c r="BG910" s="94"/>
      <c r="BH910" s="94"/>
      <c r="BI910" s="218"/>
      <c r="BJ910" s="94"/>
      <c r="BK910" s="218"/>
      <c r="BL910" s="218"/>
      <c r="BQ910" s="96"/>
      <c r="BR910" s="96"/>
      <c r="BS910" s="96"/>
      <c r="BT910" s="96"/>
      <c r="BV910" s="96"/>
      <c r="BW910" s="96"/>
    </row>
    <row r="911" spans="2:75" x14ac:dyDescent="0.2">
      <c r="B911" s="101"/>
      <c r="I911" s="101"/>
      <c r="L911" s="101"/>
      <c r="M911" s="105"/>
      <c r="N911" s="257"/>
      <c r="O911" s="257"/>
      <c r="P911" s="257"/>
      <c r="Q911" s="257"/>
      <c r="R911" s="220"/>
      <c r="S911" s="220"/>
      <c r="T911" s="220"/>
      <c r="U911" s="220"/>
      <c r="V911" s="218"/>
      <c r="X911" s="106"/>
      <c r="Y911" s="218"/>
      <c r="Z911" s="218"/>
      <c r="AA911" s="218"/>
      <c r="AB911" s="94"/>
      <c r="AC911" s="218"/>
      <c r="AD911" s="218"/>
      <c r="AE911" s="218"/>
      <c r="AF911" s="218"/>
      <c r="AG911" s="218"/>
      <c r="AH911" s="218"/>
      <c r="AI911" s="94"/>
      <c r="AJ911" s="218"/>
      <c r="AK911" s="218"/>
      <c r="AL911" s="218"/>
      <c r="AM911" s="218"/>
      <c r="AN911" s="218"/>
      <c r="AO911" s="94"/>
      <c r="AP911" s="218"/>
      <c r="AQ911" s="218"/>
      <c r="AR911" s="218"/>
      <c r="AU911" s="218"/>
      <c r="AW911" s="218"/>
      <c r="AX911" s="218"/>
      <c r="BE911" s="94"/>
      <c r="BF911" s="218"/>
      <c r="BG911" s="94"/>
      <c r="BH911" s="94"/>
      <c r="BI911" s="218"/>
      <c r="BJ911" s="94"/>
      <c r="BK911" s="218"/>
      <c r="BL911" s="218"/>
      <c r="BQ911" s="96"/>
      <c r="BR911" s="96"/>
      <c r="BS911" s="96"/>
      <c r="BT911" s="96"/>
      <c r="BV911" s="96"/>
      <c r="BW911" s="96"/>
    </row>
    <row r="912" spans="2:75" x14ac:dyDescent="0.2">
      <c r="B912" s="101"/>
      <c r="I912" s="101"/>
      <c r="L912" s="101"/>
      <c r="M912" s="105"/>
      <c r="N912" s="257"/>
      <c r="O912" s="257"/>
      <c r="P912" s="257"/>
      <c r="Q912" s="257"/>
      <c r="R912" s="220"/>
      <c r="S912" s="220"/>
      <c r="T912" s="220"/>
      <c r="U912" s="220"/>
      <c r="V912" s="218"/>
      <c r="X912" s="106"/>
      <c r="Y912" s="218"/>
      <c r="Z912" s="218"/>
      <c r="AA912" s="218"/>
      <c r="AB912" s="94"/>
      <c r="AC912" s="218"/>
      <c r="AD912" s="218"/>
      <c r="AE912" s="218"/>
      <c r="AF912" s="218"/>
      <c r="AG912" s="218"/>
      <c r="AH912" s="218"/>
      <c r="AI912" s="94"/>
      <c r="AJ912" s="218"/>
      <c r="AK912" s="218"/>
      <c r="AL912" s="218"/>
      <c r="AM912" s="218"/>
      <c r="AN912" s="218"/>
      <c r="AO912" s="94"/>
      <c r="AP912" s="218"/>
      <c r="AQ912" s="218"/>
      <c r="AR912" s="218"/>
      <c r="AU912" s="218"/>
      <c r="AW912" s="218"/>
      <c r="AX912" s="218"/>
      <c r="BE912" s="94"/>
      <c r="BF912" s="218"/>
      <c r="BG912" s="94"/>
      <c r="BH912" s="94"/>
      <c r="BI912" s="218"/>
      <c r="BJ912" s="94"/>
      <c r="BK912" s="218"/>
      <c r="BL912" s="218"/>
      <c r="BQ912" s="96"/>
      <c r="BR912" s="96"/>
      <c r="BS912" s="96"/>
      <c r="BT912" s="96"/>
      <c r="BV912" s="96"/>
      <c r="BW912" s="96"/>
    </row>
    <row r="913" spans="2:75" x14ac:dyDescent="0.2">
      <c r="B913" s="101"/>
      <c r="I913" s="101"/>
      <c r="L913" s="101"/>
      <c r="M913" s="105"/>
      <c r="N913" s="257"/>
      <c r="O913" s="257"/>
      <c r="P913" s="257"/>
      <c r="Q913" s="257"/>
      <c r="R913" s="220"/>
      <c r="S913" s="220"/>
      <c r="T913" s="220"/>
      <c r="U913" s="220"/>
      <c r="V913" s="218"/>
      <c r="X913" s="106"/>
      <c r="Y913" s="218"/>
      <c r="Z913" s="218"/>
      <c r="AA913" s="218"/>
      <c r="AB913" s="94"/>
      <c r="AC913" s="218"/>
      <c r="AD913" s="218"/>
      <c r="AE913" s="218"/>
      <c r="AF913" s="218"/>
      <c r="AG913" s="218"/>
      <c r="AH913" s="218"/>
      <c r="AI913" s="94"/>
      <c r="AJ913" s="218"/>
      <c r="AK913" s="218"/>
      <c r="AL913" s="218"/>
      <c r="AM913" s="218"/>
      <c r="AN913" s="218"/>
      <c r="AO913" s="94"/>
      <c r="AP913" s="218"/>
      <c r="AQ913" s="218"/>
      <c r="AR913" s="218"/>
      <c r="AU913" s="218"/>
      <c r="AW913" s="218"/>
      <c r="AX913" s="218"/>
      <c r="BE913" s="94"/>
      <c r="BF913" s="218"/>
      <c r="BG913" s="94"/>
      <c r="BH913" s="94"/>
      <c r="BI913" s="218"/>
      <c r="BJ913" s="94"/>
      <c r="BK913" s="218"/>
      <c r="BL913" s="218"/>
      <c r="BQ913" s="96"/>
      <c r="BR913" s="96"/>
      <c r="BS913" s="96"/>
      <c r="BT913" s="96"/>
      <c r="BV913" s="96"/>
      <c r="BW913" s="96"/>
    </row>
    <row r="914" spans="2:75" x14ac:dyDescent="0.2">
      <c r="B914" s="101"/>
      <c r="I914" s="101"/>
      <c r="L914" s="101"/>
      <c r="M914" s="105"/>
      <c r="N914" s="257"/>
      <c r="O914" s="257"/>
      <c r="P914" s="257"/>
      <c r="Q914" s="257"/>
      <c r="R914" s="220"/>
      <c r="S914" s="220"/>
      <c r="T914" s="220"/>
      <c r="U914" s="220"/>
      <c r="V914" s="218"/>
      <c r="X914" s="106"/>
      <c r="Y914" s="218"/>
      <c r="Z914" s="218"/>
      <c r="AA914" s="218"/>
      <c r="AB914" s="94"/>
      <c r="AC914" s="218"/>
      <c r="AD914" s="218"/>
      <c r="AE914" s="218"/>
      <c r="AF914" s="218"/>
      <c r="AG914" s="218"/>
      <c r="AH914" s="218"/>
      <c r="AI914" s="94"/>
      <c r="AJ914" s="218"/>
      <c r="AK914" s="218"/>
      <c r="AL914" s="218"/>
      <c r="AM914" s="218"/>
      <c r="AN914" s="218"/>
      <c r="AO914" s="94"/>
      <c r="AP914" s="218"/>
      <c r="AQ914" s="218"/>
      <c r="AR914" s="218"/>
      <c r="AU914" s="218"/>
      <c r="AW914" s="218"/>
      <c r="AX914" s="218"/>
      <c r="BE914" s="94"/>
      <c r="BF914" s="218"/>
      <c r="BG914" s="94"/>
      <c r="BH914" s="94"/>
      <c r="BI914" s="218"/>
      <c r="BJ914" s="94"/>
      <c r="BK914" s="218"/>
      <c r="BL914" s="218"/>
      <c r="BQ914" s="96"/>
      <c r="BR914" s="96"/>
      <c r="BS914" s="96"/>
      <c r="BT914" s="96"/>
      <c r="BV914" s="96"/>
      <c r="BW914" s="96"/>
    </row>
    <row r="915" spans="2:75" x14ac:dyDescent="0.2">
      <c r="B915" s="101"/>
      <c r="I915" s="101"/>
      <c r="L915" s="101"/>
      <c r="M915" s="105"/>
      <c r="N915" s="257"/>
      <c r="O915" s="257"/>
      <c r="P915" s="257"/>
      <c r="Q915" s="257"/>
      <c r="R915" s="220"/>
      <c r="S915" s="220"/>
      <c r="T915" s="220"/>
      <c r="U915" s="220"/>
      <c r="V915" s="218"/>
      <c r="X915" s="106"/>
      <c r="Y915" s="218"/>
      <c r="Z915" s="218"/>
      <c r="AA915" s="218"/>
      <c r="AB915" s="94"/>
      <c r="AC915" s="218"/>
      <c r="AD915" s="218"/>
      <c r="AE915" s="218"/>
      <c r="AF915" s="218"/>
      <c r="AG915" s="218"/>
      <c r="AH915" s="218"/>
      <c r="AI915" s="94"/>
      <c r="AJ915" s="218"/>
      <c r="AK915" s="218"/>
      <c r="AL915" s="218"/>
      <c r="AM915" s="218"/>
      <c r="AN915" s="218"/>
      <c r="AO915" s="94"/>
      <c r="AP915" s="218"/>
      <c r="AQ915" s="218"/>
      <c r="AR915" s="218"/>
      <c r="AU915" s="218"/>
      <c r="AW915" s="218"/>
      <c r="AX915" s="218"/>
      <c r="BE915" s="94"/>
      <c r="BF915" s="218"/>
      <c r="BG915" s="94"/>
      <c r="BH915" s="94"/>
      <c r="BI915" s="218"/>
      <c r="BJ915" s="94"/>
      <c r="BK915" s="218"/>
      <c r="BL915" s="218"/>
      <c r="BQ915" s="96"/>
      <c r="BR915" s="96"/>
      <c r="BS915" s="96"/>
      <c r="BT915" s="96"/>
      <c r="BV915" s="96"/>
      <c r="BW915" s="96"/>
    </row>
    <row r="916" spans="2:75" x14ac:dyDescent="0.2">
      <c r="B916" s="101"/>
      <c r="I916" s="101"/>
      <c r="L916" s="101"/>
      <c r="M916" s="105"/>
      <c r="N916" s="257"/>
      <c r="O916" s="257"/>
      <c r="P916" s="257"/>
      <c r="Q916" s="257"/>
      <c r="R916" s="220"/>
      <c r="S916" s="220"/>
      <c r="T916" s="220"/>
      <c r="U916" s="220"/>
      <c r="V916" s="218"/>
      <c r="X916" s="106"/>
      <c r="Y916" s="218"/>
      <c r="Z916" s="218"/>
      <c r="AA916" s="218"/>
      <c r="AB916" s="94"/>
      <c r="AC916" s="218"/>
      <c r="AD916" s="218"/>
      <c r="AE916" s="218"/>
      <c r="AF916" s="218"/>
      <c r="AG916" s="218"/>
      <c r="AH916" s="218"/>
      <c r="AI916" s="94"/>
      <c r="AJ916" s="218"/>
      <c r="AK916" s="218"/>
      <c r="AL916" s="218"/>
      <c r="AM916" s="218"/>
      <c r="AN916" s="218"/>
      <c r="AO916" s="94"/>
      <c r="AP916" s="218"/>
      <c r="AQ916" s="218"/>
      <c r="AR916" s="218"/>
      <c r="AU916" s="218"/>
      <c r="AW916" s="218"/>
      <c r="AX916" s="218"/>
      <c r="BE916" s="94"/>
      <c r="BF916" s="218"/>
      <c r="BG916" s="94"/>
      <c r="BH916" s="94"/>
      <c r="BI916" s="218"/>
      <c r="BJ916" s="94"/>
      <c r="BK916" s="218"/>
      <c r="BL916" s="218"/>
      <c r="BQ916" s="96"/>
      <c r="BR916" s="96"/>
      <c r="BS916" s="96"/>
      <c r="BT916" s="96"/>
      <c r="BV916" s="96"/>
      <c r="BW916" s="96"/>
    </row>
    <row r="917" spans="2:75" x14ac:dyDescent="0.2">
      <c r="B917" s="101"/>
      <c r="I917" s="101"/>
      <c r="L917" s="101"/>
      <c r="M917" s="105"/>
      <c r="N917" s="257"/>
      <c r="O917" s="257"/>
      <c r="P917" s="257"/>
      <c r="Q917" s="257"/>
      <c r="R917" s="220"/>
      <c r="S917" s="220"/>
      <c r="T917" s="220"/>
      <c r="U917" s="220"/>
      <c r="V917" s="218"/>
      <c r="X917" s="106"/>
      <c r="Y917" s="218"/>
      <c r="Z917" s="218"/>
      <c r="AA917" s="218"/>
      <c r="AB917" s="94"/>
      <c r="AC917" s="218"/>
      <c r="AD917" s="218"/>
      <c r="AE917" s="218"/>
      <c r="AF917" s="218"/>
      <c r="AG917" s="218"/>
      <c r="AH917" s="218"/>
      <c r="AI917" s="94"/>
      <c r="AJ917" s="218"/>
      <c r="AK917" s="218"/>
      <c r="AL917" s="218"/>
      <c r="AM917" s="218"/>
      <c r="AN917" s="218"/>
      <c r="AO917" s="94"/>
      <c r="AP917" s="218"/>
      <c r="AQ917" s="218"/>
      <c r="AR917" s="218"/>
      <c r="AU917" s="218"/>
      <c r="AW917" s="218"/>
      <c r="AX917" s="218"/>
      <c r="BE917" s="94"/>
      <c r="BF917" s="218"/>
      <c r="BG917" s="94"/>
      <c r="BH917" s="94"/>
      <c r="BI917" s="218"/>
      <c r="BJ917" s="94"/>
      <c r="BK917" s="218"/>
      <c r="BL917" s="218"/>
      <c r="BQ917" s="96"/>
      <c r="BR917" s="96"/>
      <c r="BS917" s="96"/>
      <c r="BT917" s="96"/>
      <c r="BV917" s="96"/>
      <c r="BW917" s="96"/>
    </row>
    <row r="918" spans="2:75" x14ac:dyDescent="0.2">
      <c r="B918" s="101"/>
      <c r="I918" s="101"/>
      <c r="L918" s="101"/>
      <c r="M918" s="105"/>
      <c r="N918" s="257"/>
      <c r="O918" s="257"/>
      <c r="P918" s="257"/>
      <c r="Q918" s="257"/>
      <c r="R918" s="220"/>
      <c r="S918" s="220"/>
      <c r="T918" s="220"/>
      <c r="U918" s="220"/>
      <c r="V918" s="218"/>
      <c r="X918" s="106"/>
      <c r="Y918" s="218"/>
      <c r="Z918" s="218"/>
      <c r="AA918" s="218"/>
      <c r="AB918" s="94"/>
      <c r="AC918" s="218"/>
      <c r="AD918" s="218"/>
      <c r="AE918" s="218"/>
      <c r="AF918" s="218"/>
      <c r="AG918" s="218"/>
      <c r="AH918" s="218"/>
      <c r="AI918" s="94"/>
      <c r="AJ918" s="218"/>
      <c r="AK918" s="218"/>
      <c r="AL918" s="218"/>
      <c r="AM918" s="218"/>
      <c r="AN918" s="218"/>
      <c r="AO918" s="94"/>
      <c r="AP918" s="218"/>
      <c r="AQ918" s="218"/>
      <c r="AR918" s="218"/>
      <c r="AU918" s="218"/>
      <c r="AW918" s="218"/>
      <c r="AX918" s="218"/>
      <c r="BE918" s="94"/>
      <c r="BF918" s="218"/>
      <c r="BG918" s="94"/>
      <c r="BH918" s="94"/>
      <c r="BI918" s="218"/>
      <c r="BJ918" s="94"/>
      <c r="BK918" s="218"/>
      <c r="BL918" s="218"/>
      <c r="BQ918" s="96"/>
      <c r="BR918" s="96"/>
      <c r="BS918" s="96"/>
      <c r="BT918" s="96"/>
      <c r="BV918" s="96"/>
      <c r="BW918" s="96"/>
    </row>
    <row r="919" spans="2:75" x14ac:dyDescent="0.2">
      <c r="B919" s="101"/>
      <c r="I919" s="101"/>
      <c r="L919" s="101"/>
      <c r="M919" s="105"/>
      <c r="N919" s="257"/>
      <c r="O919" s="257"/>
      <c r="P919" s="257"/>
      <c r="Q919" s="257"/>
      <c r="R919" s="220"/>
      <c r="S919" s="220"/>
      <c r="T919" s="220"/>
      <c r="U919" s="220"/>
      <c r="V919" s="218"/>
      <c r="X919" s="106"/>
      <c r="Y919" s="218"/>
      <c r="Z919" s="218"/>
      <c r="AA919" s="218"/>
      <c r="AB919" s="94"/>
      <c r="AC919" s="218"/>
      <c r="AD919" s="218"/>
      <c r="AE919" s="218"/>
      <c r="AF919" s="218"/>
      <c r="AG919" s="218"/>
      <c r="AH919" s="218"/>
      <c r="AI919" s="94"/>
      <c r="AJ919" s="218"/>
      <c r="AK919" s="218"/>
      <c r="AL919" s="218"/>
      <c r="AM919" s="218"/>
      <c r="AN919" s="218"/>
      <c r="AO919" s="94"/>
      <c r="AP919" s="218"/>
      <c r="AQ919" s="218"/>
      <c r="AR919" s="218"/>
      <c r="AU919" s="218"/>
      <c r="AW919" s="218"/>
      <c r="AX919" s="218"/>
      <c r="BE919" s="94"/>
      <c r="BF919" s="218"/>
      <c r="BG919" s="94"/>
      <c r="BH919" s="94"/>
      <c r="BI919" s="218"/>
      <c r="BJ919" s="94"/>
      <c r="BK919" s="218"/>
      <c r="BL919" s="218"/>
      <c r="BQ919" s="96"/>
      <c r="BR919" s="96"/>
      <c r="BS919" s="96"/>
      <c r="BT919" s="96"/>
      <c r="BV919" s="96"/>
      <c r="BW919" s="96"/>
    </row>
    <row r="920" spans="2:75" x14ac:dyDescent="0.2">
      <c r="B920" s="101"/>
      <c r="I920" s="101"/>
      <c r="L920" s="101"/>
      <c r="M920" s="105"/>
      <c r="N920" s="257"/>
      <c r="O920" s="257"/>
      <c r="P920" s="257"/>
      <c r="Q920" s="257"/>
      <c r="R920" s="220"/>
      <c r="S920" s="220"/>
      <c r="T920" s="220"/>
      <c r="U920" s="220"/>
      <c r="V920" s="218"/>
      <c r="X920" s="106"/>
      <c r="Y920" s="218"/>
      <c r="Z920" s="218"/>
      <c r="AA920" s="218"/>
      <c r="AB920" s="94"/>
      <c r="AC920" s="218"/>
      <c r="AD920" s="218"/>
      <c r="AE920" s="218"/>
      <c r="AF920" s="218"/>
      <c r="AG920" s="218"/>
      <c r="AH920" s="218"/>
      <c r="AI920" s="94"/>
      <c r="AJ920" s="218"/>
      <c r="AK920" s="218"/>
      <c r="AL920" s="218"/>
      <c r="AM920" s="218"/>
      <c r="AN920" s="218"/>
      <c r="AO920" s="94"/>
      <c r="AP920" s="218"/>
      <c r="AQ920" s="218"/>
      <c r="AR920" s="218"/>
      <c r="AU920" s="218"/>
      <c r="AW920" s="218"/>
      <c r="AX920" s="218"/>
      <c r="BE920" s="94"/>
      <c r="BF920" s="218"/>
      <c r="BG920" s="94"/>
      <c r="BH920" s="94"/>
      <c r="BI920" s="218"/>
      <c r="BJ920" s="94"/>
      <c r="BK920" s="218"/>
      <c r="BL920" s="218"/>
      <c r="BQ920" s="96"/>
      <c r="BR920" s="96"/>
      <c r="BS920" s="96"/>
      <c r="BT920" s="96"/>
      <c r="BV920" s="96"/>
      <c r="BW920" s="96"/>
    </row>
    <row r="921" spans="2:75" x14ac:dyDescent="0.2">
      <c r="B921" s="101"/>
      <c r="I921" s="101"/>
      <c r="L921" s="101"/>
      <c r="M921" s="105"/>
      <c r="N921" s="257"/>
      <c r="O921" s="257"/>
      <c r="P921" s="257"/>
      <c r="Q921" s="257"/>
      <c r="R921" s="220"/>
      <c r="S921" s="220"/>
      <c r="T921" s="220"/>
      <c r="U921" s="220"/>
      <c r="V921" s="218"/>
      <c r="X921" s="106"/>
      <c r="Y921" s="218"/>
      <c r="Z921" s="218"/>
      <c r="AA921" s="218"/>
      <c r="AB921" s="94"/>
      <c r="AC921" s="218"/>
      <c r="AD921" s="218"/>
      <c r="AE921" s="218"/>
      <c r="AF921" s="218"/>
      <c r="AG921" s="218"/>
      <c r="AH921" s="218"/>
      <c r="AI921" s="94"/>
      <c r="AJ921" s="218"/>
      <c r="AK921" s="218"/>
      <c r="AL921" s="218"/>
      <c r="AM921" s="218"/>
      <c r="AN921" s="218"/>
      <c r="AO921" s="94"/>
      <c r="AP921" s="218"/>
      <c r="AQ921" s="218"/>
      <c r="AR921" s="218"/>
      <c r="AU921" s="218"/>
      <c r="AW921" s="218"/>
      <c r="AX921" s="218"/>
      <c r="BE921" s="94"/>
      <c r="BF921" s="218"/>
      <c r="BG921" s="94"/>
      <c r="BH921" s="94"/>
      <c r="BI921" s="218"/>
      <c r="BJ921" s="94"/>
      <c r="BK921" s="218"/>
      <c r="BL921" s="218"/>
      <c r="BQ921" s="96"/>
      <c r="BR921" s="96"/>
      <c r="BS921" s="96"/>
      <c r="BT921" s="96"/>
      <c r="BV921" s="96"/>
      <c r="BW921" s="96"/>
    </row>
    <row r="922" spans="2:75" x14ac:dyDescent="0.2">
      <c r="BE922" s="94"/>
      <c r="BF922" s="218"/>
      <c r="BG922" s="94"/>
      <c r="BH922" s="94"/>
      <c r="BI922" s="218"/>
      <c r="BJ922" s="94"/>
      <c r="BK922" s="218"/>
    </row>
    <row r="923" spans="2:75" x14ac:dyDescent="0.2">
      <c r="BE923" s="94"/>
      <c r="BF923" s="218"/>
      <c r="BG923" s="94"/>
      <c r="BH923" s="94"/>
      <c r="BI923" s="218"/>
      <c r="BJ923" s="94"/>
      <c r="BK923" s="218"/>
    </row>
    <row r="924" spans="2:75" x14ac:dyDescent="0.2">
      <c r="BE924" s="94"/>
      <c r="BF924" s="218"/>
      <c r="BG924" s="94"/>
      <c r="BH924" s="94"/>
      <c r="BI924" s="218"/>
      <c r="BJ924" s="94"/>
      <c r="BK924" s="218"/>
    </row>
    <row r="925" spans="2:75" x14ac:dyDescent="0.2">
      <c r="BE925" s="94"/>
      <c r="BF925" s="218"/>
      <c r="BG925" s="94"/>
      <c r="BH925" s="94"/>
      <c r="BI925" s="218"/>
      <c r="BJ925" s="94"/>
      <c r="BK925" s="218"/>
    </row>
    <row r="926" spans="2:75" x14ac:dyDescent="0.2">
      <c r="BE926" s="94"/>
      <c r="BF926" s="218"/>
      <c r="BG926" s="94"/>
      <c r="BH926" s="94"/>
      <c r="BI926" s="218"/>
      <c r="BJ926" s="94"/>
      <c r="BK926" s="218"/>
    </row>
    <row r="927" spans="2:75" x14ac:dyDescent="0.2">
      <c r="BE927" s="94"/>
      <c r="BF927" s="218"/>
      <c r="BG927" s="94"/>
      <c r="BH927" s="94"/>
      <c r="BI927" s="218"/>
      <c r="BJ927" s="94"/>
      <c r="BK927" s="218"/>
    </row>
    <row r="928" spans="2:75" x14ac:dyDescent="0.2">
      <c r="BE928" s="94"/>
      <c r="BF928" s="218"/>
      <c r="BG928" s="94"/>
      <c r="BH928" s="94"/>
      <c r="BI928" s="218"/>
      <c r="BJ928" s="94"/>
      <c r="BK928" s="218"/>
    </row>
    <row r="929" spans="57:63" x14ac:dyDescent="0.2">
      <c r="BE929" s="94"/>
      <c r="BF929" s="218"/>
      <c r="BG929" s="94"/>
      <c r="BH929" s="94"/>
      <c r="BI929" s="218"/>
      <c r="BJ929" s="94"/>
      <c r="BK929" s="218"/>
    </row>
    <row r="930" spans="57:63" x14ac:dyDescent="0.2">
      <c r="BE930" s="94"/>
      <c r="BF930" s="218"/>
      <c r="BG930" s="94"/>
      <c r="BH930" s="94"/>
      <c r="BI930" s="218"/>
      <c r="BJ930" s="94"/>
      <c r="BK930" s="218"/>
    </row>
    <row r="931" spans="57:63" x14ac:dyDescent="0.2">
      <c r="BE931" s="94"/>
      <c r="BF931" s="218"/>
      <c r="BG931" s="94"/>
      <c r="BH931" s="94"/>
      <c r="BI931" s="218"/>
      <c r="BJ931" s="94"/>
      <c r="BK931" s="218"/>
    </row>
    <row r="932" spans="57:63" x14ac:dyDescent="0.2">
      <c r="BE932" s="94"/>
      <c r="BF932" s="218"/>
      <c r="BG932" s="94"/>
      <c r="BH932" s="94"/>
      <c r="BI932" s="218"/>
      <c r="BJ932" s="94"/>
      <c r="BK932" s="218"/>
    </row>
    <row r="933" spans="57:63" x14ac:dyDescent="0.2">
      <c r="BE933" s="94"/>
      <c r="BF933" s="218"/>
      <c r="BG933" s="94"/>
      <c r="BH933" s="94"/>
      <c r="BI933" s="218"/>
      <c r="BJ933" s="94"/>
      <c r="BK933" s="218"/>
    </row>
    <row r="934" spans="57:63" x14ac:dyDescent="0.2">
      <c r="BE934" s="94"/>
      <c r="BF934" s="218"/>
      <c r="BG934" s="94"/>
      <c r="BH934" s="94"/>
      <c r="BI934" s="218"/>
      <c r="BJ934" s="94"/>
      <c r="BK934" s="218"/>
    </row>
    <row r="935" spans="57:63" x14ac:dyDescent="0.2">
      <c r="BE935" s="94"/>
      <c r="BF935" s="218"/>
      <c r="BG935" s="94"/>
      <c r="BH935" s="94"/>
      <c r="BI935" s="218"/>
      <c r="BJ935" s="94"/>
      <c r="BK935" s="218"/>
    </row>
    <row r="936" spans="57:63" x14ac:dyDescent="0.2">
      <c r="BE936" s="94"/>
      <c r="BF936" s="218"/>
      <c r="BG936" s="94"/>
      <c r="BH936" s="94"/>
      <c r="BI936" s="218"/>
      <c r="BJ936" s="94"/>
      <c r="BK936" s="218"/>
    </row>
    <row r="937" spans="57:63" x14ac:dyDescent="0.2">
      <c r="BE937" s="94"/>
      <c r="BF937" s="218"/>
      <c r="BG937" s="94"/>
      <c r="BH937" s="94"/>
      <c r="BI937" s="218"/>
      <c r="BJ937" s="94"/>
      <c r="BK937" s="218"/>
    </row>
    <row r="938" spans="57:63" x14ac:dyDescent="0.2">
      <c r="BE938" s="94"/>
      <c r="BF938" s="218"/>
      <c r="BG938" s="94"/>
      <c r="BH938" s="94"/>
      <c r="BI938" s="218"/>
      <c r="BJ938" s="94"/>
      <c r="BK938" s="218"/>
    </row>
    <row r="939" spans="57:63" x14ac:dyDescent="0.2">
      <c r="BE939" s="94"/>
      <c r="BF939" s="218"/>
      <c r="BG939" s="94"/>
      <c r="BH939" s="94"/>
      <c r="BI939" s="218"/>
      <c r="BJ939" s="94"/>
      <c r="BK939" s="218"/>
    </row>
    <row r="940" spans="57:63" x14ac:dyDescent="0.2">
      <c r="BE940" s="94"/>
      <c r="BF940" s="218"/>
      <c r="BG940" s="94"/>
      <c r="BH940" s="94"/>
      <c r="BI940" s="218"/>
      <c r="BJ940" s="94"/>
      <c r="BK940" s="218"/>
    </row>
    <row r="941" spans="57:63" x14ac:dyDescent="0.2">
      <c r="BE941" s="94"/>
      <c r="BF941" s="218"/>
      <c r="BG941" s="94"/>
      <c r="BH941" s="94"/>
      <c r="BI941" s="218"/>
      <c r="BJ941" s="94"/>
      <c r="BK941" s="218"/>
    </row>
    <row r="942" spans="57:63" x14ac:dyDescent="0.2">
      <c r="BE942" s="94"/>
      <c r="BF942" s="218"/>
      <c r="BG942" s="94"/>
      <c r="BH942" s="94"/>
      <c r="BI942" s="218"/>
      <c r="BJ942" s="94"/>
      <c r="BK942" s="218"/>
    </row>
    <row r="943" spans="57:63" x14ac:dyDescent="0.2">
      <c r="BE943" s="94"/>
      <c r="BF943" s="218"/>
      <c r="BG943" s="94"/>
      <c r="BH943" s="94"/>
      <c r="BI943" s="218"/>
      <c r="BJ943" s="94"/>
      <c r="BK943" s="218"/>
    </row>
    <row r="944" spans="57:63" x14ac:dyDescent="0.2">
      <c r="BE944" s="94"/>
      <c r="BF944" s="218"/>
      <c r="BG944" s="94"/>
      <c r="BH944" s="94"/>
      <c r="BI944" s="218"/>
      <c r="BJ944" s="94"/>
      <c r="BK944" s="218"/>
    </row>
    <row r="945" spans="57:64" x14ac:dyDescent="0.2">
      <c r="BE945" s="94"/>
      <c r="BF945" s="218"/>
      <c r="BG945" s="94"/>
      <c r="BH945" s="94"/>
      <c r="BI945" s="218"/>
      <c r="BJ945" s="94"/>
      <c r="BK945" s="218"/>
    </row>
    <row r="946" spans="57:64" x14ac:dyDescent="0.2">
      <c r="BE946" s="94"/>
      <c r="BF946" s="218"/>
      <c r="BG946" s="94"/>
      <c r="BH946" s="94"/>
      <c r="BI946" s="218"/>
      <c r="BJ946" s="94"/>
      <c r="BK946" s="218"/>
    </row>
    <row r="947" spans="57:64" x14ac:dyDescent="0.2">
      <c r="BE947" s="94"/>
      <c r="BF947" s="218"/>
      <c r="BG947" s="94"/>
      <c r="BH947" s="94"/>
      <c r="BI947" s="218"/>
      <c r="BJ947" s="94"/>
      <c r="BK947" s="218"/>
    </row>
    <row r="948" spans="57:64" x14ac:dyDescent="0.2">
      <c r="BE948" s="94"/>
      <c r="BF948" s="218"/>
      <c r="BG948" s="94"/>
      <c r="BH948" s="94"/>
      <c r="BI948" s="218"/>
      <c r="BJ948" s="94"/>
      <c r="BK948" s="218"/>
    </row>
    <row r="949" spans="57:64" x14ac:dyDescent="0.2">
      <c r="BE949" s="94"/>
      <c r="BF949" s="218"/>
      <c r="BG949" s="94"/>
      <c r="BH949" s="94"/>
      <c r="BI949" s="218"/>
      <c r="BJ949" s="94"/>
      <c r="BK949" s="218"/>
    </row>
    <row r="950" spans="57:64" x14ac:dyDescent="0.2">
      <c r="BE950" s="94"/>
      <c r="BF950" s="218"/>
      <c r="BG950" s="94"/>
      <c r="BH950" s="94"/>
      <c r="BI950" s="218"/>
      <c r="BJ950" s="94"/>
      <c r="BK950" s="218"/>
    </row>
    <row r="951" spans="57:64" x14ac:dyDescent="0.2">
      <c r="BE951" s="94"/>
      <c r="BF951" s="218"/>
      <c r="BG951" s="94"/>
      <c r="BH951" s="94"/>
      <c r="BI951" s="218"/>
      <c r="BJ951" s="94"/>
      <c r="BK951" s="218"/>
    </row>
    <row r="952" spans="57:64" x14ac:dyDescent="0.2">
      <c r="BE952" s="94"/>
      <c r="BF952" s="218"/>
      <c r="BG952" s="94"/>
      <c r="BH952" s="94"/>
      <c r="BI952" s="218"/>
      <c r="BJ952" s="94"/>
      <c r="BK952" s="218"/>
    </row>
    <row r="953" spans="57:64" x14ac:dyDescent="0.2">
      <c r="BE953" s="94"/>
      <c r="BF953" s="218"/>
      <c r="BG953" s="94"/>
      <c r="BH953" s="94"/>
      <c r="BI953" s="218"/>
      <c r="BJ953" s="94"/>
      <c r="BK953" s="218"/>
      <c r="BL953" s="94"/>
    </row>
    <row r="954" spans="57:64" x14ac:dyDescent="0.2">
      <c r="BE954" s="94"/>
      <c r="BF954" s="218"/>
      <c r="BG954" s="94"/>
      <c r="BH954" s="94"/>
      <c r="BI954" s="218"/>
      <c r="BJ954" s="94"/>
      <c r="BK954" s="218"/>
    </row>
    <row r="955" spans="57:64" x14ac:dyDescent="0.2">
      <c r="BE955" s="94"/>
      <c r="BF955" s="218"/>
      <c r="BG955" s="94"/>
      <c r="BH955" s="94"/>
      <c r="BI955" s="218"/>
      <c r="BJ955" s="94"/>
      <c r="BK955" s="218"/>
    </row>
    <row r="956" spans="57:64" x14ac:dyDescent="0.2">
      <c r="BE956" s="94"/>
      <c r="BF956" s="218"/>
      <c r="BG956" s="94"/>
      <c r="BH956" s="94"/>
      <c r="BI956" s="218"/>
      <c r="BJ956" s="94"/>
      <c r="BK956" s="218"/>
    </row>
    <row r="957" spans="57:64" x14ac:dyDescent="0.2">
      <c r="BE957" s="94"/>
      <c r="BF957" s="218"/>
      <c r="BG957" s="94"/>
      <c r="BH957" s="94"/>
      <c r="BI957" s="218"/>
      <c r="BJ957" s="94"/>
      <c r="BK957" s="218"/>
    </row>
    <row r="958" spans="57:64" x14ac:dyDescent="0.2">
      <c r="BE958" s="94"/>
      <c r="BF958" s="218"/>
      <c r="BG958" s="94"/>
      <c r="BH958" s="94"/>
      <c r="BI958" s="218"/>
      <c r="BJ958" s="94"/>
      <c r="BK958" s="218"/>
    </row>
    <row r="959" spans="57:64" x14ac:dyDescent="0.2">
      <c r="BE959" s="94"/>
      <c r="BF959" s="218"/>
      <c r="BG959" s="94"/>
      <c r="BH959" s="94"/>
      <c r="BI959" s="218"/>
      <c r="BJ959" s="94"/>
      <c r="BK959" s="218"/>
    </row>
    <row r="960" spans="57:64" x14ac:dyDescent="0.2">
      <c r="BE960" s="94"/>
      <c r="BF960" s="218"/>
      <c r="BG960" s="94"/>
      <c r="BH960" s="94"/>
      <c r="BI960" s="218"/>
      <c r="BJ960" s="94"/>
      <c r="BK960" s="218"/>
    </row>
    <row r="961" spans="57:63" x14ac:dyDescent="0.2">
      <c r="BE961" s="94"/>
      <c r="BF961" s="218"/>
      <c r="BG961" s="94"/>
      <c r="BH961" s="94"/>
      <c r="BI961" s="218"/>
      <c r="BJ961" s="94"/>
      <c r="BK961" s="218"/>
    </row>
    <row r="962" spans="57:63" x14ac:dyDescent="0.2">
      <c r="BE962" s="94"/>
      <c r="BF962" s="218"/>
      <c r="BG962" s="94"/>
      <c r="BH962" s="94"/>
      <c r="BI962" s="218"/>
      <c r="BJ962" s="94"/>
      <c r="BK962" s="218"/>
    </row>
    <row r="963" spans="57:63" x14ac:dyDescent="0.2">
      <c r="BE963" s="94"/>
      <c r="BF963" s="218"/>
      <c r="BG963" s="94"/>
      <c r="BH963" s="94"/>
      <c r="BI963" s="218"/>
      <c r="BJ963" s="94"/>
      <c r="BK963" s="218"/>
    </row>
    <row r="964" spans="57:63" x14ac:dyDescent="0.2">
      <c r="BE964" s="94"/>
      <c r="BF964" s="218"/>
      <c r="BG964" s="94"/>
      <c r="BH964" s="94"/>
      <c r="BI964" s="218"/>
      <c r="BJ964" s="94"/>
      <c r="BK964" s="218"/>
    </row>
    <row r="965" spans="57:63" x14ac:dyDescent="0.2">
      <c r="BE965" s="94"/>
      <c r="BF965" s="218"/>
      <c r="BG965" s="94"/>
      <c r="BH965" s="94"/>
      <c r="BI965" s="218"/>
      <c r="BJ965" s="94"/>
      <c r="BK965" s="218"/>
    </row>
    <row r="966" spans="57:63" x14ac:dyDescent="0.2">
      <c r="BE966" s="94"/>
      <c r="BF966" s="218"/>
      <c r="BG966" s="94"/>
      <c r="BH966" s="94"/>
      <c r="BI966" s="218"/>
      <c r="BJ966" s="94"/>
      <c r="BK966" s="218"/>
    </row>
    <row r="967" spans="57:63" x14ac:dyDescent="0.2">
      <c r="BE967" s="94"/>
      <c r="BF967" s="218"/>
      <c r="BG967" s="94"/>
      <c r="BH967" s="94"/>
      <c r="BI967" s="218"/>
      <c r="BJ967" s="94"/>
      <c r="BK967" s="218"/>
    </row>
    <row r="968" spans="57:63" x14ac:dyDescent="0.2">
      <c r="BE968" s="94"/>
      <c r="BF968" s="218"/>
      <c r="BG968" s="94"/>
      <c r="BH968" s="94"/>
      <c r="BI968" s="218"/>
      <c r="BJ968" s="94"/>
      <c r="BK968" s="218"/>
    </row>
    <row r="969" spans="57:63" x14ac:dyDescent="0.2">
      <c r="BE969" s="94"/>
      <c r="BF969" s="218"/>
      <c r="BG969" s="94"/>
      <c r="BH969" s="94"/>
      <c r="BI969" s="218"/>
      <c r="BJ969" s="94"/>
      <c r="BK969" s="218"/>
    </row>
    <row r="970" spans="57:63" x14ac:dyDescent="0.2">
      <c r="BE970" s="94"/>
      <c r="BF970" s="218"/>
      <c r="BG970" s="94"/>
      <c r="BH970" s="94"/>
      <c r="BI970" s="218"/>
      <c r="BJ970" s="94"/>
      <c r="BK970" s="218"/>
    </row>
    <row r="971" spans="57:63" x14ac:dyDescent="0.2">
      <c r="BE971" s="94"/>
      <c r="BF971" s="218"/>
      <c r="BG971" s="94"/>
      <c r="BH971" s="94"/>
      <c r="BI971" s="218"/>
      <c r="BJ971" s="94"/>
      <c r="BK971" s="218"/>
    </row>
    <row r="972" spans="57:63" x14ac:dyDescent="0.2">
      <c r="BE972" s="94"/>
      <c r="BF972" s="218"/>
      <c r="BG972" s="94"/>
      <c r="BH972" s="94"/>
      <c r="BI972" s="218"/>
      <c r="BJ972" s="94"/>
      <c r="BK972" s="218"/>
    </row>
    <row r="973" spans="57:63" x14ac:dyDescent="0.2">
      <c r="BE973" s="94"/>
      <c r="BF973" s="218"/>
      <c r="BG973" s="94"/>
      <c r="BH973" s="94"/>
      <c r="BI973" s="218"/>
      <c r="BJ973" s="94"/>
      <c r="BK973" s="218"/>
    </row>
    <row r="974" spans="57:63" x14ac:dyDescent="0.2">
      <c r="BE974" s="94"/>
      <c r="BF974" s="218"/>
      <c r="BG974" s="94"/>
      <c r="BH974" s="94"/>
      <c r="BI974" s="218"/>
      <c r="BJ974" s="94"/>
      <c r="BK974" s="218"/>
    </row>
    <row r="975" spans="57:63" x14ac:dyDescent="0.2">
      <c r="BE975" s="94"/>
      <c r="BF975" s="218"/>
      <c r="BG975" s="94"/>
      <c r="BH975" s="94"/>
      <c r="BI975" s="218"/>
      <c r="BJ975" s="94"/>
      <c r="BK975" s="218"/>
    </row>
    <row r="976" spans="57:63" x14ac:dyDescent="0.2">
      <c r="BE976" s="94"/>
      <c r="BF976" s="218"/>
      <c r="BG976" s="94"/>
      <c r="BH976" s="94"/>
      <c r="BI976" s="218"/>
      <c r="BJ976" s="94"/>
      <c r="BK976" s="218"/>
    </row>
    <row r="977" spans="57:63" x14ac:dyDescent="0.2">
      <c r="BE977" s="94"/>
      <c r="BF977" s="218"/>
      <c r="BG977" s="94"/>
      <c r="BH977" s="94"/>
      <c r="BI977" s="218"/>
      <c r="BJ977" s="94"/>
      <c r="BK977" s="218"/>
    </row>
    <row r="978" spans="57:63" x14ac:dyDescent="0.2">
      <c r="BE978" s="94"/>
      <c r="BF978" s="218"/>
      <c r="BG978" s="94"/>
      <c r="BH978" s="94"/>
      <c r="BI978" s="218"/>
      <c r="BJ978" s="94"/>
      <c r="BK978" s="218"/>
    </row>
    <row r="979" spans="57:63" x14ac:dyDescent="0.2">
      <c r="BE979" s="94"/>
      <c r="BF979" s="218"/>
      <c r="BG979" s="94"/>
      <c r="BH979" s="94"/>
      <c r="BI979" s="218"/>
      <c r="BJ979" s="94"/>
      <c r="BK979" s="218"/>
    </row>
    <row r="980" spans="57:63" x14ac:dyDescent="0.2">
      <c r="BE980" s="94"/>
      <c r="BF980" s="218"/>
      <c r="BG980" s="94"/>
      <c r="BH980" s="94"/>
      <c r="BI980" s="218"/>
      <c r="BJ980" s="94"/>
      <c r="BK980" s="218"/>
    </row>
    <row r="981" spans="57:63" x14ac:dyDescent="0.2">
      <c r="BE981" s="94"/>
      <c r="BF981" s="218"/>
      <c r="BG981" s="94"/>
      <c r="BH981" s="94"/>
      <c r="BI981" s="218"/>
      <c r="BJ981" s="94"/>
      <c r="BK981" s="218"/>
    </row>
    <row r="982" spans="57:63" x14ac:dyDescent="0.2">
      <c r="BE982" s="94"/>
      <c r="BF982" s="218"/>
      <c r="BG982" s="94"/>
      <c r="BH982" s="94"/>
      <c r="BI982" s="218"/>
      <c r="BJ982" s="94"/>
      <c r="BK982" s="218"/>
    </row>
    <row r="983" spans="57:63" x14ac:dyDescent="0.2">
      <c r="BE983" s="94"/>
      <c r="BF983" s="218"/>
      <c r="BG983" s="94"/>
      <c r="BH983" s="94"/>
      <c r="BI983" s="218"/>
      <c r="BJ983" s="94"/>
      <c r="BK983" s="218"/>
    </row>
    <row r="984" spans="57:63" x14ac:dyDescent="0.2">
      <c r="BE984" s="94"/>
      <c r="BF984" s="218"/>
      <c r="BG984" s="94"/>
      <c r="BH984" s="94"/>
      <c r="BI984" s="218"/>
      <c r="BJ984" s="94"/>
      <c r="BK984" s="218"/>
    </row>
    <row r="985" spans="57:63" x14ac:dyDescent="0.2">
      <c r="BE985" s="94"/>
      <c r="BF985" s="218"/>
      <c r="BG985" s="94"/>
      <c r="BH985" s="94"/>
      <c r="BI985" s="218"/>
      <c r="BJ985" s="94"/>
      <c r="BK985" s="218"/>
    </row>
    <row r="986" spans="57:63" x14ac:dyDescent="0.2">
      <c r="BE986" s="94"/>
      <c r="BF986" s="218"/>
      <c r="BG986" s="94"/>
      <c r="BH986" s="94"/>
      <c r="BI986" s="218"/>
      <c r="BJ986" s="94"/>
      <c r="BK986" s="218"/>
    </row>
    <row r="987" spans="57:63" x14ac:dyDescent="0.2">
      <c r="BE987" s="94"/>
      <c r="BF987" s="218"/>
      <c r="BG987" s="94"/>
      <c r="BH987" s="94"/>
      <c r="BI987" s="218"/>
      <c r="BJ987" s="94"/>
      <c r="BK987" s="218"/>
    </row>
    <row r="988" spans="57:63" x14ac:dyDescent="0.2">
      <c r="BE988" s="94"/>
      <c r="BF988" s="218"/>
      <c r="BG988" s="94"/>
      <c r="BH988" s="94"/>
      <c r="BI988" s="218"/>
      <c r="BJ988" s="94"/>
      <c r="BK988" s="218"/>
    </row>
    <row r="989" spans="57:63" x14ac:dyDescent="0.2">
      <c r="BE989" s="94"/>
      <c r="BF989" s="218"/>
      <c r="BG989" s="94"/>
      <c r="BH989" s="94"/>
      <c r="BI989" s="218"/>
      <c r="BJ989" s="94"/>
      <c r="BK989" s="218"/>
    </row>
    <row r="990" spans="57:63" x14ac:dyDescent="0.2">
      <c r="BE990" s="94"/>
      <c r="BF990" s="218"/>
      <c r="BG990" s="94"/>
      <c r="BH990" s="94"/>
      <c r="BI990" s="218"/>
      <c r="BJ990" s="94"/>
      <c r="BK990" s="218"/>
    </row>
    <row r="991" spans="57:63" x14ac:dyDescent="0.2">
      <c r="BE991" s="94"/>
      <c r="BF991" s="218"/>
      <c r="BG991" s="94"/>
      <c r="BH991" s="94"/>
      <c r="BI991" s="218"/>
      <c r="BJ991" s="94"/>
      <c r="BK991" s="218"/>
    </row>
    <row r="992" spans="57:63" x14ac:dyDescent="0.2">
      <c r="BE992" s="94"/>
      <c r="BF992" s="218"/>
      <c r="BG992" s="94"/>
      <c r="BH992" s="94"/>
      <c r="BI992" s="218"/>
      <c r="BJ992" s="94"/>
      <c r="BK992" s="218"/>
    </row>
    <row r="993" spans="57:63" x14ac:dyDescent="0.2">
      <c r="BE993" s="94"/>
      <c r="BF993" s="218"/>
      <c r="BG993" s="94"/>
      <c r="BH993" s="94"/>
      <c r="BI993" s="218"/>
      <c r="BJ993" s="94"/>
      <c r="BK993" s="218"/>
    </row>
    <row r="994" spans="57:63" x14ac:dyDescent="0.2">
      <c r="BE994" s="94"/>
      <c r="BF994" s="218"/>
      <c r="BG994" s="94"/>
      <c r="BH994" s="94"/>
      <c r="BI994" s="218"/>
      <c r="BJ994" s="94"/>
      <c r="BK994" s="218"/>
    </row>
    <row r="995" spans="57:63" x14ac:dyDescent="0.2">
      <c r="BE995" s="94"/>
      <c r="BF995" s="218"/>
      <c r="BG995" s="94"/>
      <c r="BH995" s="94"/>
      <c r="BI995" s="218"/>
      <c r="BJ995" s="94"/>
      <c r="BK995" s="218"/>
    </row>
    <row r="996" spans="57:63" x14ac:dyDescent="0.2">
      <c r="BE996" s="94"/>
      <c r="BF996" s="218"/>
      <c r="BG996" s="94"/>
      <c r="BH996" s="94"/>
      <c r="BI996" s="218"/>
      <c r="BJ996" s="94"/>
      <c r="BK996" s="218"/>
    </row>
    <row r="997" spans="57:63" x14ac:dyDescent="0.2">
      <c r="BE997" s="94"/>
      <c r="BF997" s="218"/>
      <c r="BG997" s="94"/>
      <c r="BH997" s="94"/>
      <c r="BI997" s="218"/>
      <c r="BJ997" s="94"/>
      <c r="BK997" s="218"/>
    </row>
    <row r="998" spans="57:63" x14ac:dyDescent="0.2">
      <c r="BE998" s="94"/>
      <c r="BF998" s="218"/>
      <c r="BG998" s="94"/>
      <c r="BH998" s="94"/>
      <c r="BI998" s="218"/>
      <c r="BJ998" s="94"/>
      <c r="BK998" s="218"/>
    </row>
    <row r="999" spans="57:63" x14ac:dyDescent="0.2">
      <c r="BE999" s="94"/>
      <c r="BF999" s="218"/>
      <c r="BG999" s="94"/>
      <c r="BH999" s="94"/>
      <c r="BI999" s="218"/>
      <c r="BJ999" s="94"/>
      <c r="BK999" s="218"/>
    </row>
    <row r="1000" spans="57:63" x14ac:dyDescent="0.2">
      <c r="BE1000" s="94"/>
      <c r="BF1000" s="218"/>
      <c r="BG1000" s="94"/>
      <c r="BH1000" s="94"/>
      <c r="BI1000" s="218"/>
      <c r="BJ1000" s="94"/>
      <c r="BK1000" s="218"/>
    </row>
    <row r="1001" spans="57:63" x14ac:dyDescent="0.2">
      <c r="BE1001" s="94"/>
      <c r="BF1001" s="218"/>
      <c r="BG1001" s="94"/>
      <c r="BH1001" s="94"/>
      <c r="BI1001" s="218"/>
      <c r="BJ1001" s="94"/>
      <c r="BK1001" s="218"/>
    </row>
    <row r="1002" spans="57:63" x14ac:dyDescent="0.2">
      <c r="BE1002" s="94"/>
      <c r="BF1002" s="218"/>
      <c r="BG1002" s="94"/>
      <c r="BH1002" s="94"/>
      <c r="BI1002" s="218"/>
      <c r="BJ1002" s="94"/>
      <c r="BK1002" s="218"/>
    </row>
    <row r="1003" spans="57:63" x14ac:dyDescent="0.2">
      <c r="BE1003" s="94"/>
      <c r="BF1003" s="218"/>
      <c r="BG1003" s="94"/>
      <c r="BH1003" s="94"/>
      <c r="BI1003" s="218"/>
      <c r="BJ1003" s="94"/>
      <c r="BK1003" s="218"/>
    </row>
    <row r="1004" spans="57:63" x14ac:dyDescent="0.2">
      <c r="BE1004" s="94"/>
      <c r="BF1004" s="218"/>
      <c r="BG1004" s="94"/>
      <c r="BH1004" s="94"/>
      <c r="BI1004" s="218"/>
      <c r="BJ1004" s="94"/>
      <c r="BK1004" s="218"/>
    </row>
    <row r="1005" spans="57:63" x14ac:dyDescent="0.2">
      <c r="BE1005" s="94"/>
      <c r="BF1005" s="218"/>
      <c r="BG1005" s="94"/>
      <c r="BH1005" s="94"/>
      <c r="BI1005" s="218"/>
      <c r="BJ1005" s="94"/>
      <c r="BK1005" s="218"/>
    </row>
    <row r="1006" spans="57:63" x14ac:dyDescent="0.2">
      <c r="BE1006" s="94"/>
      <c r="BF1006" s="218"/>
      <c r="BG1006" s="94"/>
      <c r="BH1006" s="94"/>
      <c r="BI1006" s="218"/>
      <c r="BJ1006" s="94"/>
      <c r="BK1006" s="218"/>
    </row>
    <row r="1007" spans="57:63" x14ac:dyDescent="0.2">
      <c r="BE1007" s="94"/>
      <c r="BF1007" s="218"/>
      <c r="BG1007" s="94"/>
      <c r="BH1007" s="94"/>
      <c r="BI1007" s="218"/>
      <c r="BJ1007" s="94"/>
      <c r="BK1007" s="218"/>
    </row>
    <row r="1008" spans="57:63" x14ac:dyDescent="0.2">
      <c r="BE1008" s="94"/>
      <c r="BF1008" s="218"/>
      <c r="BG1008" s="94"/>
      <c r="BH1008" s="94"/>
      <c r="BI1008" s="218"/>
      <c r="BJ1008" s="94"/>
      <c r="BK1008" s="218"/>
    </row>
    <row r="1009" spans="57:63" x14ac:dyDescent="0.2">
      <c r="BE1009" s="94"/>
      <c r="BF1009" s="218"/>
      <c r="BG1009" s="94"/>
      <c r="BH1009" s="94"/>
      <c r="BI1009" s="218"/>
      <c r="BJ1009" s="94"/>
      <c r="BK1009" s="218"/>
    </row>
    <row r="1010" spans="57:63" x14ac:dyDescent="0.2">
      <c r="BE1010" s="94"/>
      <c r="BF1010" s="218"/>
      <c r="BG1010" s="94"/>
      <c r="BH1010" s="94"/>
      <c r="BI1010" s="218"/>
      <c r="BJ1010" s="94"/>
      <c r="BK1010" s="218"/>
    </row>
    <row r="1011" spans="57:63" x14ac:dyDescent="0.2">
      <c r="BE1011" s="94"/>
      <c r="BF1011" s="218"/>
      <c r="BG1011" s="94"/>
      <c r="BH1011" s="94"/>
      <c r="BI1011" s="218"/>
      <c r="BJ1011" s="94"/>
      <c r="BK1011" s="218"/>
    </row>
    <row r="1012" spans="57:63" x14ac:dyDescent="0.2">
      <c r="BE1012" s="94"/>
      <c r="BF1012" s="218"/>
      <c r="BG1012" s="94"/>
      <c r="BH1012" s="94"/>
      <c r="BI1012" s="218"/>
      <c r="BJ1012" s="94"/>
      <c r="BK1012" s="218"/>
    </row>
    <row r="1013" spans="57:63" x14ac:dyDescent="0.2">
      <c r="BE1013" s="94"/>
      <c r="BF1013" s="218"/>
      <c r="BG1013" s="94"/>
      <c r="BH1013" s="94"/>
      <c r="BI1013" s="218"/>
      <c r="BJ1013" s="94"/>
      <c r="BK1013" s="218"/>
    </row>
    <row r="1014" spans="57:63" x14ac:dyDescent="0.2">
      <c r="BE1014" s="94"/>
      <c r="BF1014" s="218"/>
      <c r="BG1014" s="94"/>
      <c r="BH1014" s="94"/>
      <c r="BI1014" s="218"/>
      <c r="BJ1014" s="94"/>
      <c r="BK1014" s="218"/>
    </row>
    <row r="1015" spans="57:63" x14ac:dyDescent="0.2">
      <c r="BE1015" s="94"/>
      <c r="BF1015" s="218"/>
      <c r="BG1015" s="94"/>
      <c r="BH1015" s="94"/>
      <c r="BI1015" s="218"/>
      <c r="BJ1015" s="94"/>
      <c r="BK1015" s="218"/>
    </row>
    <row r="1016" spans="57:63" x14ac:dyDescent="0.2">
      <c r="BE1016" s="94"/>
      <c r="BF1016" s="218"/>
      <c r="BG1016" s="94"/>
      <c r="BH1016" s="94"/>
      <c r="BI1016" s="218"/>
      <c r="BJ1016" s="94"/>
      <c r="BK1016" s="218"/>
    </row>
    <row r="1017" spans="57:63" x14ac:dyDescent="0.2">
      <c r="BE1017" s="94"/>
      <c r="BF1017" s="218"/>
      <c r="BG1017" s="94"/>
      <c r="BH1017" s="94"/>
      <c r="BI1017" s="218"/>
      <c r="BJ1017" s="94"/>
      <c r="BK1017" s="218"/>
    </row>
    <row r="1018" spans="57:63" x14ac:dyDescent="0.2">
      <c r="BE1018" s="94"/>
      <c r="BF1018" s="218"/>
      <c r="BG1018" s="94"/>
      <c r="BH1018" s="94"/>
      <c r="BI1018" s="218"/>
      <c r="BJ1018" s="94"/>
      <c r="BK1018" s="218"/>
    </row>
    <row r="1019" spans="57:63" x14ac:dyDescent="0.2">
      <c r="BE1019" s="94"/>
      <c r="BF1019" s="218"/>
      <c r="BG1019" s="94"/>
      <c r="BH1019" s="94"/>
      <c r="BI1019" s="218"/>
      <c r="BJ1019" s="94"/>
      <c r="BK1019" s="218"/>
    </row>
    <row r="1020" spans="57:63" x14ac:dyDescent="0.2">
      <c r="BE1020" s="94"/>
      <c r="BF1020" s="218"/>
      <c r="BG1020" s="94"/>
      <c r="BH1020" s="94"/>
      <c r="BI1020" s="218"/>
      <c r="BJ1020" s="94"/>
      <c r="BK1020" s="218"/>
    </row>
    <row r="1021" spans="57:63" x14ac:dyDescent="0.2">
      <c r="BE1021" s="94"/>
      <c r="BF1021" s="218"/>
      <c r="BG1021" s="94"/>
      <c r="BH1021" s="94"/>
      <c r="BI1021" s="218"/>
      <c r="BJ1021" s="94"/>
      <c r="BK1021" s="218"/>
    </row>
    <row r="1022" spans="57:63" x14ac:dyDescent="0.2">
      <c r="BE1022" s="94"/>
      <c r="BF1022" s="218"/>
      <c r="BG1022" s="94"/>
      <c r="BH1022" s="94"/>
      <c r="BI1022" s="218"/>
      <c r="BJ1022" s="94"/>
      <c r="BK1022" s="218"/>
    </row>
    <row r="1023" spans="57:63" x14ac:dyDescent="0.2">
      <c r="BE1023" s="94"/>
      <c r="BF1023" s="218"/>
      <c r="BG1023" s="94"/>
      <c r="BH1023" s="94"/>
      <c r="BI1023" s="218"/>
      <c r="BJ1023" s="94"/>
      <c r="BK1023" s="218"/>
    </row>
    <row r="1024" spans="57:63" x14ac:dyDescent="0.2">
      <c r="BE1024" s="94"/>
      <c r="BF1024" s="218"/>
      <c r="BG1024" s="94"/>
      <c r="BH1024" s="94"/>
      <c r="BI1024" s="218"/>
      <c r="BJ1024" s="94"/>
      <c r="BK1024" s="218"/>
    </row>
    <row r="1025" spans="57:63" x14ac:dyDescent="0.2">
      <c r="BE1025" s="94"/>
      <c r="BF1025" s="218"/>
      <c r="BG1025" s="94"/>
      <c r="BH1025" s="94"/>
      <c r="BI1025" s="218"/>
      <c r="BJ1025" s="94"/>
      <c r="BK1025" s="218"/>
    </row>
    <row r="1026" spans="57:63" x14ac:dyDescent="0.2">
      <c r="BE1026" s="94"/>
      <c r="BF1026" s="218"/>
      <c r="BG1026" s="94"/>
      <c r="BH1026" s="94"/>
      <c r="BI1026" s="218"/>
      <c r="BJ1026" s="94"/>
      <c r="BK1026" s="218"/>
    </row>
    <row r="1027" spans="57:63" x14ac:dyDescent="0.2">
      <c r="BE1027" s="94"/>
      <c r="BF1027" s="218"/>
      <c r="BG1027" s="94"/>
      <c r="BH1027" s="94"/>
      <c r="BI1027" s="218"/>
      <c r="BJ1027" s="94"/>
      <c r="BK1027" s="218"/>
    </row>
    <row r="1028" spans="57:63" x14ac:dyDescent="0.2">
      <c r="BE1028" s="94"/>
      <c r="BF1028" s="218"/>
      <c r="BG1028" s="94"/>
      <c r="BH1028" s="94"/>
      <c r="BI1028" s="218"/>
      <c r="BJ1028" s="94"/>
      <c r="BK1028" s="218"/>
    </row>
    <row r="1029" spans="57:63" x14ac:dyDescent="0.2">
      <c r="BE1029" s="94"/>
      <c r="BF1029" s="218"/>
      <c r="BG1029" s="94"/>
      <c r="BH1029" s="94"/>
      <c r="BI1029" s="218"/>
      <c r="BJ1029" s="94"/>
      <c r="BK1029" s="218"/>
    </row>
    <row r="1030" spans="57:63" x14ac:dyDescent="0.2">
      <c r="BE1030" s="94"/>
      <c r="BF1030" s="218"/>
      <c r="BG1030" s="94"/>
      <c r="BH1030" s="94"/>
      <c r="BI1030" s="218"/>
      <c r="BJ1030" s="94"/>
      <c r="BK1030" s="218"/>
    </row>
    <row r="1031" spans="57:63" x14ac:dyDescent="0.2">
      <c r="BE1031" s="94"/>
      <c r="BF1031" s="218"/>
      <c r="BG1031" s="94"/>
      <c r="BH1031" s="94"/>
      <c r="BI1031" s="218"/>
      <c r="BJ1031" s="94"/>
      <c r="BK1031" s="218"/>
    </row>
    <row r="1032" spans="57:63" x14ac:dyDescent="0.2">
      <c r="BE1032" s="94"/>
      <c r="BF1032" s="218"/>
      <c r="BG1032" s="94"/>
      <c r="BH1032" s="94"/>
      <c r="BI1032" s="218"/>
      <c r="BJ1032" s="94"/>
      <c r="BK1032" s="218"/>
    </row>
    <row r="1033" spans="57:63" x14ac:dyDescent="0.2">
      <c r="BE1033" s="94"/>
      <c r="BF1033" s="218"/>
      <c r="BG1033" s="94"/>
      <c r="BH1033" s="94"/>
      <c r="BI1033" s="218"/>
      <c r="BJ1033" s="94"/>
      <c r="BK1033" s="218"/>
    </row>
    <row r="1034" spans="57:63" x14ac:dyDescent="0.2">
      <c r="BE1034" s="94"/>
      <c r="BF1034" s="218"/>
      <c r="BG1034" s="94"/>
      <c r="BH1034" s="94"/>
      <c r="BI1034" s="218"/>
      <c r="BJ1034" s="94"/>
      <c r="BK1034" s="218"/>
    </row>
    <row r="1035" spans="57:63" x14ac:dyDescent="0.2">
      <c r="BE1035" s="94"/>
      <c r="BF1035" s="218"/>
      <c r="BG1035" s="94"/>
      <c r="BH1035" s="94"/>
      <c r="BI1035" s="218"/>
      <c r="BJ1035" s="94"/>
      <c r="BK1035" s="218"/>
    </row>
    <row r="1036" spans="57:63" x14ac:dyDescent="0.2">
      <c r="BE1036" s="94"/>
      <c r="BF1036" s="218"/>
      <c r="BG1036" s="94"/>
      <c r="BH1036" s="94"/>
      <c r="BI1036" s="218"/>
      <c r="BJ1036" s="94"/>
      <c r="BK1036" s="218"/>
    </row>
    <row r="1037" spans="57:63" x14ac:dyDescent="0.2">
      <c r="BE1037" s="94"/>
      <c r="BF1037" s="218"/>
      <c r="BG1037" s="94"/>
      <c r="BH1037" s="94"/>
      <c r="BI1037" s="218"/>
      <c r="BJ1037" s="94"/>
      <c r="BK1037" s="218"/>
    </row>
    <row r="1038" spans="57:63" x14ac:dyDescent="0.2">
      <c r="BE1038" s="94"/>
      <c r="BF1038" s="218"/>
      <c r="BG1038" s="94"/>
      <c r="BH1038" s="94"/>
      <c r="BI1038" s="218"/>
      <c r="BJ1038" s="94"/>
      <c r="BK1038" s="218"/>
    </row>
    <row r="1039" spans="57:63" x14ac:dyDescent="0.2">
      <c r="BE1039" s="94"/>
      <c r="BF1039" s="218"/>
      <c r="BG1039" s="94"/>
      <c r="BH1039" s="94"/>
      <c r="BI1039" s="218"/>
      <c r="BJ1039" s="94"/>
      <c r="BK1039" s="218"/>
    </row>
    <row r="1040" spans="57:63" x14ac:dyDescent="0.2">
      <c r="BE1040" s="94"/>
      <c r="BF1040" s="218"/>
      <c r="BG1040" s="94"/>
      <c r="BH1040" s="94"/>
      <c r="BI1040" s="218"/>
      <c r="BJ1040" s="94"/>
      <c r="BK1040" s="218"/>
    </row>
    <row r="1041" spans="57:63" x14ac:dyDescent="0.2">
      <c r="BE1041" s="94"/>
      <c r="BF1041" s="218"/>
      <c r="BG1041" s="94"/>
      <c r="BH1041" s="94"/>
      <c r="BI1041" s="218"/>
      <c r="BJ1041" s="94"/>
      <c r="BK1041" s="218"/>
    </row>
    <row r="1042" spans="57:63" x14ac:dyDescent="0.2">
      <c r="BE1042" s="94"/>
      <c r="BF1042" s="218"/>
      <c r="BG1042" s="94"/>
      <c r="BH1042" s="94"/>
      <c r="BI1042" s="218"/>
      <c r="BJ1042" s="94"/>
      <c r="BK1042" s="218"/>
    </row>
    <row r="1043" spans="57:63" x14ac:dyDescent="0.2">
      <c r="BE1043" s="94"/>
      <c r="BF1043" s="218"/>
      <c r="BG1043" s="94"/>
      <c r="BH1043" s="94"/>
      <c r="BI1043" s="218"/>
      <c r="BJ1043" s="94"/>
      <c r="BK1043" s="218"/>
    </row>
    <row r="1044" spans="57:63" x14ac:dyDescent="0.2">
      <c r="BE1044" s="94"/>
      <c r="BF1044" s="218"/>
      <c r="BG1044" s="94"/>
      <c r="BH1044" s="94"/>
      <c r="BI1044" s="218"/>
      <c r="BJ1044" s="94"/>
      <c r="BK1044" s="218"/>
    </row>
    <row r="1045" spans="57:63" x14ac:dyDescent="0.2">
      <c r="BE1045" s="94"/>
      <c r="BF1045" s="218"/>
      <c r="BG1045" s="94"/>
      <c r="BH1045" s="94"/>
      <c r="BI1045" s="218"/>
      <c r="BJ1045" s="94"/>
      <c r="BK1045" s="218"/>
    </row>
    <row r="1046" spans="57:63" x14ac:dyDescent="0.2">
      <c r="BE1046" s="94"/>
      <c r="BF1046" s="218"/>
      <c r="BG1046" s="94"/>
      <c r="BH1046" s="94"/>
      <c r="BI1046" s="218"/>
      <c r="BJ1046" s="94"/>
      <c r="BK1046" s="218"/>
    </row>
    <row r="1047" spans="57:63" x14ac:dyDescent="0.2">
      <c r="BE1047" s="94"/>
      <c r="BF1047" s="218"/>
      <c r="BG1047" s="94"/>
      <c r="BH1047" s="94"/>
      <c r="BI1047" s="218"/>
      <c r="BJ1047" s="94"/>
      <c r="BK1047" s="218"/>
    </row>
    <row r="1048" spans="57:63" x14ac:dyDescent="0.2">
      <c r="BE1048" s="94"/>
      <c r="BF1048" s="218"/>
      <c r="BG1048" s="94"/>
      <c r="BH1048" s="94"/>
      <c r="BI1048" s="218"/>
      <c r="BJ1048" s="94"/>
      <c r="BK1048" s="218"/>
    </row>
    <row r="1049" spans="57:63" x14ac:dyDescent="0.2">
      <c r="BE1049" s="94"/>
      <c r="BF1049" s="218"/>
      <c r="BG1049" s="94"/>
      <c r="BH1049" s="94"/>
      <c r="BI1049" s="218"/>
      <c r="BJ1049" s="94"/>
      <c r="BK1049" s="218"/>
    </row>
    <row r="1050" spans="57:63" x14ac:dyDescent="0.2">
      <c r="BE1050" s="94"/>
      <c r="BF1050" s="218"/>
      <c r="BG1050" s="94"/>
      <c r="BH1050" s="94"/>
      <c r="BI1050" s="218"/>
      <c r="BJ1050" s="94"/>
      <c r="BK1050" s="218"/>
    </row>
    <row r="1051" spans="57:63" x14ac:dyDescent="0.2">
      <c r="BE1051" s="94"/>
      <c r="BF1051" s="218"/>
      <c r="BG1051" s="94"/>
      <c r="BH1051" s="94"/>
      <c r="BI1051" s="218"/>
      <c r="BJ1051" s="94"/>
      <c r="BK1051" s="218"/>
    </row>
    <row r="1052" spans="57:63" x14ac:dyDescent="0.2">
      <c r="BE1052" s="94"/>
      <c r="BF1052" s="218"/>
      <c r="BG1052" s="94"/>
      <c r="BH1052" s="94"/>
      <c r="BI1052" s="218"/>
      <c r="BJ1052" s="94"/>
      <c r="BK1052" s="218"/>
    </row>
    <row r="1053" spans="57:63" x14ac:dyDescent="0.2">
      <c r="BE1053" s="94"/>
      <c r="BF1053" s="218"/>
      <c r="BG1053" s="94"/>
      <c r="BH1053" s="94"/>
      <c r="BI1053" s="218"/>
      <c r="BJ1053" s="94"/>
      <c r="BK1053" s="218"/>
    </row>
    <row r="1054" spans="57:63" x14ac:dyDescent="0.2">
      <c r="BE1054" s="94"/>
      <c r="BF1054" s="218"/>
      <c r="BG1054" s="94"/>
      <c r="BH1054" s="94"/>
      <c r="BI1054" s="218"/>
      <c r="BJ1054" s="94"/>
      <c r="BK1054" s="218"/>
    </row>
    <row r="1055" spans="57:63" x14ac:dyDescent="0.2">
      <c r="BE1055" s="94"/>
      <c r="BF1055" s="218"/>
      <c r="BG1055" s="94"/>
      <c r="BH1055" s="94"/>
      <c r="BI1055" s="218"/>
      <c r="BJ1055" s="94"/>
      <c r="BK1055" s="218"/>
    </row>
    <row r="1056" spans="57:63" x14ac:dyDescent="0.2">
      <c r="BE1056" s="94"/>
      <c r="BF1056" s="218"/>
      <c r="BG1056" s="94"/>
      <c r="BH1056" s="94"/>
      <c r="BI1056" s="218"/>
      <c r="BJ1056" s="94"/>
      <c r="BK1056" s="218"/>
    </row>
    <row r="1057" spans="57:63" x14ac:dyDescent="0.2">
      <c r="BE1057" s="94"/>
      <c r="BF1057" s="218"/>
      <c r="BG1057" s="94"/>
      <c r="BH1057" s="94"/>
      <c r="BI1057" s="218"/>
      <c r="BJ1057" s="94"/>
      <c r="BK1057" s="218"/>
    </row>
    <row r="1058" spans="57:63" x14ac:dyDescent="0.2">
      <c r="BE1058" s="94"/>
      <c r="BF1058" s="218"/>
      <c r="BG1058" s="94"/>
      <c r="BH1058" s="94"/>
      <c r="BI1058" s="218"/>
      <c r="BJ1058" s="94"/>
      <c r="BK1058" s="218"/>
    </row>
    <row r="1059" spans="57:63" x14ac:dyDescent="0.2">
      <c r="BE1059" s="94"/>
      <c r="BF1059" s="218"/>
      <c r="BG1059" s="94"/>
      <c r="BH1059" s="94"/>
      <c r="BI1059" s="218"/>
      <c r="BJ1059" s="94"/>
      <c r="BK1059" s="218"/>
    </row>
    <row r="1060" spans="57:63" x14ac:dyDescent="0.2">
      <c r="BE1060" s="94"/>
      <c r="BF1060" s="218"/>
      <c r="BG1060" s="94"/>
      <c r="BH1060" s="94"/>
      <c r="BI1060" s="218"/>
      <c r="BJ1060" s="94"/>
      <c r="BK1060" s="218"/>
    </row>
    <row r="1061" spans="57:63" x14ac:dyDescent="0.2">
      <c r="BE1061" s="94"/>
      <c r="BF1061" s="218"/>
      <c r="BG1061" s="94"/>
      <c r="BH1061" s="94"/>
      <c r="BI1061" s="218"/>
      <c r="BJ1061" s="94"/>
      <c r="BK1061" s="218"/>
    </row>
    <row r="1062" spans="57:63" x14ac:dyDescent="0.2">
      <c r="BE1062" s="94"/>
      <c r="BF1062" s="218"/>
      <c r="BG1062" s="94"/>
      <c r="BH1062" s="94"/>
      <c r="BI1062" s="218"/>
      <c r="BJ1062" s="94"/>
      <c r="BK1062" s="218"/>
    </row>
    <row r="1063" spans="57:63" x14ac:dyDescent="0.2">
      <c r="BE1063" s="94"/>
      <c r="BF1063" s="218"/>
      <c r="BG1063" s="94"/>
      <c r="BH1063" s="94"/>
      <c r="BI1063" s="218"/>
      <c r="BJ1063" s="94"/>
      <c r="BK1063" s="218"/>
    </row>
  </sheetData>
  <mergeCells count="7">
    <mergeCell ref="AZ1:BC1"/>
    <mergeCell ref="A1:U1"/>
    <mergeCell ref="AU1:AY1"/>
    <mergeCell ref="AS1:AT1"/>
    <mergeCell ref="AO1:AR1"/>
    <mergeCell ref="AJ1:AN1"/>
    <mergeCell ref="X1:AI1"/>
  </mergeCells>
  <phoneticPr fontId="21" type="noConversion"/>
  <pageMargins left="0.70866141732283472" right="0.70866141732283472" top="0.74803149606299213" bottom="0.74803149606299213" header="0.31496062992125984" footer="0.31496062992125984"/>
  <pageSetup paperSize="8" scale="65"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Incorrect Value" error="You can only enter &quot;Pre-Budget&quot;, &quot;Budgeted&quot; or &quot;Non-Budgeted&quot; here. " prompt=" &quot;Pre-Budget&quot;, &quot;Budgeted&quot; or &quot;Non-Budgeted&quot; ">
          <x14:formula1>
            <xm:f>'Data Validation Source'!$A$1:$A$3</xm:f>
          </x14:formula1>
          <xm:sqref>M3:M253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79998168889431442"/>
    <pageSetUpPr fitToPage="1"/>
  </sheetPr>
  <dimension ref="A2:V515"/>
  <sheetViews>
    <sheetView zoomScale="80" zoomScaleNormal="80" workbookViewId="0">
      <pane ySplit="4" topLeftCell="A5" activePane="bottomLeft" state="frozen"/>
      <selection pane="bottomLeft" activeCell="E207" sqref="E207"/>
    </sheetView>
  </sheetViews>
  <sheetFormatPr defaultColWidth="9.140625" defaultRowHeight="15.75" x14ac:dyDescent="0.2"/>
  <cols>
    <col min="1" max="1" width="9.85546875" style="130" customWidth="1"/>
    <col min="2" max="2" width="15.28515625" style="130" customWidth="1"/>
    <col min="3" max="3" width="23.7109375" style="130" customWidth="1"/>
    <col min="4" max="4" width="28.140625" style="130" customWidth="1"/>
    <col min="5" max="5" width="31.42578125" style="130" customWidth="1"/>
    <col min="6" max="6" width="22.85546875" style="130" customWidth="1"/>
    <col min="7" max="7" width="31" style="130" customWidth="1"/>
    <col min="8" max="8" width="43.140625" style="130" customWidth="1"/>
    <col min="9" max="9" width="22.140625" style="130" customWidth="1"/>
    <col min="10" max="10" width="11.42578125" style="169" customWidth="1"/>
    <col min="11" max="11" width="15.28515625" style="168" customWidth="1"/>
    <col min="12" max="12" width="21.42578125" style="168" customWidth="1"/>
    <col min="13" max="13" width="22.42578125" style="168" customWidth="1"/>
    <col min="14" max="14" width="11" style="137" customWidth="1"/>
    <col min="15" max="15" width="12.42578125" style="130" customWidth="1"/>
    <col min="16" max="16" width="12.140625" style="130" customWidth="1"/>
    <col min="17" max="23" width="9.140625" style="130" customWidth="1"/>
    <col min="24" max="16384" width="9.140625" style="130"/>
  </cols>
  <sheetData>
    <row r="2" spans="1:22" ht="20.25" x14ac:dyDescent="0.2">
      <c r="A2" s="354" t="s">
        <v>207</v>
      </c>
      <c r="B2" s="382"/>
      <c r="C2" s="382"/>
      <c r="D2" s="382"/>
      <c r="E2" s="382"/>
      <c r="F2" s="382"/>
      <c r="G2" s="382"/>
      <c r="H2" s="382"/>
      <c r="I2" s="382"/>
      <c r="J2" s="382"/>
      <c r="K2" s="382"/>
      <c r="L2" s="382"/>
      <c r="M2" s="382"/>
      <c r="N2" s="382"/>
    </row>
    <row r="3" spans="1:22" s="132" customFormat="1" hidden="1" x14ac:dyDescent="0.2">
      <c r="A3" s="339"/>
      <c r="B3" s="339"/>
      <c r="C3" s="339"/>
      <c r="D3" s="339"/>
      <c r="E3" s="339"/>
      <c r="F3" s="339"/>
      <c r="G3" s="339"/>
      <c r="H3" s="339"/>
      <c r="I3" s="339"/>
      <c r="J3" s="339"/>
      <c r="K3" s="339"/>
      <c r="L3" s="336" t="s">
        <v>76</v>
      </c>
      <c r="M3" s="335"/>
      <c r="N3" s="223"/>
      <c r="O3" s="223"/>
      <c r="P3" s="223"/>
      <c r="Q3" s="223"/>
      <c r="R3" s="223"/>
      <c r="S3" s="131"/>
      <c r="T3" s="131"/>
      <c r="U3" s="131"/>
      <c r="V3" s="131"/>
    </row>
    <row r="4" spans="1:22" ht="31.5" x14ac:dyDescent="0.2">
      <c r="A4" s="337" t="s">
        <v>8</v>
      </c>
      <c r="B4" s="337" t="s">
        <v>9</v>
      </c>
      <c r="C4" s="343" t="s">
        <v>288</v>
      </c>
      <c r="D4" s="337" t="s">
        <v>97</v>
      </c>
      <c r="E4" s="337" t="s">
        <v>37</v>
      </c>
      <c r="F4" s="337" t="s">
        <v>38</v>
      </c>
      <c r="G4" s="337" t="s">
        <v>106</v>
      </c>
      <c r="H4" s="337" t="s">
        <v>87</v>
      </c>
      <c r="I4" s="337" t="s">
        <v>96</v>
      </c>
      <c r="J4" s="337" t="s">
        <v>1</v>
      </c>
      <c r="K4" s="338" t="s">
        <v>11</v>
      </c>
      <c r="L4" s="343" t="s">
        <v>269</v>
      </c>
      <c r="M4" s="343" t="s">
        <v>272</v>
      </c>
      <c r="N4" s="223"/>
      <c r="O4" s="223"/>
      <c r="P4" s="223"/>
      <c r="Q4" s="223"/>
      <c r="R4" s="223"/>
      <c r="S4" s="131"/>
      <c r="T4" s="133"/>
      <c r="U4" s="133"/>
      <c r="V4" s="133"/>
    </row>
    <row r="5" spans="1:22" x14ac:dyDescent="0.2">
      <c r="A5" s="335" t="s">
        <v>230</v>
      </c>
      <c r="B5" s="336" t="s">
        <v>230</v>
      </c>
      <c r="C5" s="336" t="s">
        <v>399</v>
      </c>
      <c r="D5" s="336" t="s">
        <v>399</v>
      </c>
      <c r="E5" s="336" t="s">
        <v>289</v>
      </c>
      <c r="F5" s="336" t="s">
        <v>289</v>
      </c>
      <c r="G5" s="336" t="s">
        <v>230</v>
      </c>
      <c r="H5" s="336" t="s">
        <v>230</v>
      </c>
      <c r="I5" s="336" t="s">
        <v>230</v>
      </c>
      <c r="J5" s="336"/>
      <c r="K5" s="340" t="s">
        <v>230</v>
      </c>
      <c r="L5" s="341" t="e">
        <v>#N/A</v>
      </c>
      <c r="M5" s="342">
        <v>0</v>
      </c>
      <c r="N5" s="223"/>
      <c r="O5" s="223"/>
      <c r="P5" s="223"/>
      <c r="Q5" s="223"/>
      <c r="R5" s="223"/>
      <c r="S5" s="131"/>
      <c r="T5" s="131"/>
      <c r="U5" s="131"/>
      <c r="V5" s="131"/>
    </row>
    <row r="6" spans="1:22" x14ac:dyDescent="0.2">
      <c r="A6"/>
      <c r="B6"/>
      <c r="C6"/>
      <c r="D6"/>
      <c r="E6"/>
      <c r="F6"/>
      <c r="G6"/>
      <c r="H6"/>
      <c r="I6"/>
      <c r="J6"/>
      <c r="K6"/>
      <c r="L6"/>
      <c r="M6"/>
      <c r="N6" s="223"/>
      <c r="O6" s="223"/>
      <c r="P6" s="223"/>
      <c r="Q6" s="223"/>
      <c r="R6" s="223"/>
      <c r="S6" s="131"/>
      <c r="T6" s="131"/>
      <c r="U6" s="131"/>
      <c r="V6" s="131"/>
    </row>
    <row r="7" spans="1:22" x14ac:dyDescent="0.2">
      <c r="A7"/>
      <c r="B7"/>
      <c r="C7"/>
      <c r="D7"/>
      <c r="E7"/>
      <c r="F7"/>
      <c r="G7"/>
      <c r="H7"/>
      <c r="I7"/>
      <c r="J7"/>
      <c r="K7"/>
      <c r="L7"/>
      <c r="M7"/>
      <c r="N7" s="223"/>
      <c r="O7" s="223"/>
      <c r="P7" s="223"/>
      <c r="Q7" s="223"/>
      <c r="R7" s="223"/>
      <c r="S7" s="131"/>
      <c r="T7" s="131"/>
      <c r="U7" s="131"/>
      <c r="V7" s="131"/>
    </row>
    <row r="8" spans="1:22" x14ac:dyDescent="0.2">
      <c r="A8"/>
      <c r="B8"/>
      <c r="C8"/>
      <c r="D8"/>
      <c r="E8"/>
      <c r="F8"/>
      <c r="G8"/>
      <c r="H8"/>
      <c r="I8"/>
      <c r="J8"/>
      <c r="K8"/>
      <c r="L8"/>
      <c r="M8"/>
      <c r="N8" s="223"/>
      <c r="O8" s="223"/>
      <c r="P8" s="223"/>
      <c r="Q8" s="223"/>
      <c r="R8" s="223"/>
      <c r="S8" s="131"/>
      <c r="T8" s="131"/>
      <c r="U8" s="131"/>
      <c r="V8" s="131"/>
    </row>
    <row r="9" spans="1:22" x14ac:dyDescent="0.2">
      <c r="A9"/>
      <c r="B9"/>
      <c r="C9"/>
      <c r="D9"/>
      <c r="E9"/>
      <c r="F9"/>
      <c r="G9"/>
      <c r="H9"/>
      <c r="I9"/>
      <c r="J9"/>
      <c r="K9"/>
      <c r="L9"/>
      <c r="M9"/>
      <c r="N9" s="223"/>
      <c r="O9" s="223"/>
      <c r="P9" s="223"/>
      <c r="Q9" s="223"/>
      <c r="R9" s="223"/>
      <c r="S9" s="131"/>
      <c r="T9" s="131"/>
      <c r="U9" s="131"/>
      <c r="V9" s="131"/>
    </row>
    <row r="10" spans="1:22" x14ac:dyDescent="0.2">
      <c r="A10"/>
      <c r="B10"/>
      <c r="C10"/>
      <c r="D10"/>
      <c r="E10"/>
      <c r="F10"/>
      <c r="G10"/>
      <c r="H10"/>
      <c r="I10"/>
      <c r="J10"/>
      <c r="K10"/>
      <c r="L10"/>
      <c r="M10"/>
      <c r="N10" s="223"/>
      <c r="O10" s="223"/>
      <c r="P10" s="223"/>
      <c r="Q10" s="223"/>
      <c r="R10" s="223"/>
      <c r="S10" s="131"/>
      <c r="T10" s="131"/>
      <c r="U10" s="131"/>
      <c r="V10" s="131"/>
    </row>
    <row r="11" spans="1:22" x14ac:dyDescent="0.2">
      <c r="A11"/>
      <c r="B11"/>
      <c r="C11"/>
      <c r="D11"/>
      <c r="E11"/>
      <c r="F11"/>
      <c r="G11"/>
      <c r="H11"/>
      <c r="I11"/>
      <c r="J11"/>
      <c r="K11"/>
      <c r="L11"/>
      <c r="M11"/>
      <c r="N11" s="223"/>
      <c r="O11" s="223"/>
      <c r="P11" s="223"/>
      <c r="Q11" s="223"/>
      <c r="R11" s="223"/>
      <c r="S11" s="131"/>
      <c r="T11" s="131"/>
      <c r="U11" s="131"/>
      <c r="V11" s="131"/>
    </row>
    <row r="12" spans="1:22" x14ac:dyDescent="0.2">
      <c r="A12"/>
      <c r="B12"/>
      <c r="C12"/>
      <c r="D12"/>
      <c r="E12"/>
      <c r="F12"/>
      <c r="G12"/>
      <c r="H12"/>
      <c r="I12"/>
      <c r="J12"/>
      <c r="K12"/>
      <c r="L12"/>
      <c r="M12"/>
      <c r="N12" s="223"/>
      <c r="O12" s="223"/>
      <c r="P12" s="223"/>
      <c r="Q12" s="223"/>
      <c r="R12" s="223"/>
      <c r="S12" s="131"/>
      <c r="T12" s="131"/>
      <c r="U12" s="131"/>
      <c r="V12" s="131"/>
    </row>
    <row r="13" spans="1:22" x14ac:dyDescent="0.2">
      <c r="A13"/>
      <c r="B13"/>
      <c r="C13"/>
      <c r="D13"/>
      <c r="E13"/>
      <c r="F13"/>
      <c r="G13"/>
      <c r="H13"/>
      <c r="I13"/>
      <c r="J13"/>
      <c r="K13"/>
      <c r="L13"/>
      <c r="M13"/>
      <c r="N13" s="223"/>
      <c r="O13" s="223"/>
      <c r="P13" s="223"/>
      <c r="Q13" s="223"/>
      <c r="R13" s="223"/>
      <c r="S13" s="131"/>
      <c r="T13" s="131"/>
      <c r="U13" s="131"/>
      <c r="V13" s="131"/>
    </row>
    <row r="14" spans="1:22" x14ac:dyDescent="0.2">
      <c r="A14"/>
      <c r="B14"/>
      <c r="C14"/>
      <c r="D14"/>
      <c r="E14"/>
      <c r="F14"/>
      <c r="G14"/>
      <c r="H14"/>
      <c r="I14"/>
      <c r="J14"/>
      <c r="K14"/>
      <c r="L14"/>
      <c r="M14"/>
      <c r="N14" s="223"/>
      <c r="O14" s="223"/>
      <c r="P14" s="223"/>
      <c r="Q14" s="223"/>
      <c r="R14" s="223"/>
      <c r="S14" s="131"/>
      <c r="T14" s="131"/>
      <c r="U14" s="131"/>
      <c r="V14" s="131"/>
    </row>
    <row r="15" spans="1:22" x14ac:dyDescent="0.2">
      <c r="A15"/>
      <c r="B15"/>
      <c r="C15"/>
      <c r="D15"/>
      <c r="E15"/>
      <c r="F15"/>
      <c r="G15"/>
      <c r="H15"/>
      <c r="I15"/>
      <c r="J15"/>
      <c r="K15"/>
      <c r="L15"/>
      <c r="M15"/>
      <c r="N15" s="223"/>
      <c r="O15" s="223"/>
      <c r="P15" s="223"/>
      <c r="Q15" s="223"/>
      <c r="R15" s="223"/>
      <c r="S15" s="131"/>
      <c r="T15" s="131"/>
      <c r="U15" s="131"/>
      <c r="V15" s="131"/>
    </row>
    <row r="16" spans="1:22" x14ac:dyDescent="0.2">
      <c r="A16"/>
      <c r="B16"/>
      <c r="C16"/>
      <c r="D16"/>
      <c r="E16"/>
      <c r="F16"/>
      <c r="G16"/>
      <c r="H16"/>
      <c r="I16"/>
      <c r="J16"/>
      <c r="K16"/>
      <c r="L16"/>
      <c r="M16"/>
      <c r="N16" s="223"/>
      <c r="O16" s="223"/>
      <c r="P16" s="223"/>
      <c r="Q16" s="223"/>
      <c r="R16" s="223"/>
      <c r="S16" s="131"/>
      <c r="T16" s="131"/>
      <c r="U16" s="131"/>
      <c r="V16" s="131"/>
    </row>
    <row r="17" spans="1:22" x14ac:dyDescent="0.2">
      <c r="A17"/>
      <c r="B17"/>
      <c r="C17"/>
      <c r="D17"/>
      <c r="E17"/>
      <c r="F17"/>
      <c r="G17"/>
      <c r="H17"/>
      <c r="I17"/>
      <c r="J17"/>
      <c r="K17"/>
      <c r="L17"/>
      <c r="M17"/>
      <c r="N17" s="223"/>
      <c r="O17" s="223"/>
      <c r="P17" s="223"/>
      <c r="Q17" s="223"/>
      <c r="R17" s="223"/>
      <c r="S17" s="131"/>
      <c r="T17" s="131"/>
      <c r="U17" s="131"/>
      <c r="V17" s="131"/>
    </row>
    <row r="18" spans="1:22" x14ac:dyDescent="0.2">
      <c r="A18"/>
      <c r="B18"/>
      <c r="C18"/>
      <c r="D18"/>
      <c r="E18"/>
      <c r="F18"/>
      <c r="G18"/>
      <c r="H18"/>
      <c r="I18"/>
      <c r="J18"/>
      <c r="K18"/>
      <c r="L18"/>
      <c r="M18"/>
      <c r="N18" s="223"/>
      <c r="O18" s="223"/>
      <c r="P18" s="223"/>
      <c r="Q18" s="223"/>
      <c r="R18" s="223"/>
      <c r="S18" s="131"/>
      <c r="T18" s="131"/>
      <c r="U18" s="131"/>
      <c r="V18" s="131"/>
    </row>
    <row r="19" spans="1:22" x14ac:dyDescent="0.2">
      <c r="A19"/>
      <c r="B19"/>
      <c r="C19"/>
      <c r="D19"/>
      <c r="E19"/>
      <c r="F19"/>
      <c r="G19"/>
      <c r="H19"/>
      <c r="I19"/>
      <c r="J19"/>
      <c r="K19"/>
      <c r="L19"/>
      <c r="M19"/>
      <c r="N19" s="223"/>
      <c r="O19" s="223"/>
      <c r="P19" s="223"/>
      <c r="Q19" s="223"/>
      <c r="R19" s="223"/>
      <c r="S19" s="131"/>
      <c r="T19" s="131"/>
      <c r="U19" s="131"/>
      <c r="V19" s="131"/>
    </row>
    <row r="20" spans="1:22" x14ac:dyDescent="0.2">
      <c r="A20"/>
      <c r="B20"/>
      <c r="C20"/>
      <c r="D20"/>
      <c r="E20"/>
      <c r="F20"/>
      <c r="G20"/>
      <c r="H20"/>
      <c r="I20"/>
      <c r="J20"/>
      <c r="K20"/>
      <c r="L20"/>
      <c r="M20"/>
      <c r="N20" s="223"/>
      <c r="O20" s="223"/>
      <c r="P20" s="223"/>
      <c r="Q20" s="223"/>
      <c r="R20" s="223"/>
      <c r="S20" s="131"/>
      <c r="T20" s="131"/>
      <c r="U20" s="131"/>
      <c r="V20" s="131"/>
    </row>
    <row r="21" spans="1:22" x14ac:dyDescent="0.2">
      <c r="A21"/>
      <c r="B21"/>
      <c r="C21"/>
      <c r="D21"/>
      <c r="E21"/>
      <c r="F21"/>
      <c r="G21"/>
      <c r="H21"/>
      <c r="I21"/>
      <c r="J21"/>
      <c r="K21"/>
      <c r="L21"/>
      <c r="M21"/>
      <c r="N21" s="223"/>
      <c r="O21" s="223"/>
      <c r="P21" s="223"/>
      <c r="Q21" s="223"/>
      <c r="R21" s="223"/>
      <c r="S21" s="131"/>
      <c r="T21" s="131"/>
      <c r="U21" s="131"/>
      <c r="V21" s="131"/>
    </row>
    <row r="22" spans="1:22" x14ac:dyDescent="0.2">
      <c r="A22"/>
      <c r="B22"/>
      <c r="C22"/>
      <c r="D22"/>
      <c r="E22"/>
      <c r="F22"/>
      <c r="G22"/>
      <c r="H22"/>
      <c r="I22"/>
      <c r="J22"/>
      <c r="K22"/>
      <c r="L22"/>
      <c r="M22"/>
      <c r="N22" s="223"/>
      <c r="O22" s="223"/>
      <c r="P22" s="223"/>
      <c r="Q22" s="223"/>
      <c r="R22" s="223"/>
      <c r="S22" s="131"/>
      <c r="T22" s="131"/>
      <c r="U22" s="131"/>
      <c r="V22" s="131"/>
    </row>
    <row r="23" spans="1:22" x14ac:dyDescent="0.2">
      <c r="A23"/>
      <c r="B23"/>
      <c r="C23"/>
      <c r="D23"/>
      <c r="E23"/>
      <c r="F23"/>
      <c r="G23"/>
      <c r="H23"/>
      <c r="I23"/>
      <c r="J23"/>
      <c r="K23"/>
      <c r="L23"/>
      <c r="M23"/>
      <c r="N23" s="223"/>
      <c r="O23" s="223"/>
      <c r="P23" s="223"/>
      <c r="Q23" s="223"/>
      <c r="R23" s="223"/>
      <c r="S23" s="131"/>
      <c r="T23" s="131"/>
      <c r="U23" s="131"/>
      <c r="V23" s="131"/>
    </row>
    <row r="24" spans="1:22" x14ac:dyDescent="0.2">
      <c r="A24"/>
      <c r="B24"/>
      <c r="C24"/>
      <c r="D24"/>
      <c r="E24"/>
      <c r="F24"/>
      <c r="G24"/>
      <c r="H24"/>
      <c r="I24"/>
      <c r="J24"/>
      <c r="K24"/>
      <c r="L24"/>
      <c r="M24"/>
      <c r="N24" s="223"/>
      <c r="O24" s="223"/>
      <c r="P24" s="223"/>
      <c r="Q24" s="223"/>
      <c r="R24" s="223"/>
      <c r="S24" s="131"/>
      <c r="T24" s="131"/>
      <c r="U24" s="131"/>
      <c r="V24" s="131"/>
    </row>
    <row r="25" spans="1:22" x14ac:dyDescent="0.2">
      <c r="A25"/>
      <c r="B25"/>
      <c r="C25"/>
      <c r="D25"/>
      <c r="E25"/>
      <c r="F25"/>
      <c r="G25"/>
      <c r="H25"/>
      <c r="I25"/>
      <c r="J25"/>
      <c r="K25"/>
      <c r="L25"/>
      <c r="M25"/>
      <c r="N25" s="223"/>
      <c r="O25" s="223"/>
      <c r="P25" s="223"/>
      <c r="Q25" s="223"/>
      <c r="R25" s="223"/>
      <c r="S25" s="131"/>
      <c r="T25" s="131"/>
      <c r="U25" s="131"/>
      <c r="V25" s="131"/>
    </row>
    <row r="26" spans="1:22" x14ac:dyDescent="0.2">
      <c r="A26"/>
      <c r="B26"/>
      <c r="C26"/>
      <c r="D26"/>
      <c r="E26"/>
      <c r="F26"/>
      <c r="G26"/>
      <c r="H26"/>
      <c r="I26"/>
      <c r="J26"/>
      <c r="K26"/>
      <c r="L26"/>
      <c r="M26"/>
      <c r="N26" s="223"/>
      <c r="O26" s="223"/>
      <c r="P26" s="223"/>
      <c r="Q26" s="223"/>
      <c r="R26" s="223"/>
      <c r="S26" s="131"/>
      <c r="T26" s="131"/>
      <c r="U26" s="131"/>
      <c r="V26" s="131"/>
    </row>
    <row r="27" spans="1:22" x14ac:dyDescent="0.2">
      <c r="A27"/>
      <c r="B27"/>
      <c r="C27"/>
      <c r="D27"/>
      <c r="E27"/>
      <c r="F27"/>
      <c r="G27"/>
      <c r="H27"/>
      <c r="I27"/>
      <c r="J27"/>
      <c r="K27"/>
      <c r="L27"/>
      <c r="M27"/>
      <c r="N27" s="223"/>
      <c r="O27" s="223"/>
      <c r="P27" s="223"/>
      <c r="Q27" s="223"/>
      <c r="R27" s="223"/>
      <c r="S27" s="131"/>
      <c r="T27" s="131"/>
      <c r="U27" s="131"/>
      <c r="V27" s="131"/>
    </row>
    <row r="28" spans="1:22" x14ac:dyDescent="0.2">
      <c r="A28"/>
      <c r="B28"/>
      <c r="C28"/>
      <c r="D28"/>
      <c r="E28"/>
      <c r="F28"/>
      <c r="G28"/>
      <c r="H28"/>
      <c r="I28"/>
      <c r="J28"/>
      <c r="K28"/>
      <c r="L28"/>
      <c r="M28"/>
      <c r="N28" s="223"/>
      <c r="O28" s="223"/>
      <c r="P28" s="223"/>
      <c r="Q28" s="223"/>
      <c r="R28" s="223"/>
      <c r="S28" s="131"/>
      <c r="T28" s="131"/>
      <c r="U28" s="131"/>
      <c r="V28" s="131"/>
    </row>
    <row r="29" spans="1:22" x14ac:dyDescent="0.2">
      <c r="A29"/>
      <c r="B29"/>
      <c r="C29"/>
      <c r="D29"/>
      <c r="E29"/>
      <c r="F29"/>
      <c r="G29"/>
      <c r="H29"/>
      <c r="I29"/>
      <c r="J29"/>
      <c r="K29"/>
      <c r="L29"/>
      <c r="M29"/>
      <c r="N29" s="223"/>
      <c r="O29" s="223"/>
      <c r="P29" s="223"/>
      <c r="Q29" s="223"/>
      <c r="R29" s="223"/>
      <c r="S29" s="131"/>
      <c r="T29" s="131"/>
      <c r="U29" s="131"/>
      <c r="V29" s="131"/>
    </row>
    <row r="30" spans="1:22" x14ac:dyDescent="0.2">
      <c r="A30"/>
      <c r="B30"/>
      <c r="C30"/>
      <c r="D30"/>
      <c r="E30"/>
      <c r="F30"/>
      <c r="G30"/>
      <c r="H30"/>
      <c r="I30"/>
      <c r="J30"/>
      <c r="K30"/>
      <c r="L30"/>
      <c r="M30"/>
      <c r="N30" s="223"/>
      <c r="O30" s="223"/>
      <c r="P30" s="223"/>
      <c r="Q30" s="223"/>
      <c r="R30" s="223"/>
      <c r="S30" s="131"/>
      <c r="T30" s="131"/>
      <c r="U30" s="131"/>
      <c r="V30" s="131"/>
    </row>
    <row r="31" spans="1:22" x14ac:dyDescent="0.2">
      <c r="A31"/>
      <c r="B31"/>
      <c r="C31"/>
      <c r="D31"/>
      <c r="E31"/>
      <c r="F31"/>
      <c r="G31"/>
      <c r="H31"/>
      <c r="I31"/>
      <c r="J31"/>
      <c r="K31"/>
      <c r="L31"/>
      <c r="M31"/>
      <c r="N31" s="223"/>
      <c r="O31" s="223"/>
      <c r="P31" s="223"/>
      <c r="Q31" s="223"/>
      <c r="R31" s="223"/>
      <c r="S31" s="131"/>
      <c r="T31" s="131"/>
      <c r="U31" s="131"/>
      <c r="V31" s="131"/>
    </row>
    <row r="32" spans="1:22" x14ac:dyDescent="0.2">
      <c r="A32"/>
      <c r="B32"/>
      <c r="C32"/>
      <c r="D32"/>
      <c r="E32"/>
      <c r="F32"/>
      <c r="G32"/>
      <c r="H32"/>
      <c r="I32"/>
      <c r="J32"/>
      <c r="K32"/>
      <c r="L32"/>
      <c r="M32"/>
      <c r="N32" s="223"/>
      <c r="O32" s="223"/>
      <c r="P32" s="223"/>
      <c r="Q32" s="223"/>
      <c r="R32" s="223"/>
      <c r="S32" s="131"/>
      <c r="T32" s="131"/>
      <c r="U32" s="131"/>
      <c r="V32" s="131"/>
    </row>
    <row r="33" spans="1:22" x14ac:dyDescent="0.2">
      <c r="A33"/>
      <c r="B33"/>
      <c r="C33"/>
      <c r="D33"/>
      <c r="E33"/>
      <c r="F33"/>
      <c r="G33"/>
      <c r="H33"/>
      <c r="I33"/>
      <c r="J33"/>
      <c r="K33"/>
      <c r="L33"/>
      <c r="M33"/>
      <c r="N33" s="223"/>
      <c r="O33" s="223"/>
      <c r="P33" s="223"/>
      <c r="Q33" s="223"/>
      <c r="R33" s="223"/>
      <c r="S33" s="131"/>
      <c r="T33" s="131"/>
      <c r="U33" s="131"/>
      <c r="V33" s="131"/>
    </row>
    <row r="34" spans="1:22" x14ac:dyDescent="0.2">
      <c r="A34"/>
      <c r="B34"/>
      <c r="C34"/>
      <c r="D34"/>
      <c r="E34"/>
      <c r="F34"/>
      <c r="G34"/>
      <c r="H34"/>
      <c r="I34"/>
      <c r="J34"/>
      <c r="K34"/>
      <c r="L34"/>
      <c r="M34"/>
      <c r="N34" s="223"/>
      <c r="O34" s="223"/>
      <c r="P34" s="223"/>
      <c r="Q34" s="223"/>
      <c r="R34" s="223"/>
      <c r="S34" s="131"/>
      <c r="T34" s="131"/>
      <c r="U34" s="131"/>
      <c r="V34" s="131"/>
    </row>
    <row r="35" spans="1:22" x14ac:dyDescent="0.2">
      <c r="A35"/>
      <c r="B35"/>
      <c r="C35"/>
      <c r="D35"/>
      <c r="E35"/>
      <c r="F35"/>
      <c r="G35"/>
      <c r="H35"/>
      <c r="I35"/>
      <c r="J35"/>
      <c r="K35"/>
      <c r="L35"/>
      <c r="M35"/>
      <c r="N35" s="223"/>
      <c r="O35" s="223"/>
      <c r="P35" s="223"/>
      <c r="Q35" s="223"/>
      <c r="R35" s="223"/>
      <c r="S35" s="131"/>
      <c r="T35" s="131"/>
      <c r="U35" s="131"/>
      <c r="V35" s="131"/>
    </row>
    <row r="36" spans="1:22" x14ac:dyDescent="0.2">
      <c r="A36"/>
      <c r="B36"/>
      <c r="C36"/>
      <c r="D36"/>
      <c r="E36"/>
      <c r="F36"/>
      <c r="G36"/>
      <c r="H36"/>
      <c r="I36"/>
      <c r="J36"/>
      <c r="K36"/>
      <c r="L36"/>
      <c r="M36"/>
      <c r="N36" s="223"/>
      <c r="O36" s="223"/>
      <c r="P36" s="223"/>
      <c r="Q36" s="223"/>
      <c r="R36" s="223"/>
      <c r="S36" s="131"/>
      <c r="T36" s="131"/>
      <c r="U36" s="131"/>
      <c r="V36" s="131"/>
    </row>
    <row r="37" spans="1:22" x14ac:dyDescent="0.2">
      <c r="A37"/>
      <c r="B37"/>
      <c r="C37"/>
      <c r="D37"/>
      <c r="E37"/>
      <c r="F37"/>
      <c r="G37"/>
      <c r="H37"/>
      <c r="I37"/>
      <c r="J37"/>
      <c r="K37"/>
      <c r="L37"/>
      <c r="M37"/>
      <c r="N37" s="223"/>
      <c r="O37" s="223"/>
      <c r="P37" s="223"/>
      <c r="Q37" s="223"/>
      <c r="R37" s="223"/>
      <c r="S37" s="131"/>
      <c r="T37" s="131"/>
      <c r="U37" s="131"/>
      <c r="V37" s="131"/>
    </row>
    <row r="38" spans="1:22" x14ac:dyDescent="0.2">
      <c r="A38"/>
      <c r="B38"/>
      <c r="C38"/>
      <c r="D38"/>
      <c r="E38"/>
      <c r="F38"/>
      <c r="G38"/>
      <c r="H38"/>
      <c r="I38"/>
      <c r="J38"/>
      <c r="K38"/>
      <c r="L38"/>
      <c r="M38"/>
      <c r="N38" s="223"/>
      <c r="O38" s="223"/>
      <c r="P38" s="223"/>
      <c r="Q38" s="223"/>
      <c r="R38" s="223"/>
      <c r="S38" s="131"/>
      <c r="T38" s="131"/>
      <c r="U38" s="131"/>
      <c r="V38" s="131"/>
    </row>
    <row r="39" spans="1:22" x14ac:dyDescent="0.2">
      <c r="A39"/>
      <c r="B39"/>
      <c r="C39"/>
      <c r="D39"/>
      <c r="E39"/>
      <c r="F39"/>
      <c r="G39"/>
      <c r="H39"/>
      <c r="I39"/>
      <c r="J39"/>
      <c r="K39"/>
      <c r="L39"/>
      <c r="M39"/>
      <c r="N39" s="223"/>
      <c r="O39" s="223"/>
      <c r="P39" s="223"/>
      <c r="Q39" s="223"/>
      <c r="R39" s="223"/>
      <c r="S39" s="131"/>
      <c r="T39" s="131"/>
      <c r="U39" s="131"/>
      <c r="V39" s="131"/>
    </row>
    <row r="40" spans="1:22" x14ac:dyDescent="0.2">
      <c r="A40"/>
      <c r="B40"/>
      <c r="C40"/>
      <c r="D40"/>
      <c r="E40"/>
      <c r="F40"/>
      <c r="G40"/>
      <c r="H40"/>
      <c r="I40"/>
      <c r="J40"/>
      <c r="K40"/>
      <c r="L40"/>
      <c r="M40"/>
      <c r="N40" s="223"/>
      <c r="O40" s="223"/>
      <c r="P40" s="223"/>
      <c r="Q40" s="223"/>
      <c r="R40" s="223"/>
      <c r="S40" s="131"/>
      <c r="T40" s="131"/>
      <c r="U40" s="131"/>
      <c r="V40" s="131"/>
    </row>
    <row r="41" spans="1:22" x14ac:dyDescent="0.2">
      <c r="A41"/>
      <c r="B41"/>
      <c r="C41"/>
      <c r="D41"/>
      <c r="E41"/>
      <c r="F41"/>
      <c r="G41"/>
      <c r="H41"/>
      <c r="I41"/>
      <c r="J41"/>
      <c r="K41"/>
      <c r="L41"/>
      <c r="M41"/>
      <c r="N41" s="223"/>
      <c r="O41" s="223"/>
      <c r="P41" s="223"/>
      <c r="Q41" s="223"/>
      <c r="R41" s="223"/>
      <c r="S41" s="131"/>
      <c r="T41" s="131"/>
      <c r="U41" s="131"/>
      <c r="V41" s="131"/>
    </row>
    <row r="42" spans="1:22" x14ac:dyDescent="0.2">
      <c r="A42"/>
      <c r="B42"/>
      <c r="C42"/>
      <c r="D42"/>
      <c r="E42"/>
      <c r="F42"/>
      <c r="G42"/>
      <c r="H42"/>
      <c r="I42"/>
      <c r="J42"/>
      <c r="K42"/>
      <c r="L42"/>
      <c r="M42"/>
      <c r="N42" s="223"/>
      <c r="O42" s="223"/>
      <c r="P42" s="223"/>
      <c r="Q42" s="223"/>
      <c r="R42" s="223"/>
      <c r="S42" s="131"/>
      <c r="T42" s="131"/>
      <c r="U42" s="131"/>
      <c r="V42" s="131"/>
    </row>
    <row r="43" spans="1:22" x14ac:dyDescent="0.2">
      <c r="A43"/>
      <c r="B43"/>
      <c r="C43"/>
      <c r="D43"/>
      <c r="E43"/>
      <c r="F43"/>
      <c r="G43"/>
      <c r="H43"/>
      <c r="I43"/>
      <c r="J43"/>
      <c r="K43"/>
      <c r="L43"/>
      <c r="M43"/>
      <c r="N43" s="223"/>
      <c r="O43" s="223"/>
      <c r="P43" s="223"/>
      <c r="Q43" s="223"/>
      <c r="R43" s="223"/>
      <c r="S43" s="131"/>
      <c r="T43" s="131"/>
      <c r="U43" s="131"/>
      <c r="V43" s="131"/>
    </row>
    <row r="44" spans="1:22" x14ac:dyDescent="0.2">
      <c r="A44"/>
      <c r="B44"/>
      <c r="C44"/>
      <c r="D44"/>
      <c r="E44"/>
      <c r="F44"/>
      <c r="G44"/>
      <c r="H44"/>
      <c r="I44"/>
      <c r="J44"/>
      <c r="K44"/>
      <c r="L44"/>
      <c r="M44"/>
      <c r="N44" s="223"/>
      <c r="O44" s="223"/>
      <c r="P44" s="223"/>
      <c r="Q44" s="223"/>
      <c r="R44" s="223"/>
      <c r="S44" s="131"/>
      <c r="T44" s="131"/>
      <c r="U44" s="131"/>
      <c r="V44" s="131"/>
    </row>
    <row r="45" spans="1:22" x14ac:dyDescent="0.2">
      <c r="A45"/>
      <c r="B45"/>
      <c r="C45"/>
      <c r="D45"/>
      <c r="E45"/>
      <c r="F45"/>
      <c r="G45"/>
      <c r="H45"/>
      <c r="I45"/>
      <c r="J45"/>
      <c r="K45"/>
      <c r="L45"/>
      <c r="M45"/>
      <c r="N45" s="223"/>
      <c r="O45" s="223"/>
      <c r="P45" s="223"/>
      <c r="Q45" s="223"/>
      <c r="R45" s="223"/>
      <c r="S45" s="131"/>
      <c r="T45" s="131"/>
      <c r="U45" s="131"/>
      <c r="V45" s="131"/>
    </row>
    <row r="46" spans="1:22" x14ac:dyDescent="0.2">
      <c r="A46"/>
      <c r="B46"/>
      <c r="C46"/>
      <c r="D46"/>
      <c r="E46"/>
      <c r="F46"/>
      <c r="G46"/>
      <c r="H46"/>
      <c r="I46"/>
      <c r="J46"/>
      <c r="K46"/>
      <c r="L46"/>
      <c r="M46"/>
      <c r="N46" s="223"/>
      <c r="O46" s="223"/>
      <c r="P46" s="223"/>
      <c r="Q46" s="223"/>
      <c r="R46" s="223"/>
      <c r="S46" s="131"/>
      <c r="T46" s="131"/>
      <c r="U46" s="131"/>
      <c r="V46" s="131"/>
    </row>
    <row r="47" spans="1:22" x14ac:dyDescent="0.2">
      <c r="A47"/>
      <c r="B47"/>
      <c r="C47"/>
      <c r="D47"/>
      <c r="E47"/>
      <c r="F47"/>
      <c r="G47"/>
      <c r="H47"/>
      <c r="I47"/>
      <c r="J47"/>
      <c r="K47"/>
      <c r="L47"/>
      <c r="M47"/>
      <c r="N47" s="223"/>
      <c r="O47" s="223"/>
      <c r="P47" s="223"/>
      <c r="Q47" s="223"/>
      <c r="R47" s="223"/>
      <c r="S47" s="131"/>
      <c r="T47" s="131"/>
      <c r="U47" s="131"/>
      <c r="V47" s="131"/>
    </row>
    <row r="48" spans="1:22" x14ac:dyDescent="0.2">
      <c r="A48"/>
      <c r="B48"/>
      <c r="C48"/>
      <c r="D48"/>
      <c r="E48"/>
      <c r="F48"/>
      <c r="G48"/>
      <c r="H48"/>
      <c r="I48"/>
      <c r="J48"/>
      <c r="K48"/>
      <c r="L48"/>
      <c r="M48"/>
      <c r="N48" s="223"/>
      <c r="O48" s="223"/>
      <c r="P48" s="223"/>
      <c r="Q48" s="223"/>
      <c r="R48" s="223"/>
      <c r="S48" s="131"/>
      <c r="T48" s="131"/>
      <c r="U48" s="131"/>
      <c r="V48" s="131"/>
    </row>
    <row r="49" spans="1:22" x14ac:dyDescent="0.2">
      <c r="A49"/>
      <c r="B49"/>
      <c r="C49"/>
      <c r="D49"/>
      <c r="E49"/>
      <c r="F49"/>
      <c r="G49"/>
      <c r="H49"/>
      <c r="I49"/>
      <c r="J49"/>
      <c r="K49"/>
      <c r="L49"/>
      <c r="M49"/>
      <c r="N49" s="223"/>
      <c r="O49" s="223"/>
      <c r="P49" s="223"/>
      <c r="Q49" s="223"/>
      <c r="R49" s="223"/>
      <c r="S49" s="131"/>
      <c r="T49" s="131"/>
      <c r="U49" s="131"/>
      <c r="V49" s="131"/>
    </row>
    <row r="50" spans="1:22" x14ac:dyDescent="0.2">
      <c r="A50"/>
      <c r="B50"/>
      <c r="C50"/>
      <c r="D50"/>
      <c r="E50"/>
      <c r="F50"/>
      <c r="G50"/>
      <c r="H50"/>
      <c r="I50"/>
      <c r="J50"/>
      <c r="K50"/>
      <c r="L50"/>
      <c r="M50"/>
      <c r="N50" s="223"/>
      <c r="O50" s="223"/>
      <c r="P50" s="223"/>
      <c r="Q50" s="223"/>
      <c r="R50" s="223"/>
      <c r="S50" s="131"/>
      <c r="T50" s="131"/>
      <c r="U50" s="131"/>
      <c r="V50" s="131"/>
    </row>
    <row r="51" spans="1:22" x14ac:dyDescent="0.2">
      <c r="A51"/>
      <c r="B51"/>
      <c r="C51"/>
      <c r="D51"/>
      <c r="E51"/>
      <c r="F51"/>
      <c r="G51"/>
      <c r="H51"/>
      <c r="I51"/>
      <c r="J51"/>
      <c r="K51"/>
      <c r="L51"/>
      <c r="M51"/>
      <c r="N51" s="223"/>
      <c r="O51" s="223"/>
      <c r="P51" s="223"/>
      <c r="Q51" s="223"/>
      <c r="R51" s="223"/>
      <c r="S51" s="131"/>
      <c r="T51" s="131"/>
      <c r="U51" s="131"/>
      <c r="V51" s="131"/>
    </row>
    <row r="52" spans="1:22" x14ac:dyDescent="0.2">
      <c r="A52"/>
      <c r="B52"/>
      <c r="C52"/>
      <c r="D52"/>
      <c r="E52"/>
      <c r="F52"/>
      <c r="G52"/>
      <c r="H52"/>
      <c r="I52"/>
      <c r="J52"/>
      <c r="K52"/>
      <c r="L52"/>
      <c r="M52"/>
      <c r="N52" s="223"/>
      <c r="O52" s="223"/>
      <c r="P52" s="223"/>
      <c r="Q52" s="223"/>
      <c r="R52" s="223"/>
      <c r="S52" s="131"/>
      <c r="T52" s="131"/>
      <c r="U52" s="131"/>
      <c r="V52" s="131"/>
    </row>
    <row r="53" spans="1:22" x14ac:dyDescent="0.2">
      <c r="A53"/>
      <c r="B53"/>
      <c r="C53"/>
      <c r="D53"/>
      <c r="E53"/>
      <c r="F53"/>
      <c r="G53"/>
      <c r="H53"/>
      <c r="I53"/>
      <c r="J53"/>
      <c r="K53"/>
      <c r="L53"/>
      <c r="M53"/>
      <c r="N53" s="223"/>
      <c r="O53" s="223"/>
      <c r="P53" s="223"/>
      <c r="Q53" s="223"/>
      <c r="R53" s="223"/>
      <c r="S53" s="131"/>
      <c r="T53" s="131"/>
      <c r="U53" s="131"/>
      <c r="V53" s="131"/>
    </row>
    <row r="54" spans="1:22" x14ac:dyDescent="0.2">
      <c r="A54"/>
      <c r="B54"/>
      <c r="C54"/>
      <c r="D54"/>
      <c r="E54"/>
      <c r="F54"/>
      <c r="G54"/>
      <c r="H54"/>
      <c r="I54"/>
      <c r="J54"/>
      <c r="K54"/>
      <c r="L54"/>
      <c r="M54"/>
      <c r="N54" s="223"/>
      <c r="O54" s="223"/>
      <c r="P54" s="223"/>
      <c r="Q54" s="223"/>
      <c r="R54" s="223"/>
      <c r="S54" s="131"/>
      <c r="T54" s="131"/>
      <c r="U54" s="131"/>
      <c r="V54" s="131"/>
    </row>
    <row r="55" spans="1:22" x14ac:dyDescent="0.2">
      <c r="A55"/>
      <c r="B55"/>
      <c r="C55"/>
      <c r="D55"/>
      <c r="E55"/>
      <c r="F55"/>
      <c r="G55"/>
      <c r="H55"/>
      <c r="I55"/>
      <c r="J55"/>
      <c r="K55"/>
      <c r="L55"/>
      <c r="M55"/>
      <c r="N55" s="223"/>
      <c r="O55" s="223"/>
      <c r="P55" s="223"/>
      <c r="Q55" s="223"/>
      <c r="R55" s="223"/>
      <c r="S55" s="131"/>
      <c r="T55" s="131"/>
      <c r="U55" s="131"/>
      <c r="V55" s="131"/>
    </row>
    <row r="56" spans="1:22" x14ac:dyDescent="0.2">
      <c r="A56"/>
      <c r="B56"/>
      <c r="C56"/>
      <c r="D56"/>
      <c r="E56"/>
      <c r="F56"/>
      <c r="G56"/>
      <c r="H56"/>
      <c r="I56"/>
      <c r="J56"/>
      <c r="K56"/>
      <c r="L56"/>
      <c r="M56"/>
      <c r="N56" s="223"/>
      <c r="O56" s="223"/>
      <c r="P56" s="223"/>
      <c r="Q56" s="223"/>
      <c r="R56" s="223"/>
      <c r="S56" s="131"/>
      <c r="T56" s="131"/>
      <c r="U56" s="131"/>
      <c r="V56" s="131"/>
    </row>
    <row r="57" spans="1:22" x14ac:dyDescent="0.2">
      <c r="A57"/>
      <c r="B57"/>
      <c r="C57"/>
      <c r="D57"/>
      <c r="E57"/>
      <c r="F57"/>
      <c r="G57"/>
      <c r="H57"/>
      <c r="I57"/>
      <c r="J57"/>
      <c r="K57"/>
      <c r="L57"/>
      <c r="M57"/>
      <c r="N57" s="223"/>
      <c r="O57" s="223"/>
      <c r="P57" s="223"/>
      <c r="Q57" s="223"/>
      <c r="R57" s="223"/>
      <c r="S57" s="131"/>
      <c r="T57" s="131"/>
      <c r="U57" s="131"/>
      <c r="V57" s="131"/>
    </row>
    <row r="58" spans="1:22" x14ac:dyDescent="0.2">
      <c r="A58"/>
      <c r="B58"/>
      <c r="C58"/>
      <c r="D58"/>
      <c r="E58"/>
      <c r="F58"/>
      <c r="G58"/>
      <c r="H58"/>
      <c r="I58"/>
      <c r="J58"/>
      <c r="K58"/>
      <c r="L58"/>
      <c r="M58"/>
      <c r="N58" s="223"/>
      <c r="O58" s="223"/>
      <c r="P58" s="223"/>
      <c r="Q58" s="223"/>
      <c r="R58" s="223"/>
      <c r="S58" s="131"/>
      <c r="T58" s="131"/>
      <c r="U58" s="131"/>
      <c r="V58" s="131"/>
    </row>
    <row r="59" spans="1:22" x14ac:dyDescent="0.2">
      <c r="A59"/>
      <c r="B59"/>
      <c r="C59"/>
      <c r="D59"/>
      <c r="E59"/>
      <c r="F59"/>
      <c r="G59"/>
      <c r="H59"/>
      <c r="I59"/>
      <c r="J59"/>
      <c r="K59"/>
      <c r="L59"/>
      <c r="M59"/>
      <c r="N59" s="223"/>
      <c r="O59" s="223"/>
      <c r="P59" s="223"/>
      <c r="Q59" s="223"/>
      <c r="R59" s="223"/>
      <c r="S59" s="131"/>
      <c r="T59" s="131"/>
      <c r="U59" s="131"/>
      <c r="V59" s="131"/>
    </row>
    <row r="60" spans="1:22" x14ac:dyDescent="0.2">
      <c r="A60"/>
      <c r="B60"/>
      <c r="C60"/>
      <c r="D60"/>
      <c r="E60"/>
      <c r="F60"/>
      <c r="G60"/>
      <c r="H60"/>
      <c r="I60"/>
      <c r="J60"/>
      <c r="K60"/>
      <c r="L60"/>
      <c r="M60"/>
      <c r="N60" s="223"/>
      <c r="O60" s="223"/>
      <c r="P60" s="223"/>
      <c r="Q60" s="223"/>
      <c r="R60" s="223"/>
      <c r="S60" s="131"/>
      <c r="T60" s="131"/>
      <c r="U60" s="131"/>
      <c r="V60" s="131"/>
    </row>
    <row r="61" spans="1:22" x14ac:dyDescent="0.2">
      <c r="A61"/>
      <c r="B61"/>
      <c r="C61"/>
      <c r="D61"/>
      <c r="E61"/>
      <c r="F61"/>
      <c r="G61"/>
      <c r="H61"/>
      <c r="I61"/>
      <c r="J61"/>
      <c r="K61"/>
      <c r="L61"/>
      <c r="M61"/>
      <c r="N61" s="223"/>
      <c r="O61" s="223"/>
      <c r="P61" s="223"/>
      <c r="Q61" s="223"/>
      <c r="R61" s="223"/>
      <c r="S61" s="131"/>
      <c r="T61" s="131"/>
      <c r="U61" s="131"/>
      <c r="V61" s="131"/>
    </row>
    <row r="62" spans="1:22" x14ac:dyDescent="0.2">
      <c r="A62"/>
      <c r="B62"/>
      <c r="C62"/>
      <c r="D62"/>
      <c r="E62"/>
      <c r="F62"/>
      <c r="G62"/>
      <c r="H62"/>
      <c r="I62"/>
      <c r="J62"/>
      <c r="K62"/>
      <c r="L62"/>
      <c r="M62"/>
      <c r="N62" s="223"/>
      <c r="O62" s="223"/>
      <c r="P62" s="223"/>
      <c r="Q62" s="223"/>
      <c r="R62" s="223"/>
      <c r="S62" s="131"/>
      <c r="T62" s="131"/>
      <c r="U62" s="131"/>
      <c r="V62" s="131"/>
    </row>
    <row r="63" spans="1:22" x14ac:dyDescent="0.2">
      <c r="A63"/>
      <c r="B63"/>
      <c r="C63"/>
      <c r="D63"/>
      <c r="E63"/>
      <c r="F63"/>
      <c r="G63"/>
      <c r="H63"/>
      <c r="I63"/>
      <c r="J63"/>
      <c r="K63"/>
      <c r="L63"/>
      <c r="M63"/>
      <c r="N63" s="223"/>
      <c r="O63" s="223"/>
      <c r="P63" s="223"/>
      <c r="Q63" s="223"/>
      <c r="R63" s="223"/>
      <c r="S63" s="131"/>
      <c r="T63" s="131"/>
      <c r="U63" s="131"/>
      <c r="V63" s="131"/>
    </row>
    <row r="64" spans="1:22" x14ac:dyDescent="0.2">
      <c r="A64"/>
      <c r="B64"/>
      <c r="C64"/>
      <c r="D64"/>
      <c r="E64"/>
      <c r="F64"/>
      <c r="G64"/>
      <c r="H64"/>
      <c r="I64"/>
      <c r="J64"/>
      <c r="K64"/>
      <c r="L64"/>
      <c r="M64"/>
      <c r="N64" s="223"/>
      <c r="O64" s="223"/>
      <c r="P64" s="223"/>
      <c r="Q64" s="223"/>
      <c r="R64" s="223"/>
      <c r="S64" s="131"/>
      <c r="T64" s="131"/>
      <c r="U64" s="131"/>
      <c r="V64" s="131"/>
    </row>
    <row r="65" spans="1:22" x14ac:dyDescent="0.2">
      <c r="A65"/>
      <c r="B65"/>
      <c r="C65"/>
      <c r="D65"/>
      <c r="E65"/>
      <c r="F65"/>
      <c r="G65"/>
      <c r="H65"/>
      <c r="I65"/>
      <c r="J65"/>
      <c r="K65"/>
      <c r="L65"/>
      <c r="M65"/>
      <c r="N65" s="223"/>
      <c r="O65" s="223"/>
      <c r="P65" s="223"/>
      <c r="Q65" s="223"/>
      <c r="R65" s="223"/>
      <c r="S65" s="131"/>
      <c r="T65" s="131"/>
      <c r="U65" s="131"/>
      <c r="V65" s="131"/>
    </row>
    <row r="66" spans="1:22" x14ac:dyDescent="0.2">
      <c r="A66"/>
      <c r="B66"/>
      <c r="C66"/>
      <c r="D66"/>
      <c r="E66"/>
      <c r="F66"/>
      <c r="G66"/>
      <c r="H66"/>
      <c r="I66"/>
      <c r="J66"/>
      <c r="K66"/>
      <c r="L66"/>
      <c r="M66"/>
      <c r="N66" s="223"/>
      <c r="O66" s="223"/>
      <c r="P66" s="223"/>
      <c r="Q66" s="223"/>
      <c r="R66" s="223"/>
      <c r="S66" s="131"/>
      <c r="T66" s="131"/>
      <c r="U66" s="131"/>
      <c r="V66" s="131"/>
    </row>
    <row r="67" spans="1:22" x14ac:dyDescent="0.2">
      <c r="A67"/>
      <c r="B67"/>
      <c r="C67"/>
      <c r="D67"/>
      <c r="E67"/>
      <c r="F67"/>
      <c r="G67"/>
      <c r="H67"/>
      <c r="I67"/>
      <c r="J67"/>
      <c r="K67"/>
      <c r="L67"/>
      <c r="M67"/>
      <c r="N67" s="223"/>
      <c r="O67" s="223"/>
      <c r="P67" s="223"/>
      <c r="Q67" s="223"/>
      <c r="R67" s="223"/>
      <c r="S67" s="131"/>
      <c r="T67" s="131"/>
      <c r="U67" s="131"/>
      <c r="V67" s="131"/>
    </row>
    <row r="68" spans="1:22" x14ac:dyDescent="0.2">
      <c r="A68"/>
      <c r="B68"/>
      <c r="C68"/>
      <c r="D68"/>
      <c r="E68"/>
      <c r="F68"/>
      <c r="G68"/>
      <c r="H68"/>
      <c r="I68"/>
      <c r="J68"/>
      <c r="K68"/>
      <c r="L68"/>
      <c r="M68"/>
      <c r="N68" s="223"/>
      <c r="O68" s="223"/>
      <c r="P68" s="223"/>
      <c r="Q68" s="223"/>
      <c r="R68" s="223"/>
      <c r="S68" s="131"/>
      <c r="T68" s="131"/>
      <c r="U68" s="131"/>
      <c r="V68" s="131"/>
    </row>
    <row r="69" spans="1:22" x14ac:dyDescent="0.2">
      <c r="A69"/>
      <c r="B69"/>
      <c r="C69"/>
      <c r="D69"/>
      <c r="E69"/>
      <c r="F69"/>
      <c r="G69"/>
      <c r="H69"/>
      <c r="I69"/>
      <c r="J69"/>
      <c r="K69"/>
      <c r="L69"/>
      <c r="M69"/>
      <c r="N69" s="223"/>
      <c r="O69" s="223"/>
      <c r="P69" s="223"/>
      <c r="Q69" s="223"/>
      <c r="R69" s="223"/>
      <c r="S69" s="131"/>
      <c r="T69" s="131"/>
      <c r="U69" s="131"/>
      <c r="V69" s="131"/>
    </row>
    <row r="70" spans="1:22" x14ac:dyDescent="0.2">
      <c r="A70"/>
      <c r="B70"/>
      <c r="C70"/>
      <c r="D70"/>
      <c r="E70"/>
      <c r="F70"/>
      <c r="G70"/>
      <c r="H70"/>
      <c r="I70"/>
      <c r="J70"/>
      <c r="K70"/>
      <c r="L70"/>
      <c r="M70"/>
      <c r="N70" s="223"/>
      <c r="O70" s="223"/>
      <c r="P70" s="223"/>
      <c r="Q70" s="223"/>
      <c r="R70" s="223"/>
      <c r="S70" s="131"/>
      <c r="T70" s="131"/>
      <c r="U70" s="131"/>
      <c r="V70" s="131"/>
    </row>
    <row r="71" spans="1:22" x14ac:dyDescent="0.2">
      <c r="A71"/>
      <c r="B71"/>
      <c r="C71"/>
      <c r="D71"/>
      <c r="E71"/>
      <c r="F71"/>
      <c r="G71"/>
      <c r="H71"/>
      <c r="I71"/>
      <c r="J71"/>
      <c r="K71"/>
      <c r="L71"/>
      <c r="M71"/>
      <c r="N71" s="223"/>
      <c r="O71" s="223"/>
      <c r="P71" s="223"/>
      <c r="Q71" s="223"/>
      <c r="R71" s="223"/>
      <c r="S71" s="131"/>
      <c r="T71" s="131"/>
      <c r="U71" s="131"/>
      <c r="V71" s="131"/>
    </row>
    <row r="72" spans="1:22" x14ac:dyDescent="0.2">
      <c r="A72"/>
      <c r="B72"/>
      <c r="C72"/>
      <c r="D72"/>
      <c r="E72"/>
      <c r="F72"/>
      <c r="G72"/>
      <c r="H72"/>
      <c r="I72"/>
      <c r="J72"/>
      <c r="K72"/>
      <c r="L72"/>
      <c r="M72"/>
      <c r="N72" s="223"/>
      <c r="O72" s="223"/>
      <c r="P72" s="223"/>
      <c r="Q72" s="223"/>
      <c r="R72" s="223"/>
      <c r="S72" s="131"/>
      <c r="T72" s="131"/>
      <c r="U72" s="131"/>
      <c r="V72" s="131"/>
    </row>
    <row r="73" spans="1:22" x14ac:dyDescent="0.2">
      <c r="A73"/>
      <c r="B73"/>
      <c r="C73"/>
      <c r="D73"/>
      <c r="E73"/>
      <c r="F73"/>
      <c r="G73"/>
      <c r="H73"/>
      <c r="I73"/>
      <c r="J73"/>
      <c r="K73"/>
      <c r="L73"/>
      <c r="M73"/>
      <c r="N73" s="223"/>
      <c r="O73" s="223"/>
      <c r="P73" s="223"/>
      <c r="Q73" s="223"/>
      <c r="R73" s="223"/>
      <c r="S73" s="131"/>
      <c r="T73" s="131"/>
      <c r="U73" s="131"/>
      <c r="V73" s="131"/>
    </row>
    <row r="74" spans="1:22" x14ac:dyDescent="0.2">
      <c r="A74"/>
      <c r="B74"/>
      <c r="C74"/>
      <c r="D74"/>
      <c r="E74"/>
      <c r="F74"/>
      <c r="G74"/>
      <c r="H74"/>
      <c r="I74"/>
      <c r="J74"/>
      <c r="K74"/>
      <c r="L74"/>
      <c r="M74"/>
      <c r="N74" s="223"/>
      <c r="O74" s="223"/>
      <c r="P74" s="223"/>
      <c r="Q74" s="223"/>
      <c r="R74" s="223"/>
      <c r="S74" s="131"/>
      <c r="T74" s="131"/>
      <c r="U74" s="131"/>
      <c r="V74" s="131"/>
    </row>
    <row r="75" spans="1:22" x14ac:dyDescent="0.2">
      <c r="A75"/>
      <c r="B75"/>
      <c r="C75"/>
      <c r="D75"/>
      <c r="E75"/>
      <c r="F75"/>
      <c r="G75"/>
      <c r="H75"/>
      <c r="I75"/>
      <c r="J75"/>
      <c r="K75"/>
      <c r="L75"/>
      <c r="M75"/>
      <c r="N75" s="223"/>
      <c r="O75" s="223"/>
      <c r="P75" s="223"/>
      <c r="Q75" s="223"/>
      <c r="R75" s="223"/>
      <c r="S75" s="131"/>
      <c r="T75" s="131"/>
      <c r="U75" s="131"/>
      <c r="V75" s="131"/>
    </row>
    <row r="76" spans="1:22" x14ac:dyDescent="0.2">
      <c r="A76"/>
      <c r="B76"/>
      <c r="C76"/>
      <c r="D76"/>
      <c r="E76"/>
      <c r="F76"/>
      <c r="G76"/>
      <c r="H76"/>
      <c r="I76"/>
      <c r="J76"/>
      <c r="K76"/>
      <c r="L76"/>
      <c r="M76"/>
      <c r="N76" s="223"/>
      <c r="O76" s="223"/>
      <c r="P76" s="223"/>
      <c r="Q76" s="223"/>
      <c r="R76" s="223"/>
      <c r="S76" s="131"/>
      <c r="T76" s="131"/>
      <c r="U76" s="131"/>
      <c r="V76" s="131"/>
    </row>
    <row r="77" spans="1:22" x14ac:dyDescent="0.2">
      <c r="A77"/>
      <c r="B77"/>
      <c r="C77"/>
      <c r="D77"/>
      <c r="E77"/>
      <c r="F77"/>
      <c r="G77"/>
      <c r="H77"/>
      <c r="I77"/>
      <c r="J77"/>
      <c r="K77"/>
      <c r="L77"/>
      <c r="M77"/>
      <c r="N77" s="223"/>
      <c r="O77" s="223"/>
      <c r="P77" s="223"/>
      <c r="Q77" s="223"/>
      <c r="R77" s="223"/>
      <c r="S77" s="131"/>
      <c r="T77" s="131"/>
      <c r="U77" s="131"/>
      <c r="V77" s="131"/>
    </row>
    <row r="78" spans="1:22" x14ac:dyDescent="0.2">
      <c r="A78"/>
      <c r="B78"/>
      <c r="C78"/>
      <c r="D78"/>
      <c r="E78"/>
      <c r="F78"/>
      <c r="G78"/>
      <c r="H78"/>
      <c r="I78"/>
      <c r="J78"/>
      <c r="K78"/>
      <c r="L78"/>
      <c r="M78"/>
      <c r="N78" s="223"/>
      <c r="O78" s="223"/>
      <c r="P78" s="223"/>
      <c r="Q78" s="223"/>
      <c r="R78" s="223"/>
      <c r="S78" s="131"/>
      <c r="T78" s="131"/>
      <c r="U78" s="131"/>
      <c r="V78" s="131"/>
    </row>
    <row r="79" spans="1:22" x14ac:dyDescent="0.2">
      <c r="A79"/>
      <c r="B79"/>
      <c r="C79"/>
      <c r="D79"/>
      <c r="E79"/>
      <c r="F79"/>
      <c r="G79"/>
      <c r="H79"/>
      <c r="I79"/>
      <c r="J79"/>
      <c r="K79"/>
      <c r="L79"/>
      <c r="M79"/>
      <c r="N79" s="223"/>
      <c r="O79" s="223"/>
      <c r="P79" s="223"/>
      <c r="Q79" s="223"/>
      <c r="R79" s="223"/>
      <c r="S79" s="131"/>
      <c r="T79" s="131"/>
      <c r="U79" s="131"/>
      <c r="V79" s="131"/>
    </row>
    <row r="80" spans="1:22" x14ac:dyDescent="0.2">
      <c r="A80"/>
      <c r="B80"/>
      <c r="C80"/>
      <c r="D80"/>
      <c r="E80"/>
      <c r="F80"/>
      <c r="G80"/>
      <c r="H80"/>
      <c r="I80"/>
      <c r="J80"/>
      <c r="K80"/>
      <c r="L80"/>
      <c r="M80"/>
      <c r="N80" s="223"/>
      <c r="O80" s="223"/>
      <c r="P80" s="223"/>
      <c r="Q80" s="223"/>
      <c r="R80" s="223"/>
      <c r="S80" s="131"/>
      <c r="T80" s="131"/>
      <c r="U80" s="131"/>
      <c r="V80" s="131"/>
    </row>
    <row r="81" spans="1:22" x14ac:dyDescent="0.2">
      <c r="A81"/>
      <c r="B81"/>
      <c r="C81"/>
      <c r="D81"/>
      <c r="E81"/>
      <c r="F81"/>
      <c r="G81"/>
      <c r="H81"/>
      <c r="I81"/>
      <c r="J81"/>
      <c r="K81"/>
      <c r="L81"/>
      <c r="M81"/>
      <c r="N81" s="223"/>
      <c r="O81" s="223"/>
      <c r="P81" s="223"/>
      <c r="Q81" s="223"/>
      <c r="R81" s="223"/>
      <c r="S81" s="131"/>
      <c r="T81" s="131"/>
      <c r="U81" s="131"/>
      <c r="V81" s="131"/>
    </row>
    <row r="82" spans="1:22" x14ac:dyDescent="0.2">
      <c r="A82"/>
      <c r="B82"/>
      <c r="C82"/>
      <c r="D82"/>
      <c r="E82"/>
      <c r="F82"/>
      <c r="G82"/>
      <c r="H82"/>
      <c r="I82"/>
      <c r="J82"/>
      <c r="K82"/>
      <c r="L82"/>
      <c r="M82"/>
      <c r="N82" s="223"/>
      <c r="O82" s="223"/>
      <c r="P82" s="223"/>
      <c r="Q82" s="223"/>
      <c r="R82" s="223"/>
      <c r="S82" s="131"/>
      <c r="T82" s="131"/>
      <c r="U82" s="131"/>
      <c r="V82" s="131"/>
    </row>
    <row r="83" spans="1:22" x14ac:dyDescent="0.2">
      <c r="A83"/>
      <c r="B83"/>
      <c r="C83"/>
      <c r="D83"/>
      <c r="E83"/>
      <c r="F83"/>
      <c r="G83"/>
      <c r="H83"/>
      <c r="I83"/>
      <c r="J83"/>
      <c r="K83"/>
      <c r="L83"/>
      <c r="M83"/>
      <c r="N83" s="223"/>
      <c r="O83" s="223"/>
      <c r="P83" s="223"/>
      <c r="Q83" s="223"/>
      <c r="R83" s="223"/>
      <c r="S83" s="131"/>
      <c r="T83" s="131"/>
      <c r="U83" s="131"/>
      <c r="V83" s="131"/>
    </row>
    <row r="84" spans="1:22" x14ac:dyDescent="0.2">
      <c r="A84"/>
      <c r="B84"/>
      <c r="C84"/>
      <c r="D84"/>
      <c r="E84"/>
      <c r="F84"/>
      <c r="G84"/>
      <c r="H84"/>
      <c r="I84"/>
      <c r="J84"/>
      <c r="K84"/>
      <c r="L84"/>
      <c r="M84"/>
      <c r="N84" s="223"/>
      <c r="O84" s="223"/>
      <c r="P84" s="223"/>
      <c r="Q84" s="223"/>
      <c r="R84" s="223"/>
      <c r="S84" s="131"/>
      <c r="T84" s="131"/>
      <c r="U84" s="131"/>
      <c r="V84" s="131"/>
    </row>
    <row r="85" spans="1:22" x14ac:dyDescent="0.2">
      <c r="A85"/>
      <c r="B85"/>
      <c r="C85"/>
      <c r="D85"/>
      <c r="E85"/>
      <c r="F85"/>
      <c r="G85"/>
      <c r="H85"/>
      <c r="I85"/>
      <c r="J85"/>
      <c r="K85"/>
      <c r="L85"/>
      <c r="M85"/>
      <c r="N85" s="223"/>
      <c r="O85" s="223"/>
      <c r="P85" s="223"/>
      <c r="Q85" s="223"/>
      <c r="R85" s="223"/>
      <c r="S85" s="131"/>
      <c r="T85" s="131"/>
      <c r="U85" s="131"/>
      <c r="V85" s="131"/>
    </row>
    <row r="86" spans="1:22" x14ac:dyDescent="0.2">
      <c r="A86"/>
      <c r="B86"/>
      <c r="C86"/>
      <c r="D86"/>
      <c r="E86"/>
      <c r="F86"/>
      <c r="G86"/>
      <c r="H86"/>
      <c r="I86"/>
      <c r="J86"/>
      <c r="K86"/>
      <c r="L86"/>
      <c r="M86"/>
      <c r="N86" s="223"/>
      <c r="O86" s="223"/>
      <c r="P86" s="223"/>
      <c r="Q86" s="223"/>
      <c r="R86" s="223"/>
      <c r="S86" s="131"/>
      <c r="T86" s="131"/>
      <c r="U86" s="131"/>
      <c r="V86" s="131"/>
    </row>
    <row r="87" spans="1:22" x14ac:dyDescent="0.2">
      <c r="A87"/>
      <c r="B87"/>
      <c r="C87"/>
      <c r="D87"/>
      <c r="E87"/>
      <c r="F87"/>
      <c r="G87"/>
      <c r="H87"/>
      <c r="I87"/>
      <c r="J87"/>
      <c r="K87"/>
      <c r="L87"/>
      <c r="M87"/>
      <c r="N87" s="223"/>
      <c r="O87" s="223"/>
      <c r="P87" s="223"/>
      <c r="Q87" s="223"/>
      <c r="R87" s="223"/>
      <c r="S87" s="131"/>
      <c r="T87" s="131"/>
      <c r="U87" s="131"/>
      <c r="V87" s="131"/>
    </row>
    <row r="88" spans="1:22" x14ac:dyDescent="0.2">
      <c r="A88"/>
      <c r="B88"/>
      <c r="C88"/>
      <c r="D88"/>
      <c r="E88"/>
      <c r="F88"/>
      <c r="G88"/>
      <c r="H88"/>
      <c r="I88"/>
      <c r="J88"/>
      <c r="K88"/>
      <c r="L88"/>
      <c r="M88"/>
      <c r="N88" s="223"/>
      <c r="O88" s="223"/>
      <c r="P88" s="223"/>
      <c r="Q88" s="223"/>
      <c r="R88" s="223"/>
      <c r="S88" s="131"/>
      <c r="T88" s="131"/>
      <c r="U88" s="131"/>
      <c r="V88" s="131"/>
    </row>
    <row r="89" spans="1:22" x14ac:dyDescent="0.2">
      <c r="A89"/>
      <c r="B89"/>
      <c r="C89"/>
      <c r="D89"/>
      <c r="E89"/>
      <c r="F89"/>
      <c r="G89"/>
      <c r="H89"/>
      <c r="I89"/>
      <c r="J89"/>
      <c r="K89"/>
      <c r="L89"/>
      <c r="M89"/>
      <c r="N89" s="223"/>
      <c r="O89" s="223"/>
      <c r="P89" s="223"/>
      <c r="Q89" s="223"/>
      <c r="R89" s="223"/>
      <c r="S89" s="131"/>
      <c r="T89" s="131"/>
      <c r="U89" s="131"/>
      <c r="V89" s="131"/>
    </row>
    <row r="90" spans="1:22" x14ac:dyDescent="0.2">
      <c r="A90"/>
      <c r="B90"/>
      <c r="C90"/>
      <c r="D90"/>
      <c r="E90"/>
      <c r="F90"/>
      <c r="G90"/>
      <c r="H90"/>
      <c r="I90"/>
      <c r="J90"/>
      <c r="K90"/>
      <c r="L90"/>
      <c r="M90"/>
      <c r="N90" s="223"/>
      <c r="O90" s="223"/>
      <c r="P90" s="223"/>
      <c r="Q90" s="223"/>
      <c r="R90" s="223"/>
      <c r="S90" s="131"/>
      <c r="T90" s="131"/>
      <c r="U90" s="131"/>
      <c r="V90" s="131"/>
    </row>
    <row r="91" spans="1:22" x14ac:dyDescent="0.2">
      <c r="A91"/>
      <c r="B91"/>
      <c r="C91"/>
      <c r="D91"/>
      <c r="E91"/>
      <c r="F91"/>
      <c r="G91"/>
      <c r="H91"/>
      <c r="I91"/>
      <c r="J91"/>
      <c r="K91"/>
      <c r="L91"/>
      <c r="M91"/>
      <c r="N91" s="223"/>
      <c r="O91" s="223"/>
      <c r="P91" s="223"/>
      <c r="Q91" s="223"/>
      <c r="R91" s="223"/>
      <c r="S91" s="131"/>
      <c r="T91" s="131"/>
      <c r="U91" s="131"/>
      <c r="V91" s="131"/>
    </row>
    <row r="92" spans="1:22" x14ac:dyDescent="0.2">
      <c r="A92"/>
      <c r="B92"/>
      <c r="C92"/>
      <c r="D92"/>
      <c r="E92"/>
      <c r="F92"/>
      <c r="G92"/>
      <c r="H92"/>
      <c r="I92"/>
      <c r="J92"/>
      <c r="K92"/>
      <c r="L92"/>
      <c r="M92"/>
      <c r="N92" s="223"/>
      <c r="O92" s="223"/>
      <c r="P92" s="223"/>
      <c r="Q92" s="223"/>
      <c r="R92" s="223"/>
      <c r="S92" s="131"/>
      <c r="T92" s="131"/>
      <c r="U92" s="131"/>
      <c r="V92" s="131"/>
    </row>
    <row r="93" spans="1:22" x14ac:dyDescent="0.2">
      <c r="A93"/>
      <c r="B93"/>
      <c r="C93"/>
      <c r="D93"/>
      <c r="E93"/>
      <c r="F93"/>
      <c r="G93"/>
      <c r="H93"/>
      <c r="I93"/>
      <c r="J93"/>
      <c r="K93"/>
      <c r="L93"/>
      <c r="M93"/>
      <c r="N93" s="223"/>
      <c r="O93" s="223"/>
      <c r="P93" s="223"/>
      <c r="Q93" s="223"/>
      <c r="R93" s="223"/>
      <c r="S93" s="131"/>
      <c r="T93" s="131"/>
      <c r="U93" s="131"/>
      <c r="V93" s="131"/>
    </row>
    <row r="94" spans="1:22" x14ac:dyDescent="0.2">
      <c r="A94"/>
      <c r="B94"/>
      <c r="C94"/>
      <c r="D94"/>
      <c r="E94"/>
      <c r="F94"/>
      <c r="G94"/>
      <c r="H94"/>
      <c r="I94"/>
      <c r="J94"/>
      <c r="K94"/>
      <c r="L94"/>
      <c r="M94"/>
      <c r="N94" s="223"/>
      <c r="O94" s="223"/>
      <c r="P94" s="223"/>
      <c r="Q94" s="223"/>
      <c r="R94" s="223"/>
      <c r="S94" s="131"/>
      <c r="T94" s="131"/>
      <c r="U94" s="131"/>
      <c r="V94" s="131"/>
    </row>
    <row r="95" spans="1:22" x14ac:dyDescent="0.2">
      <c r="A95"/>
      <c r="B95"/>
      <c r="C95"/>
      <c r="D95"/>
      <c r="E95"/>
      <c r="F95"/>
      <c r="G95"/>
      <c r="H95"/>
      <c r="I95"/>
      <c r="J95"/>
      <c r="K95"/>
      <c r="L95"/>
      <c r="M95"/>
      <c r="N95" s="223"/>
      <c r="O95" s="223"/>
      <c r="P95" s="223"/>
      <c r="Q95" s="223"/>
      <c r="R95" s="223"/>
      <c r="S95" s="131"/>
      <c r="T95" s="131"/>
      <c r="U95" s="131"/>
      <c r="V95" s="131"/>
    </row>
    <row r="96" spans="1:22" x14ac:dyDescent="0.2">
      <c r="A96"/>
      <c r="B96"/>
      <c r="C96"/>
      <c r="D96"/>
      <c r="E96"/>
      <c r="F96"/>
      <c r="G96"/>
      <c r="H96"/>
      <c r="I96"/>
      <c r="J96"/>
      <c r="K96"/>
      <c r="L96"/>
      <c r="M96"/>
      <c r="N96" s="223"/>
      <c r="O96" s="223"/>
      <c r="P96" s="223"/>
      <c r="Q96" s="223"/>
      <c r="R96" s="223"/>
      <c r="S96" s="131"/>
      <c r="T96" s="131"/>
      <c r="U96" s="131"/>
      <c r="V96" s="131"/>
    </row>
    <row r="97" spans="1:22" x14ac:dyDescent="0.2">
      <c r="A97"/>
      <c r="B97"/>
      <c r="C97"/>
      <c r="D97"/>
      <c r="E97"/>
      <c r="F97"/>
      <c r="G97"/>
      <c r="H97"/>
      <c r="I97"/>
      <c r="J97"/>
      <c r="K97"/>
      <c r="L97"/>
      <c r="M97"/>
      <c r="N97" s="223"/>
      <c r="O97" s="223"/>
      <c r="P97" s="223"/>
      <c r="Q97" s="223"/>
      <c r="R97" s="223"/>
      <c r="S97" s="131"/>
      <c r="T97" s="131"/>
      <c r="U97" s="131"/>
      <c r="V97" s="131"/>
    </row>
    <row r="98" spans="1:22" x14ac:dyDescent="0.2">
      <c r="A98"/>
      <c r="B98"/>
      <c r="C98"/>
      <c r="D98"/>
      <c r="E98"/>
      <c r="F98"/>
      <c r="G98"/>
      <c r="H98"/>
      <c r="I98"/>
      <c r="J98"/>
      <c r="K98"/>
      <c r="L98"/>
      <c r="M98"/>
      <c r="N98" s="223"/>
      <c r="O98" s="223"/>
      <c r="P98" s="223"/>
      <c r="Q98" s="223"/>
      <c r="R98" s="223"/>
      <c r="S98" s="131"/>
      <c r="T98" s="131"/>
      <c r="U98" s="131"/>
      <c r="V98" s="131"/>
    </row>
    <row r="99" spans="1:22" x14ac:dyDescent="0.2">
      <c r="A99"/>
      <c r="B99"/>
      <c r="C99"/>
      <c r="D99"/>
      <c r="E99"/>
      <c r="F99"/>
      <c r="G99"/>
      <c r="H99"/>
      <c r="I99"/>
      <c r="J99"/>
      <c r="K99"/>
      <c r="L99"/>
      <c r="M99"/>
      <c r="N99" s="223"/>
      <c r="O99" s="223"/>
      <c r="P99" s="223"/>
      <c r="Q99" s="223"/>
      <c r="R99" s="223"/>
      <c r="S99" s="131"/>
      <c r="T99" s="131"/>
      <c r="U99" s="131"/>
      <c r="V99" s="131"/>
    </row>
    <row r="100" spans="1:22" x14ac:dyDescent="0.2">
      <c r="A100"/>
      <c r="B100"/>
      <c r="C100"/>
      <c r="D100"/>
      <c r="E100"/>
      <c r="F100"/>
      <c r="G100"/>
      <c r="H100"/>
      <c r="I100"/>
      <c r="J100"/>
      <c r="K100"/>
      <c r="L100"/>
      <c r="M100"/>
      <c r="N100" s="223"/>
      <c r="O100" s="223"/>
      <c r="P100" s="223"/>
      <c r="Q100" s="223"/>
      <c r="R100" s="223"/>
      <c r="S100" s="131"/>
      <c r="T100" s="131"/>
      <c r="U100" s="131"/>
      <c r="V100" s="131"/>
    </row>
    <row r="101" spans="1:22" x14ac:dyDescent="0.2">
      <c r="A101"/>
      <c r="B101"/>
      <c r="C101"/>
      <c r="D101"/>
      <c r="E101"/>
      <c r="F101"/>
      <c r="G101"/>
      <c r="H101"/>
      <c r="I101"/>
      <c r="J101"/>
      <c r="K101"/>
      <c r="L101"/>
      <c r="M101"/>
      <c r="N101" s="223"/>
      <c r="O101" s="223"/>
      <c r="P101" s="223"/>
      <c r="Q101" s="223"/>
      <c r="R101" s="223"/>
      <c r="S101" s="131"/>
      <c r="T101" s="131"/>
      <c r="U101" s="131"/>
      <c r="V101" s="131"/>
    </row>
    <row r="102" spans="1:22" x14ac:dyDescent="0.2">
      <c r="A102"/>
      <c r="B102"/>
      <c r="C102"/>
      <c r="D102"/>
      <c r="E102"/>
      <c r="F102"/>
      <c r="G102"/>
      <c r="H102"/>
      <c r="I102"/>
      <c r="J102"/>
      <c r="K102"/>
      <c r="L102"/>
      <c r="M102"/>
      <c r="N102" s="223"/>
      <c r="O102" s="223"/>
      <c r="P102" s="223"/>
      <c r="Q102" s="223"/>
      <c r="R102" s="223"/>
      <c r="S102" s="131"/>
      <c r="T102" s="131"/>
      <c r="U102" s="131"/>
      <c r="V102" s="131"/>
    </row>
    <row r="103" spans="1:22" x14ac:dyDescent="0.2">
      <c r="A103"/>
      <c r="B103"/>
      <c r="C103"/>
      <c r="D103"/>
      <c r="E103"/>
      <c r="F103"/>
      <c r="G103"/>
      <c r="H103"/>
      <c r="I103"/>
      <c r="J103"/>
      <c r="K103"/>
      <c r="L103"/>
      <c r="M103"/>
      <c r="N103" s="223"/>
      <c r="O103" s="223"/>
      <c r="P103" s="223"/>
      <c r="Q103" s="223"/>
      <c r="R103" s="223"/>
      <c r="S103" s="131"/>
      <c r="T103" s="131"/>
      <c r="U103" s="131"/>
      <c r="V103" s="131"/>
    </row>
    <row r="104" spans="1:22" x14ac:dyDescent="0.2">
      <c r="A104"/>
      <c r="B104"/>
      <c r="C104"/>
      <c r="D104"/>
      <c r="E104"/>
      <c r="F104"/>
      <c r="G104"/>
      <c r="H104"/>
      <c r="I104"/>
      <c r="J104"/>
      <c r="K104"/>
      <c r="L104"/>
      <c r="M104"/>
      <c r="N104" s="223"/>
      <c r="O104" s="223"/>
      <c r="P104" s="223"/>
      <c r="Q104" s="223"/>
      <c r="R104" s="223"/>
      <c r="S104" s="131"/>
      <c r="T104" s="131"/>
      <c r="U104" s="131"/>
      <c r="V104" s="131"/>
    </row>
    <row r="105" spans="1:22" x14ac:dyDescent="0.2">
      <c r="A105"/>
      <c r="B105"/>
      <c r="C105"/>
      <c r="D105"/>
      <c r="E105"/>
      <c r="F105"/>
      <c r="G105"/>
      <c r="H105"/>
      <c r="I105"/>
      <c r="J105"/>
      <c r="K105"/>
      <c r="L105"/>
      <c r="M105"/>
      <c r="N105" s="223"/>
      <c r="O105" s="223"/>
      <c r="P105" s="223"/>
      <c r="Q105" s="223"/>
      <c r="R105" s="223"/>
      <c r="S105" s="131"/>
      <c r="T105" s="131"/>
      <c r="U105" s="131"/>
      <c r="V105" s="131"/>
    </row>
    <row r="106" spans="1:22" x14ac:dyDescent="0.2">
      <c r="A106"/>
      <c r="B106"/>
      <c r="C106"/>
      <c r="D106"/>
      <c r="E106"/>
      <c r="F106"/>
      <c r="G106"/>
      <c r="H106"/>
      <c r="I106"/>
      <c r="J106"/>
      <c r="K106"/>
      <c r="L106"/>
      <c r="M106"/>
      <c r="N106" s="223"/>
      <c r="O106" s="223"/>
      <c r="P106" s="223"/>
      <c r="Q106" s="223"/>
      <c r="R106" s="223"/>
      <c r="S106" s="131"/>
      <c r="T106" s="131"/>
      <c r="U106" s="131"/>
      <c r="V106" s="131"/>
    </row>
    <row r="107" spans="1:22" x14ac:dyDescent="0.2">
      <c r="A107"/>
      <c r="B107"/>
      <c r="C107"/>
      <c r="D107"/>
      <c r="E107"/>
      <c r="F107"/>
      <c r="G107"/>
      <c r="H107"/>
      <c r="I107"/>
      <c r="J107"/>
      <c r="K107"/>
      <c r="L107"/>
      <c r="M107"/>
      <c r="N107" s="223"/>
      <c r="O107" s="223"/>
      <c r="P107" s="223"/>
      <c r="Q107" s="223"/>
      <c r="R107" s="223"/>
      <c r="S107" s="131"/>
      <c r="T107" s="131"/>
      <c r="U107" s="131"/>
      <c r="V107" s="131"/>
    </row>
    <row r="108" spans="1:22" x14ac:dyDescent="0.2">
      <c r="A108"/>
      <c r="B108"/>
      <c r="C108"/>
      <c r="D108"/>
      <c r="E108"/>
      <c r="F108"/>
      <c r="G108"/>
      <c r="H108"/>
      <c r="I108"/>
      <c r="J108"/>
      <c r="K108"/>
      <c r="L108"/>
      <c r="M108"/>
      <c r="N108" s="223"/>
      <c r="O108" s="223"/>
      <c r="P108" s="223"/>
      <c r="Q108" s="223"/>
      <c r="R108" s="223"/>
      <c r="S108" s="131"/>
      <c r="T108" s="131"/>
      <c r="U108" s="131"/>
      <c r="V108" s="131"/>
    </row>
    <row r="109" spans="1:22" x14ac:dyDescent="0.2">
      <c r="A109"/>
      <c r="B109"/>
      <c r="C109"/>
      <c r="D109"/>
      <c r="E109"/>
      <c r="F109"/>
      <c r="G109"/>
      <c r="H109"/>
      <c r="I109"/>
      <c r="J109"/>
      <c r="K109"/>
      <c r="L109"/>
      <c r="M109"/>
      <c r="N109" s="223"/>
      <c r="O109" s="223"/>
      <c r="P109" s="223"/>
      <c r="Q109" s="223"/>
      <c r="R109" s="223"/>
      <c r="S109" s="131"/>
      <c r="T109" s="131"/>
      <c r="U109" s="131"/>
      <c r="V109" s="131"/>
    </row>
    <row r="110" spans="1:22" x14ac:dyDescent="0.2">
      <c r="A110"/>
      <c r="B110"/>
      <c r="C110"/>
      <c r="D110"/>
      <c r="E110"/>
      <c r="F110"/>
      <c r="G110"/>
      <c r="H110"/>
      <c r="I110"/>
      <c r="J110"/>
      <c r="K110"/>
      <c r="L110"/>
      <c r="M110"/>
      <c r="N110" s="223"/>
      <c r="O110" s="223"/>
      <c r="P110" s="223"/>
      <c r="Q110" s="223"/>
      <c r="R110" s="223"/>
      <c r="S110" s="131"/>
      <c r="T110" s="131"/>
      <c r="U110" s="131"/>
      <c r="V110" s="131"/>
    </row>
    <row r="111" spans="1:22" x14ac:dyDescent="0.2">
      <c r="A111"/>
      <c r="B111"/>
      <c r="C111"/>
      <c r="D111"/>
      <c r="E111"/>
      <c r="F111"/>
      <c r="G111"/>
      <c r="H111"/>
      <c r="I111"/>
      <c r="J111"/>
      <c r="K111"/>
      <c r="L111"/>
      <c r="M111"/>
      <c r="N111" s="223"/>
      <c r="O111" s="223"/>
      <c r="P111" s="223"/>
      <c r="Q111" s="223"/>
      <c r="R111" s="223"/>
      <c r="S111" s="131"/>
      <c r="T111" s="131"/>
      <c r="U111" s="131"/>
      <c r="V111" s="131"/>
    </row>
    <row r="112" spans="1:22" x14ac:dyDescent="0.2">
      <c r="A112"/>
      <c r="B112"/>
      <c r="C112"/>
      <c r="D112"/>
      <c r="E112"/>
      <c r="F112"/>
      <c r="G112"/>
      <c r="H112"/>
      <c r="I112"/>
      <c r="J112"/>
      <c r="K112"/>
      <c r="L112"/>
      <c r="M112"/>
      <c r="N112" s="223"/>
      <c r="O112" s="223"/>
      <c r="P112" s="223"/>
      <c r="Q112" s="223"/>
      <c r="R112" s="223"/>
      <c r="S112" s="131"/>
      <c r="T112" s="131"/>
      <c r="U112" s="131"/>
      <c r="V112" s="131"/>
    </row>
    <row r="113" spans="1:22" x14ac:dyDescent="0.2">
      <c r="A113"/>
      <c r="B113"/>
      <c r="C113"/>
      <c r="D113"/>
      <c r="E113"/>
      <c r="F113"/>
      <c r="G113"/>
      <c r="H113"/>
      <c r="I113"/>
      <c r="J113"/>
      <c r="K113"/>
      <c r="L113"/>
      <c r="M113"/>
      <c r="N113" s="223"/>
      <c r="O113" s="223"/>
      <c r="P113" s="223"/>
      <c r="Q113" s="223"/>
      <c r="R113" s="223"/>
      <c r="S113" s="131"/>
      <c r="T113" s="131"/>
      <c r="U113" s="131"/>
      <c r="V113" s="131"/>
    </row>
    <row r="114" spans="1:22" x14ac:dyDescent="0.2">
      <c r="A114"/>
      <c r="B114"/>
      <c r="C114"/>
      <c r="D114"/>
      <c r="E114"/>
      <c r="F114"/>
      <c r="G114"/>
      <c r="H114"/>
      <c r="I114"/>
      <c r="J114"/>
      <c r="K114"/>
      <c r="L114"/>
      <c r="M114"/>
      <c r="N114" s="223"/>
      <c r="O114" s="223"/>
      <c r="P114" s="223"/>
      <c r="Q114" s="223"/>
      <c r="R114" s="223"/>
      <c r="S114" s="131"/>
      <c r="T114" s="131"/>
      <c r="U114" s="131"/>
      <c r="V114" s="131"/>
    </row>
    <row r="115" spans="1:22" x14ac:dyDescent="0.2">
      <c r="A115"/>
      <c r="B115"/>
      <c r="C115"/>
      <c r="D115"/>
      <c r="E115"/>
      <c r="F115"/>
      <c r="G115"/>
      <c r="H115"/>
      <c r="I115"/>
      <c r="J115"/>
      <c r="K115"/>
      <c r="L115"/>
      <c r="M115"/>
      <c r="N115" s="223"/>
      <c r="O115" s="223"/>
      <c r="P115" s="223"/>
      <c r="Q115" s="223"/>
      <c r="R115" s="223"/>
      <c r="S115" s="131"/>
      <c r="T115" s="131"/>
      <c r="U115" s="131"/>
      <c r="V115" s="131"/>
    </row>
    <row r="116" spans="1:22" x14ac:dyDescent="0.2">
      <c r="A116"/>
      <c r="B116"/>
      <c r="C116"/>
      <c r="D116"/>
      <c r="E116"/>
      <c r="F116"/>
      <c r="G116"/>
      <c r="H116"/>
      <c r="I116"/>
      <c r="J116"/>
      <c r="K116"/>
      <c r="L116"/>
      <c r="M116"/>
      <c r="N116" s="223"/>
      <c r="O116" s="223"/>
      <c r="P116" s="223"/>
      <c r="Q116" s="223"/>
      <c r="R116" s="223"/>
      <c r="S116" s="131"/>
      <c r="T116" s="131"/>
      <c r="U116" s="131"/>
      <c r="V116" s="131"/>
    </row>
    <row r="117" spans="1:22" x14ac:dyDescent="0.2">
      <c r="A117"/>
      <c r="B117"/>
      <c r="C117"/>
      <c r="D117"/>
      <c r="E117"/>
      <c r="F117"/>
      <c r="G117"/>
      <c r="H117"/>
      <c r="I117"/>
      <c r="J117"/>
      <c r="K117"/>
      <c r="L117"/>
      <c r="M117"/>
      <c r="N117" s="223"/>
      <c r="O117" s="223"/>
      <c r="P117" s="223"/>
      <c r="Q117" s="223"/>
      <c r="R117" s="223"/>
      <c r="S117" s="131"/>
      <c r="T117" s="131"/>
      <c r="U117" s="131"/>
      <c r="V117" s="131"/>
    </row>
    <row r="118" spans="1:22" x14ac:dyDescent="0.2">
      <c r="A118"/>
      <c r="B118"/>
      <c r="C118"/>
      <c r="D118"/>
      <c r="E118"/>
      <c r="F118"/>
      <c r="G118"/>
      <c r="H118"/>
      <c r="I118"/>
      <c r="J118"/>
      <c r="K118"/>
      <c r="L118"/>
      <c r="M118"/>
      <c r="N118" s="223"/>
      <c r="O118" s="223"/>
      <c r="P118" s="223"/>
      <c r="Q118" s="223"/>
      <c r="R118" s="223"/>
      <c r="S118" s="131"/>
      <c r="T118" s="131"/>
      <c r="U118" s="131"/>
      <c r="V118" s="131"/>
    </row>
    <row r="119" spans="1:22" x14ac:dyDescent="0.2">
      <c r="A119"/>
      <c r="B119"/>
      <c r="C119"/>
      <c r="D119"/>
      <c r="E119"/>
      <c r="F119"/>
      <c r="G119"/>
      <c r="H119"/>
      <c r="I119"/>
      <c r="J119"/>
      <c r="K119"/>
      <c r="L119"/>
      <c r="M119"/>
      <c r="N119" s="223"/>
      <c r="O119" s="223"/>
      <c r="P119" s="223"/>
      <c r="Q119" s="223"/>
      <c r="R119" s="223"/>
      <c r="S119" s="131"/>
      <c r="T119" s="131"/>
      <c r="U119" s="131"/>
      <c r="V119" s="131"/>
    </row>
    <row r="120" spans="1:22" x14ac:dyDescent="0.2">
      <c r="A120"/>
      <c r="B120"/>
      <c r="C120"/>
      <c r="D120"/>
      <c r="E120"/>
      <c r="F120"/>
      <c r="G120"/>
      <c r="H120"/>
      <c r="I120"/>
      <c r="J120"/>
      <c r="K120"/>
      <c r="L120"/>
      <c r="M120"/>
      <c r="N120" s="223"/>
      <c r="O120" s="223"/>
      <c r="P120" s="223"/>
      <c r="Q120" s="223"/>
      <c r="R120" s="223"/>
      <c r="S120" s="131"/>
      <c r="T120" s="131"/>
      <c r="U120" s="131"/>
      <c r="V120" s="131"/>
    </row>
    <row r="121" spans="1:22" x14ac:dyDescent="0.2">
      <c r="A121"/>
      <c r="B121"/>
      <c r="C121"/>
      <c r="D121"/>
      <c r="E121"/>
      <c r="F121"/>
      <c r="G121"/>
      <c r="H121"/>
      <c r="I121"/>
      <c r="J121"/>
      <c r="K121"/>
      <c r="L121"/>
      <c r="M121"/>
      <c r="N121" s="223"/>
      <c r="O121" s="223"/>
      <c r="P121" s="223"/>
      <c r="Q121" s="223"/>
      <c r="R121" s="223"/>
      <c r="S121" s="131"/>
      <c r="T121" s="131"/>
      <c r="U121" s="131"/>
      <c r="V121" s="131"/>
    </row>
    <row r="122" spans="1:22" x14ac:dyDescent="0.2">
      <c r="A122"/>
      <c r="B122"/>
      <c r="C122"/>
      <c r="D122"/>
      <c r="E122"/>
      <c r="F122"/>
      <c r="G122"/>
      <c r="H122"/>
      <c r="I122"/>
      <c r="J122"/>
      <c r="K122"/>
      <c r="L122"/>
      <c r="M122"/>
      <c r="N122" s="223"/>
      <c r="O122" s="223"/>
      <c r="P122" s="223"/>
      <c r="Q122" s="223"/>
      <c r="R122" s="223"/>
      <c r="S122" s="131"/>
      <c r="T122" s="131"/>
      <c r="U122" s="131"/>
      <c r="V122" s="131"/>
    </row>
    <row r="123" spans="1:22" x14ac:dyDescent="0.2">
      <c r="A123"/>
      <c r="B123"/>
      <c r="C123"/>
      <c r="D123"/>
      <c r="E123"/>
      <c r="F123"/>
      <c r="G123"/>
      <c r="H123"/>
      <c r="I123"/>
      <c r="J123"/>
      <c r="K123"/>
      <c r="L123"/>
      <c r="M123"/>
      <c r="N123" s="223"/>
      <c r="O123" s="223"/>
      <c r="P123" s="223"/>
      <c r="Q123" s="223"/>
      <c r="R123" s="223"/>
      <c r="S123" s="131"/>
      <c r="T123" s="131"/>
      <c r="U123" s="131"/>
      <c r="V123" s="131"/>
    </row>
    <row r="124" spans="1:22" x14ac:dyDescent="0.2">
      <c r="A124"/>
      <c r="B124"/>
      <c r="C124"/>
      <c r="D124"/>
      <c r="E124"/>
      <c r="F124"/>
      <c r="G124"/>
      <c r="H124"/>
      <c r="I124"/>
      <c r="J124"/>
      <c r="K124"/>
      <c r="L124"/>
      <c r="M124"/>
      <c r="N124" s="223"/>
      <c r="O124" s="223"/>
      <c r="P124" s="223"/>
      <c r="Q124" s="223"/>
      <c r="R124" s="223"/>
      <c r="S124" s="131"/>
      <c r="T124" s="131"/>
      <c r="U124" s="131"/>
      <c r="V124" s="131"/>
    </row>
    <row r="125" spans="1:22" x14ac:dyDescent="0.2">
      <c r="A125"/>
      <c r="B125"/>
      <c r="C125"/>
      <c r="D125"/>
      <c r="E125"/>
      <c r="F125"/>
      <c r="G125"/>
      <c r="H125"/>
      <c r="I125"/>
      <c r="J125"/>
      <c r="K125"/>
      <c r="L125"/>
      <c r="M125"/>
      <c r="N125" s="223"/>
      <c r="O125" s="223"/>
      <c r="P125" s="223"/>
      <c r="Q125" s="223"/>
      <c r="R125" s="223"/>
      <c r="S125" s="131"/>
      <c r="T125" s="131"/>
      <c r="U125" s="131"/>
      <c r="V125" s="131"/>
    </row>
    <row r="126" spans="1:22" x14ac:dyDescent="0.2">
      <c r="A126"/>
      <c r="B126"/>
      <c r="C126"/>
      <c r="D126"/>
      <c r="E126"/>
      <c r="F126"/>
      <c r="G126"/>
      <c r="H126"/>
      <c r="I126"/>
      <c r="J126"/>
      <c r="K126"/>
      <c r="L126"/>
      <c r="M126"/>
      <c r="N126" s="223"/>
      <c r="O126" s="223"/>
      <c r="P126" s="223"/>
      <c r="Q126" s="223"/>
      <c r="R126" s="223"/>
      <c r="S126" s="131"/>
      <c r="T126" s="131"/>
      <c r="U126" s="131"/>
      <c r="V126" s="131"/>
    </row>
    <row r="127" spans="1:22" x14ac:dyDescent="0.2">
      <c r="A127"/>
      <c r="B127"/>
      <c r="C127"/>
      <c r="D127"/>
      <c r="E127"/>
      <c r="F127"/>
      <c r="G127"/>
      <c r="H127"/>
      <c r="I127"/>
      <c r="J127"/>
      <c r="K127"/>
      <c r="L127"/>
      <c r="M127"/>
      <c r="N127" s="223"/>
      <c r="O127" s="223"/>
      <c r="P127" s="223"/>
      <c r="Q127" s="223"/>
      <c r="R127" s="223"/>
      <c r="S127" s="131"/>
      <c r="T127" s="131"/>
      <c r="U127" s="131"/>
      <c r="V127" s="131"/>
    </row>
    <row r="128" spans="1:22" x14ac:dyDescent="0.2">
      <c r="A128"/>
      <c r="B128"/>
      <c r="C128"/>
      <c r="D128"/>
      <c r="E128"/>
      <c r="F128"/>
      <c r="G128"/>
      <c r="H128"/>
      <c r="I128"/>
      <c r="J128"/>
      <c r="K128"/>
      <c r="L128"/>
      <c r="M128"/>
      <c r="N128" s="223"/>
      <c r="O128" s="223"/>
      <c r="P128" s="223"/>
      <c r="Q128" s="223"/>
      <c r="R128" s="223"/>
      <c r="S128" s="131"/>
      <c r="T128" s="131"/>
      <c r="U128" s="131"/>
      <c r="V128" s="131"/>
    </row>
    <row r="129" spans="1:22" x14ac:dyDescent="0.2">
      <c r="A129"/>
      <c r="B129"/>
      <c r="C129"/>
      <c r="D129"/>
      <c r="E129"/>
      <c r="F129"/>
      <c r="G129"/>
      <c r="H129"/>
      <c r="I129"/>
      <c r="J129"/>
      <c r="K129"/>
      <c r="L129"/>
      <c r="M129"/>
      <c r="N129" s="223"/>
      <c r="O129" s="223"/>
      <c r="P129" s="223"/>
      <c r="Q129" s="223"/>
      <c r="R129" s="223"/>
      <c r="S129" s="131"/>
      <c r="T129" s="131"/>
      <c r="U129" s="131"/>
      <c r="V129" s="131"/>
    </row>
    <row r="130" spans="1:22" x14ac:dyDescent="0.2">
      <c r="A130"/>
      <c r="B130"/>
      <c r="C130"/>
      <c r="D130"/>
      <c r="E130"/>
      <c r="F130"/>
      <c r="G130"/>
      <c r="H130"/>
      <c r="I130"/>
      <c r="J130"/>
      <c r="K130"/>
      <c r="L130"/>
      <c r="M130"/>
      <c r="N130" s="223"/>
      <c r="O130" s="223"/>
      <c r="P130" s="223"/>
      <c r="Q130" s="223"/>
      <c r="R130" s="223"/>
      <c r="S130" s="131"/>
      <c r="T130" s="131"/>
      <c r="U130" s="131"/>
      <c r="V130" s="131"/>
    </row>
    <row r="131" spans="1:22" x14ac:dyDescent="0.2">
      <c r="A131"/>
      <c r="B131"/>
      <c r="C131"/>
      <c r="D131"/>
      <c r="E131"/>
      <c r="F131"/>
      <c r="G131"/>
      <c r="H131"/>
      <c r="I131"/>
      <c r="J131"/>
      <c r="K131"/>
      <c r="L131"/>
      <c r="M131"/>
      <c r="N131" s="223"/>
      <c r="O131" s="223"/>
      <c r="P131" s="223"/>
      <c r="Q131" s="223"/>
      <c r="R131" s="223"/>
      <c r="S131" s="131"/>
      <c r="T131" s="131"/>
      <c r="U131" s="131"/>
      <c r="V131" s="131"/>
    </row>
    <row r="132" spans="1:22" x14ac:dyDescent="0.2">
      <c r="A132"/>
      <c r="B132"/>
      <c r="C132"/>
      <c r="D132"/>
      <c r="E132"/>
      <c r="F132"/>
      <c r="G132"/>
      <c r="H132"/>
      <c r="I132"/>
      <c r="J132"/>
      <c r="K132"/>
      <c r="L132"/>
      <c r="M132"/>
      <c r="N132" s="223"/>
      <c r="O132" s="223"/>
      <c r="P132" s="223"/>
      <c r="Q132" s="223"/>
      <c r="R132" s="223"/>
      <c r="S132" s="131"/>
      <c r="T132" s="131"/>
      <c r="U132" s="131"/>
      <c r="V132" s="131"/>
    </row>
    <row r="133" spans="1:22" x14ac:dyDescent="0.2">
      <c r="A133"/>
      <c r="B133"/>
      <c r="C133"/>
      <c r="D133"/>
      <c r="E133"/>
      <c r="F133"/>
      <c r="G133"/>
      <c r="H133"/>
      <c r="I133"/>
      <c r="J133"/>
      <c r="K133"/>
      <c r="L133"/>
      <c r="M133"/>
      <c r="N133" s="223"/>
      <c r="O133" s="223"/>
      <c r="P133" s="223"/>
      <c r="Q133" s="223"/>
      <c r="R133" s="223"/>
      <c r="S133" s="131"/>
      <c r="T133" s="131"/>
      <c r="U133" s="131"/>
      <c r="V133" s="131"/>
    </row>
    <row r="134" spans="1:22" x14ac:dyDescent="0.2">
      <c r="A134"/>
      <c r="B134"/>
      <c r="C134"/>
      <c r="D134"/>
      <c r="E134"/>
      <c r="F134"/>
      <c r="G134"/>
      <c r="H134"/>
      <c r="I134"/>
      <c r="J134"/>
      <c r="K134"/>
      <c r="L134"/>
      <c r="M134"/>
      <c r="N134" s="223"/>
      <c r="O134" s="223"/>
      <c r="P134" s="223"/>
      <c r="Q134" s="223"/>
      <c r="R134" s="223"/>
      <c r="S134" s="131"/>
      <c r="T134" s="131"/>
      <c r="U134" s="131"/>
      <c r="V134" s="131"/>
    </row>
    <row r="135" spans="1:22" x14ac:dyDescent="0.2">
      <c r="A135"/>
      <c r="B135"/>
      <c r="C135"/>
      <c r="D135"/>
      <c r="E135"/>
      <c r="F135"/>
      <c r="G135"/>
      <c r="H135"/>
      <c r="I135"/>
      <c r="J135"/>
      <c r="K135"/>
      <c r="L135"/>
      <c r="M135"/>
      <c r="N135" s="223"/>
      <c r="O135" s="223"/>
      <c r="P135" s="223"/>
      <c r="Q135" s="223"/>
      <c r="R135" s="223"/>
      <c r="S135" s="131"/>
      <c r="T135" s="131"/>
      <c r="U135" s="131"/>
      <c r="V135" s="131"/>
    </row>
    <row r="136" spans="1:22" x14ac:dyDescent="0.2">
      <c r="A136"/>
      <c r="B136"/>
      <c r="C136"/>
      <c r="D136"/>
      <c r="E136"/>
      <c r="F136"/>
      <c r="G136"/>
      <c r="H136"/>
      <c r="I136"/>
      <c r="J136"/>
      <c r="K136"/>
      <c r="L136"/>
      <c r="M136"/>
      <c r="N136" s="223"/>
      <c r="O136" s="223"/>
      <c r="P136" s="223"/>
      <c r="Q136" s="223"/>
      <c r="R136" s="223"/>
      <c r="S136" s="131"/>
      <c r="T136" s="131"/>
      <c r="U136" s="131"/>
      <c r="V136" s="131"/>
    </row>
    <row r="137" spans="1:22" x14ac:dyDescent="0.2">
      <c r="A137"/>
      <c r="B137"/>
      <c r="C137"/>
      <c r="D137"/>
      <c r="E137"/>
      <c r="F137"/>
      <c r="G137"/>
      <c r="H137"/>
      <c r="I137"/>
      <c r="J137"/>
      <c r="K137"/>
      <c r="L137"/>
      <c r="M137"/>
      <c r="N137" s="223"/>
      <c r="O137" s="223"/>
      <c r="P137" s="223"/>
      <c r="Q137" s="223"/>
      <c r="R137" s="223"/>
      <c r="S137" s="131"/>
      <c r="T137" s="131"/>
      <c r="U137" s="131"/>
      <c r="V137" s="131"/>
    </row>
    <row r="138" spans="1:22" x14ac:dyDescent="0.2">
      <c r="A138"/>
      <c r="B138"/>
      <c r="C138"/>
      <c r="D138"/>
      <c r="E138"/>
      <c r="F138"/>
      <c r="G138"/>
      <c r="H138"/>
      <c r="I138"/>
      <c r="J138"/>
      <c r="K138"/>
      <c r="L138"/>
      <c r="M138"/>
      <c r="N138" s="223"/>
      <c r="O138" s="223"/>
      <c r="P138" s="223"/>
      <c r="Q138" s="223"/>
      <c r="R138" s="223"/>
      <c r="S138" s="131"/>
      <c r="T138" s="131"/>
      <c r="U138" s="131"/>
      <c r="V138" s="131"/>
    </row>
    <row r="139" spans="1:22" x14ac:dyDescent="0.2">
      <c r="A139"/>
      <c r="B139"/>
      <c r="C139"/>
      <c r="D139"/>
      <c r="E139"/>
      <c r="F139"/>
      <c r="G139"/>
      <c r="H139"/>
      <c r="I139"/>
      <c r="J139"/>
      <c r="K139"/>
      <c r="L139"/>
      <c r="M139"/>
      <c r="N139" s="223"/>
      <c r="O139" s="223"/>
      <c r="P139" s="223"/>
      <c r="Q139" s="223"/>
      <c r="R139" s="223"/>
      <c r="S139" s="131"/>
      <c r="T139" s="131"/>
      <c r="U139" s="131"/>
      <c r="V139" s="131"/>
    </row>
    <row r="140" spans="1:22" x14ac:dyDescent="0.2">
      <c r="A140"/>
      <c r="B140"/>
      <c r="C140"/>
      <c r="D140"/>
      <c r="E140"/>
      <c r="F140"/>
      <c r="G140"/>
      <c r="H140"/>
      <c r="I140"/>
      <c r="J140"/>
      <c r="K140"/>
      <c r="L140"/>
      <c r="M140"/>
      <c r="N140" s="223"/>
      <c r="O140" s="223"/>
      <c r="P140" s="223"/>
      <c r="Q140" s="223"/>
      <c r="R140" s="223"/>
      <c r="S140" s="131"/>
      <c r="T140" s="131"/>
      <c r="U140" s="131"/>
      <c r="V140" s="131"/>
    </row>
    <row r="141" spans="1:22" x14ac:dyDescent="0.2">
      <c r="A141"/>
      <c r="B141"/>
      <c r="C141"/>
      <c r="D141"/>
      <c r="E141"/>
      <c r="F141"/>
      <c r="G141"/>
      <c r="H141"/>
      <c r="I141"/>
      <c r="J141"/>
      <c r="K141"/>
      <c r="L141"/>
      <c r="M141"/>
      <c r="N141" s="223"/>
      <c r="O141" s="223"/>
      <c r="P141" s="223"/>
      <c r="Q141" s="223"/>
      <c r="R141" s="223"/>
      <c r="S141" s="131"/>
      <c r="T141" s="131"/>
      <c r="U141" s="131"/>
      <c r="V141" s="131"/>
    </row>
    <row r="142" spans="1:22" x14ac:dyDescent="0.2">
      <c r="A142"/>
      <c r="B142"/>
      <c r="C142"/>
      <c r="D142"/>
      <c r="E142"/>
      <c r="F142"/>
      <c r="G142"/>
      <c r="H142"/>
      <c r="I142"/>
      <c r="J142"/>
      <c r="K142"/>
      <c r="L142"/>
      <c r="M142"/>
      <c r="N142" s="223"/>
      <c r="O142" s="223"/>
      <c r="P142" s="223"/>
      <c r="Q142" s="223"/>
      <c r="R142" s="223"/>
      <c r="S142" s="131"/>
      <c r="T142" s="131"/>
      <c r="U142" s="131"/>
      <c r="V142" s="131"/>
    </row>
    <row r="143" spans="1:22" x14ac:dyDescent="0.2">
      <c r="A143"/>
      <c r="B143"/>
      <c r="C143"/>
      <c r="D143"/>
      <c r="E143"/>
      <c r="F143"/>
      <c r="G143"/>
      <c r="H143"/>
      <c r="I143"/>
      <c r="J143"/>
      <c r="K143"/>
      <c r="L143"/>
      <c r="M143"/>
      <c r="N143" s="223"/>
      <c r="O143" s="223"/>
      <c r="P143" s="223"/>
      <c r="Q143" s="223"/>
      <c r="R143" s="223"/>
      <c r="S143" s="131"/>
      <c r="T143" s="131"/>
      <c r="U143" s="131"/>
      <c r="V143" s="131"/>
    </row>
    <row r="144" spans="1:22" x14ac:dyDescent="0.2">
      <c r="A144"/>
      <c r="B144"/>
      <c r="C144"/>
      <c r="D144"/>
      <c r="E144"/>
      <c r="F144"/>
      <c r="G144"/>
      <c r="H144"/>
      <c r="I144"/>
      <c r="J144"/>
      <c r="K144"/>
      <c r="L144"/>
      <c r="M144"/>
      <c r="N144" s="223"/>
      <c r="O144" s="223"/>
      <c r="P144" s="223"/>
      <c r="Q144" s="223"/>
      <c r="R144" s="223"/>
      <c r="S144" s="131"/>
      <c r="T144" s="131"/>
      <c r="U144" s="131"/>
      <c r="V144" s="131"/>
    </row>
    <row r="145" spans="1:22" x14ac:dyDescent="0.2">
      <c r="A145"/>
      <c r="B145"/>
      <c r="C145"/>
      <c r="D145"/>
      <c r="E145"/>
      <c r="F145"/>
      <c r="G145"/>
      <c r="H145"/>
      <c r="I145"/>
      <c r="J145"/>
      <c r="K145"/>
      <c r="L145"/>
      <c r="M145"/>
      <c r="N145" s="223"/>
      <c r="O145" s="223"/>
      <c r="P145" s="223"/>
      <c r="Q145" s="223"/>
      <c r="R145" s="223"/>
      <c r="S145" s="131"/>
      <c r="T145" s="131"/>
      <c r="U145" s="131"/>
      <c r="V145" s="131"/>
    </row>
    <row r="146" spans="1:22" x14ac:dyDescent="0.2">
      <c r="A146"/>
      <c r="B146"/>
      <c r="C146"/>
      <c r="D146"/>
      <c r="E146"/>
      <c r="F146"/>
      <c r="G146"/>
      <c r="H146"/>
      <c r="I146"/>
      <c r="J146"/>
      <c r="K146"/>
      <c r="L146"/>
      <c r="M146"/>
      <c r="N146" s="223"/>
      <c r="O146" s="223"/>
      <c r="P146" s="223"/>
      <c r="Q146" s="223"/>
      <c r="R146" s="223"/>
      <c r="S146" s="131"/>
      <c r="T146" s="131"/>
      <c r="U146" s="131"/>
      <c r="V146" s="131"/>
    </row>
    <row r="147" spans="1:22" x14ac:dyDescent="0.2">
      <c r="A147"/>
      <c r="B147"/>
      <c r="C147"/>
      <c r="D147"/>
      <c r="E147"/>
      <c r="F147"/>
      <c r="G147"/>
      <c r="H147"/>
      <c r="I147"/>
      <c r="J147"/>
      <c r="K147"/>
      <c r="L147"/>
      <c r="M147"/>
      <c r="N147" s="223"/>
      <c r="O147" s="223"/>
      <c r="P147" s="223"/>
      <c r="Q147" s="223"/>
      <c r="R147" s="223"/>
      <c r="S147" s="131"/>
      <c r="T147" s="131"/>
      <c r="U147" s="131"/>
      <c r="V147" s="131"/>
    </row>
    <row r="148" spans="1:22" x14ac:dyDescent="0.2">
      <c r="A148"/>
      <c r="B148"/>
      <c r="C148"/>
      <c r="D148"/>
      <c r="E148"/>
      <c r="F148"/>
      <c r="G148"/>
      <c r="H148"/>
      <c r="I148"/>
      <c r="J148"/>
      <c r="K148"/>
      <c r="L148"/>
      <c r="M148"/>
      <c r="N148" s="223"/>
      <c r="O148" s="223"/>
      <c r="P148" s="223"/>
      <c r="Q148" s="223"/>
      <c r="R148" s="223"/>
      <c r="S148" s="131"/>
      <c r="T148" s="131"/>
      <c r="U148" s="131"/>
      <c r="V148" s="131"/>
    </row>
    <row r="149" spans="1:22" x14ac:dyDescent="0.2">
      <c r="A149"/>
      <c r="B149"/>
      <c r="C149"/>
      <c r="D149"/>
      <c r="E149"/>
      <c r="F149"/>
      <c r="G149"/>
      <c r="H149"/>
      <c r="I149"/>
      <c r="J149"/>
      <c r="K149"/>
      <c r="L149"/>
      <c r="M149"/>
      <c r="N149" s="223"/>
      <c r="O149" s="223"/>
      <c r="P149" s="223"/>
      <c r="Q149" s="223"/>
      <c r="R149" s="223"/>
      <c r="S149" s="131"/>
      <c r="T149" s="131"/>
      <c r="U149" s="131"/>
      <c r="V149" s="131"/>
    </row>
    <row r="150" spans="1:22" x14ac:dyDescent="0.2">
      <c r="A150"/>
      <c r="B150"/>
      <c r="C150"/>
      <c r="D150"/>
      <c r="E150"/>
      <c r="F150"/>
      <c r="G150"/>
      <c r="H150"/>
      <c r="I150"/>
      <c r="J150"/>
      <c r="K150"/>
      <c r="L150"/>
      <c r="M150"/>
      <c r="N150" s="223"/>
      <c r="O150" s="223"/>
      <c r="P150" s="223"/>
      <c r="Q150" s="223"/>
      <c r="R150" s="223"/>
      <c r="S150" s="131"/>
      <c r="T150" s="131"/>
      <c r="U150" s="131"/>
      <c r="V150" s="131"/>
    </row>
    <row r="151" spans="1:22" x14ac:dyDescent="0.2">
      <c r="A151"/>
      <c r="B151"/>
      <c r="C151"/>
      <c r="D151"/>
      <c r="E151"/>
      <c r="F151"/>
      <c r="G151"/>
      <c r="H151"/>
      <c r="I151"/>
      <c r="J151"/>
      <c r="K151"/>
      <c r="L151"/>
      <c r="M151"/>
      <c r="N151" s="223"/>
      <c r="O151" s="223"/>
      <c r="P151" s="223"/>
      <c r="Q151" s="223"/>
      <c r="R151" s="223"/>
      <c r="S151" s="131"/>
      <c r="T151" s="131"/>
      <c r="U151" s="131"/>
      <c r="V151" s="131"/>
    </row>
    <row r="152" spans="1:22" x14ac:dyDescent="0.2">
      <c r="A152"/>
      <c r="B152"/>
      <c r="C152"/>
      <c r="D152"/>
      <c r="E152"/>
      <c r="F152"/>
      <c r="G152"/>
      <c r="H152"/>
      <c r="I152"/>
      <c r="J152"/>
      <c r="K152"/>
      <c r="L152"/>
      <c r="M152"/>
      <c r="N152" s="223"/>
      <c r="O152" s="223"/>
      <c r="P152" s="223"/>
      <c r="Q152" s="223"/>
      <c r="R152" s="223"/>
      <c r="S152" s="131"/>
      <c r="T152" s="131"/>
      <c r="U152" s="131"/>
      <c r="V152" s="131"/>
    </row>
    <row r="153" spans="1:22" x14ac:dyDescent="0.2">
      <c r="A153"/>
      <c r="B153"/>
      <c r="C153"/>
      <c r="D153"/>
      <c r="E153"/>
      <c r="F153"/>
      <c r="G153"/>
      <c r="H153"/>
      <c r="I153"/>
      <c r="J153"/>
      <c r="K153"/>
      <c r="L153"/>
      <c r="M153"/>
      <c r="N153" s="223"/>
      <c r="O153" s="223"/>
      <c r="P153" s="223"/>
      <c r="Q153" s="223"/>
      <c r="R153" s="223"/>
      <c r="S153" s="131"/>
      <c r="T153" s="131"/>
      <c r="U153" s="131"/>
      <c r="V153" s="131"/>
    </row>
    <row r="154" spans="1:22" x14ac:dyDescent="0.2">
      <c r="A154"/>
      <c r="B154"/>
      <c r="C154"/>
      <c r="D154"/>
      <c r="E154"/>
      <c r="F154"/>
      <c r="G154"/>
      <c r="H154"/>
      <c r="I154"/>
      <c r="J154"/>
      <c r="K154"/>
      <c r="L154"/>
      <c r="M154"/>
      <c r="N154" s="223"/>
      <c r="O154" s="223"/>
      <c r="P154" s="223"/>
      <c r="Q154" s="223"/>
      <c r="R154" s="223"/>
      <c r="S154" s="131"/>
      <c r="T154" s="131"/>
      <c r="U154" s="131"/>
      <c r="V154" s="131"/>
    </row>
    <row r="155" spans="1:22" x14ac:dyDescent="0.2">
      <c r="A155"/>
      <c r="B155"/>
      <c r="C155"/>
      <c r="D155"/>
      <c r="E155"/>
      <c r="F155"/>
      <c r="G155"/>
      <c r="H155"/>
      <c r="I155"/>
      <c r="J155"/>
      <c r="K155"/>
      <c r="L155"/>
      <c r="M155"/>
      <c r="N155" s="223"/>
      <c r="O155" s="223"/>
      <c r="P155" s="223"/>
      <c r="Q155" s="223"/>
      <c r="R155" s="223"/>
      <c r="S155" s="131"/>
      <c r="T155" s="131"/>
      <c r="U155" s="131"/>
      <c r="V155" s="131"/>
    </row>
    <row r="156" spans="1:22" x14ac:dyDescent="0.2">
      <c r="A156"/>
      <c r="B156"/>
      <c r="C156"/>
      <c r="D156"/>
      <c r="E156"/>
      <c r="F156"/>
      <c r="G156"/>
      <c r="H156"/>
      <c r="I156"/>
      <c r="J156"/>
      <c r="K156"/>
      <c r="L156"/>
      <c r="M156"/>
      <c r="N156" s="223"/>
      <c r="O156" s="223"/>
      <c r="P156" s="223"/>
      <c r="Q156" s="223"/>
      <c r="R156" s="223"/>
      <c r="S156" s="131"/>
      <c r="T156" s="131"/>
      <c r="U156" s="131"/>
      <c r="V156" s="131"/>
    </row>
    <row r="157" spans="1:22" x14ac:dyDescent="0.2">
      <c r="A157"/>
      <c r="B157"/>
      <c r="C157"/>
      <c r="D157"/>
      <c r="E157"/>
      <c r="F157"/>
      <c r="G157"/>
      <c r="H157"/>
      <c r="I157"/>
      <c r="J157"/>
      <c r="K157"/>
      <c r="L157"/>
      <c r="M157"/>
      <c r="N157" s="223"/>
      <c r="O157" s="223"/>
      <c r="P157" s="223"/>
      <c r="Q157" s="223"/>
      <c r="R157" s="223"/>
      <c r="S157" s="131"/>
      <c r="T157" s="131"/>
      <c r="U157" s="131"/>
      <c r="V157" s="131"/>
    </row>
    <row r="158" spans="1:22" x14ac:dyDescent="0.2">
      <c r="A158"/>
      <c r="B158"/>
      <c r="C158"/>
      <c r="D158"/>
      <c r="E158"/>
      <c r="F158"/>
      <c r="G158"/>
      <c r="H158"/>
      <c r="I158"/>
      <c r="J158"/>
      <c r="K158"/>
      <c r="L158"/>
      <c r="M158"/>
      <c r="N158" s="223"/>
      <c r="O158" s="223"/>
      <c r="P158" s="223"/>
      <c r="Q158" s="223"/>
      <c r="R158" s="223"/>
      <c r="S158" s="131"/>
      <c r="T158" s="131"/>
      <c r="U158" s="131"/>
      <c r="V158" s="131"/>
    </row>
    <row r="159" spans="1:22" x14ac:dyDescent="0.2">
      <c r="A159"/>
      <c r="B159"/>
      <c r="C159"/>
      <c r="D159"/>
      <c r="E159"/>
      <c r="F159"/>
      <c r="G159"/>
      <c r="H159"/>
      <c r="I159"/>
      <c r="J159"/>
      <c r="K159"/>
      <c r="L159"/>
      <c r="M159"/>
      <c r="N159" s="223"/>
      <c r="O159" s="223"/>
      <c r="P159" s="223"/>
      <c r="Q159" s="223"/>
      <c r="R159" s="223"/>
      <c r="S159" s="131"/>
      <c r="T159" s="131"/>
      <c r="U159" s="131"/>
      <c r="V159" s="131"/>
    </row>
    <row r="160" spans="1:22" x14ac:dyDescent="0.2">
      <c r="A160"/>
      <c r="B160"/>
      <c r="C160"/>
      <c r="D160"/>
      <c r="E160"/>
      <c r="F160"/>
      <c r="G160"/>
      <c r="H160"/>
      <c r="I160"/>
      <c r="J160"/>
      <c r="K160"/>
      <c r="L160"/>
      <c r="M160"/>
      <c r="N160" s="223"/>
      <c r="O160" s="223"/>
      <c r="P160" s="223"/>
      <c r="Q160" s="223"/>
      <c r="R160" s="223"/>
      <c r="S160" s="131"/>
      <c r="T160" s="131"/>
      <c r="U160" s="131"/>
      <c r="V160" s="131"/>
    </row>
    <row r="161" spans="1:22" x14ac:dyDescent="0.2">
      <c r="A161"/>
      <c r="B161"/>
      <c r="C161"/>
      <c r="D161"/>
      <c r="E161"/>
      <c r="F161"/>
      <c r="G161"/>
      <c r="H161"/>
      <c r="I161"/>
      <c r="J161"/>
      <c r="K161"/>
      <c r="L161"/>
      <c r="M161"/>
      <c r="N161" s="223"/>
      <c r="O161" s="223"/>
      <c r="P161" s="223"/>
      <c r="Q161" s="223"/>
      <c r="R161" s="223"/>
      <c r="S161" s="131"/>
      <c r="T161" s="131"/>
      <c r="U161" s="131"/>
      <c r="V161" s="131"/>
    </row>
    <row r="162" spans="1:22" x14ac:dyDescent="0.2">
      <c r="A162"/>
      <c r="B162"/>
      <c r="C162"/>
      <c r="D162"/>
      <c r="E162"/>
      <c r="F162"/>
      <c r="G162"/>
      <c r="H162"/>
      <c r="I162"/>
      <c r="J162"/>
      <c r="K162"/>
      <c r="L162"/>
      <c r="M162"/>
      <c r="N162" s="223"/>
      <c r="O162" s="223"/>
      <c r="P162" s="223"/>
      <c r="Q162" s="223"/>
      <c r="R162" s="223"/>
      <c r="S162" s="131"/>
      <c r="T162" s="131"/>
      <c r="U162" s="131"/>
      <c r="V162" s="131"/>
    </row>
    <row r="163" spans="1:22" x14ac:dyDescent="0.2">
      <c r="A163"/>
      <c r="B163"/>
      <c r="C163"/>
      <c r="D163"/>
      <c r="E163"/>
      <c r="F163"/>
      <c r="G163"/>
      <c r="H163"/>
      <c r="I163"/>
      <c r="J163"/>
      <c r="K163"/>
      <c r="L163"/>
      <c r="M163"/>
      <c r="N163" s="223"/>
      <c r="O163" s="223"/>
      <c r="P163" s="223"/>
      <c r="Q163" s="223"/>
      <c r="R163" s="223"/>
      <c r="S163" s="131"/>
      <c r="T163" s="131"/>
      <c r="U163" s="131"/>
      <c r="V163" s="131"/>
    </row>
    <row r="164" spans="1:22" x14ac:dyDescent="0.2">
      <c r="A164"/>
      <c r="B164"/>
      <c r="C164"/>
      <c r="D164"/>
      <c r="E164"/>
      <c r="F164"/>
      <c r="G164"/>
      <c r="H164"/>
      <c r="I164"/>
      <c r="J164"/>
      <c r="K164"/>
      <c r="L164"/>
      <c r="M164"/>
      <c r="N164" s="223"/>
      <c r="O164" s="223"/>
      <c r="P164" s="223"/>
      <c r="Q164" s="223"/>
      <c r="R164" s="223"/>
      <c r="S164" s="131"/>
      <c r="T164" s="131"/>
      <c r="U164" s="131"/>
      <c r="V164" s="131"/>
    </row>
    <row r="165" spans="1:22" x14ac:dyDescent="0.2">
      <c r="A165"/>
      <c r="B165"/>
      <c r="C165"/>
      <c r="D165"/>
      <c r="E165"/>
      <c r="F165"/>
      <c r="G165"/>
      <c r="H165"/>
      <c r="I165"/>
      <c r="J165"/>
      <c r="K165"/>
      <c r="L165"/>
      <c r="M165"/>
      <c r="N165" s="223"/>
      <c r="O165" s="223"/>
      <c r="P165" s="223"/>
      <c r="Q165" s="223"/>
      <c r="R165" s="223"/>
      <c r="S165" s="131"/>
      <c r="T165" s="131"/>
      <c r="U165" s="131"/>
      <c r="V165" s="131"/>
    </row>
    <row r="166" spans="1:22" x14ac:dyDescent="0.2">
      <c r="A166"/>
      <c r="B166"/>
      <c r="C166"/>
      <c r="D166"/>
      <c r="E166"/>
      <c r="F166"/>
      <c r="G166"/>
      <c r="H166"/>
      <c r="I166"/>
      <c r="J166"/>
      <c r="K166"/>
      <c r="L166"/>
      <c r="M166"/>
      <c r="N166" s="223"/>
      <c r="O166" s="223"/>
      <c r="P166" s="223"/>
      <c r="Q166" s="223"/>
      <c r="R166" s="223"/>
      <c r="S166" s="131"/>
      <c r="T166" s="131"/>
      <c r="U166" s="131"/>
      <c r="V166" s="131"/>
    </row>
    <row r="167" spans="1:22" x14ac:dyDescent="0.2">
      <c r="A167"/>
      <c r="B167"/>
      <c r="C167"/>
      <c r="D167"/>
      <c r="E167"/>
      <c r="F167"/>
      <c r="G167"/>
      <c r="H167"/>
      <c r="I167"/>
      <c r="J167"/>
      <c r="K167"/>
      <c r="L167"/>
      <c r="M167"/>
      <c r="N167" s="223"/>
      <c r="O167" s="223"/>
      <c r="P167" s="223"/>
      <c r="Q167" s="223"/>
      <c r="R167" s="223"/>
      <c r="S167" s="131"/>
      <c r="T167" s="131"/>
      <c r="U167" s="131"/>
      <c r="V167" s="131"/>
    </row>
    <row r="168" spans="1:22" x14ac:dyDescent="0.2">
      <c r="A168"/>
      <c r="B168"/>
      <c r="C168"/>
      <c r="D168"/>
      <c r="E168"/>
      <c r="F168"/>
      <c r="G168"/>
      <c r="H168"/>
      <c r="I168"/>
      <c r="J168"/>
      <c r="K168"/>
      <c r="L168"/>
      <c r="M168"/>
      <c r="N168" s="223"/>
      <c r="O168" s="223"/>
      <c r="P168" s="223"/>
      <c r="Q168" s="223"/>
      <c r="R168" s="223"/>
      <c r="S168" s="131"/>
      <c r="T168" s="131"/>
      <c r="U168" s="131"/>
      <c r="V168" s="131"/>
    </row>
    <row r="169" spans="1:22" x14ac:dyDescent="0.2">
      <c r="A169"/>
      <c r="B169"/>
      <c r="C169"/>
      <c r="D169"/>
      <c r="E169"/>
      <c r="F169"/>
      <c r="G169"/>
      <c r="H169"/>
      <c r="I169"/>
      <c r="J169"/>
      <c r="K169"/>
      <c r="L169"/>
      <c r="M169"/>
      <c r="N169" s="223"/>
      <c r="O169" s="223"/>
      <c r="P169" s="223"/>
      <c r="Q169" s="223"/>
      <c r="R169" s="223"/>
      <c r="S169" s="131"/>
      <c r="T169" s="131"/>
      <c r="U169" s="131"/>
      <c r="V169" s="131"/>
    </row>
    <row r="170" spans="1:22" x14ac:dyDescent="0.2">
      <c r="A170"/>
      <c r="B170"/>
      <c r="C170"/>
      <c r="D170"/>
      <c r="E170"/>
      <c r="F170"/>
      <c r="G170"/>
      <c r="H170"/>
      <c r="I170"/>
      <c r="J170"/>
      <c r="K170"/>
      <c r="L170"/>
      <c r="M170"/>
      <c r="N170" s="223"/>
      <c r="O170" s="223"/>
      <c r="P170" s="223"/>
      <c r="Q170" s="223"/>
      <c r="R170" s="223"/>
      <c r="S170" s="131"/>
      <c r="T170" s="131"/>
      <c r="U170" s="131"/>
      <c r="V170" s="131"/>
    </row>
    <row r="171" spans="1:22" x14ac:dyDescent="0.2">
      <c r="A171"/>
      <c r="B171"/>
      <c r="C171"/>
      <c r="D171"/>
      <c r="E171"/>
      <c r="F171"/>
      <c r="G171"/>
      <c r="H171"/>
      <c r="I171"/>
      <c r="J171"/>
      <c r="K171"/>
      <c r="L171"/>
      <c r="M171"/>
      <c r="N171" s="223"/>
      <c r="O171" s="223"/>
      <c r="P171" s="223"/>
      <c r="Q171" s="223"/>
      <c r="R171" s="223"/>
      <c r="S171" s="131"/>
      <c r="T171" s="131"/>
      <c r="U171" s="131"/>
      <c r="V171" s="131"/>
    </row>
    <row r="172" spans="1:22" x14ac:dyDescent="0.2">
      <c r="A172"/>
      <c r="B172"/>
      <c r="C172"/>
      <c r="D172"/>
      <c r="E172"/>
      <c r="F172"/>
      <c r="G172"/>
      <c r="H172"/>
      <c r="I172"/>
      <c r="J172"/>
      <c r="K172"/>
      <c r="L172"/>
      <c r="M172"/>
      <c r="N172" s="223"/>
      <c r="O172" s="223"/>
      <c r="P172" s="223"/>
      <c r="Q172" s="223"/>
      <c r="R172" s="223"/>
      <c r="S172" s="131"/>
      <c r="T172" s="131"/>
      <c r="U172" s="131"/>
      <c r="V172" s="131"/>
    </row>
    <row r="173" spans="1:22" x14ac:dyDescent="0.2">
      <c r="A173"/>
      <c r="B173"/>
      <c r="C173"/>
      <c r="D173"/>
      <c r="E173"/>
      <c r="F173"/>
      <c r="G173"/>
      <c r="H173"/>
      <c r="I173"/>
      <c r="J173"/>
      <c r="K173"/>
      <c r="L173"/>
      <c r="M173"/>
      <c r="N173" s="223"/>
      <c r="O173" s="223"/>
      <c r="P173" s="223"/>
      <c r="Q173" s="223"/>
      <c r="R173" s="223"/>
      <c r="S173" s="131"/>
      <c r="T173" s="131"/>
      <c r="U173" s="131"/>
      <c r="V173" s="131"/>
    </row>
    <row r="174" spans="1:22" x14ac:dyDescent="0.2">
      <c r="A174"/>
      <c r="B174"/>
      <c r="C174"/>
      <c r="D174"/>
      <c r="E174"/>
      <c r="F174"/>
      <c r="G174"/>
      <c r="H174"/>
      <c r="I174"/>
      <c r="J174"/>
      <c r="K174"/>
      <c r="L174"/>
      <c r="M174"/>
      <c r="N174" s="223"/>
      <c r="O174" s="223"/>
      <c r="P174" s="223"/>
      <c r="Q174" s="223"/>
      <c r="R174" s="223"/>
      <c r="S174" s="131"/>
      <c r="T174" s="131"/>
      <c r="U174" s="131"/>
      <c r="V174" s="131"/>
    </row>
    <row r="175" spans="1:22" x14ac:dyDescent="0.2">
      <c r="A175"/>
      <c r="B175"/>
      <c r="C175"/>
      <c r="D175"/>
      <c r="E175"/>
      <c r="F175"/>
      <c r="G175"/>
      <c r="H175"/>
      <c r="I175"/>
      <c r="J175"/>
      <c r="K175"/>
      <c r="L175"/>
      <c r="M175"/>
      <c r="N175" s="223"/>
      <c r="O175" s="223"/>
      <c r="P175" s="223"/>
      <c r="Q175" s="223"/>
      <c r="R175" s="223"/>
      <c r="S175" s="131"/>
      <c r="T175" s="131"/>
      <c r="U175" s="131"/>
      <c r="V175" s="131"/>
    </row>
    <row r="176" spans="1:22" x14ac:dyDescent="0.2">
      <c r="A176"/>
      <c r="B176"/>
      <c r="C176"/>
      <c r="D176"/>
      <c r="E176"/>
      <c r="F176"/>
      <c r="G176"/>
      <c r="H176"/>
      <c r="I176"/>
      <c r="J176"/>
      <c r="K176"/>
      <c r="L176"/>
      <c r="M176"/>
      <c r="N176" s="223"/>
      <c r="O176" s="223"/>
      <c r="P176" s="223"/>
      <c r="Q176" s="223"/>
      <c r="R176" s="223"/>
      <c r="S176" s="131"/>
      <c r="T176" s="131"/>
      <c r="U176" s="131"/>
      <c r="V176" s="131"/>
    </row>
    <row r="177" spans="1:22" x14ac:dyDescent="0.2">
      <c r="A177"/>
      <c r="B177"/>
      <c r="C177"/>
      <c r="D177"/>
      <c r="E177"/>
      <c r="F177"/>
      <c r="G177"/>
      <c r="H177"/>
      <c r="I177"/>
      <c r="J177"/>
      <c r="K177"/>
      <c r="L177"/>
      <c r="M177"/>
      <c r="N177" s="223"/>
      <c r="O177" s="223"/>
      <c r="P177" s="223"/>
      <c r="Q177" s="223"/>
      <c r="R177" s="223"/>
      <c r="S177" s="131"/>
      <c r="T177" s="131"/>
      <c r="U177" s="131"/>
      <c r="V177" s="131"/>
    </row>
    <row r="178" spans="1:22" x14ac:dyDescent="0.2">
      <c r="A178"/>
      <c r="B178"/>
      <c r="C178"/>
      <c r="D178"/>
      <c r="E178"/>
      <c r="F178"/>
      <c r="G178"/>
      <c r="H178"/>
      <c r="I178"/>
      <c r="J178"/>
      <c r="K178"/>
      <c r="L178"/>
      <c r="M178"/>
      <c r="N178" s="223"/>
      <c r="O178" s="223"/>
      <c r="P178" s="223"/>
      <c r="Q178" s="223"/>
      <c r="R178" s="223"/>
      <c r="S178" s="131"/>
      <c r="T178" s="131"/>
      <c r="U178" s="131"/>
      <c r="V178" s="131"/>
    </row>
    <row r="179" spans="1:22" x14ac:dyDescent="0.2">
      <c r="A179"/>
      <c r="B179"/>
      <c r="C179"/>
      <c r="D179"/>
      <c r="E179"/>
      <c r="F179"/>
      <c r="G179"/>
      <c r="H179"/>
      <c r="I179"/>
      <c r="J179"/>
      <c r="K179"/>
      <c r="L179"/>
      <c r="M179"/>
      <c r="N179" s="223"/>
      <c r="O179" s="223"/>
      <c r="P179" s="223"/>
      <c r="Q179" s="223"/>
      <c r="R179" s="223"/>
      <c r="S179" s="131"/>
      <c r="T179" s="131"/>
      <c r="U179" s="131"/>
      <c r="V179" s="131"/>
    </row>
    <row r="180" spans="1:22" x14ac:dyDescent="0.2">
      <c r="A180"/>
      <c r="B180"/>
      <c r="C180"/>
      <c r="D180"/>
      <c r="E180"/>
      <c r="F180"/>
      <c r="G180"/>
      <c r="H180"/>
      <c r="I180"/>
      <c r="J180"/>
      <c r="K180"/>
      <c r="L180"/>
      <c r="M180"/>
      <c r="N180" s="223"/>
      <c r="O180" s="223"/>
      <c r="P180" s="223"/>
      <c r="Q180" s="223"/>
      <c r="R180" s="223"/>
      <c r="S180" s="131"/>
      <c r="T180" s="131"/>
      <c r="U180" s="131"/>
      <c r="V180" s="131"/>
    </row>
    <row r="181" spans="1:22" x14ac:dyDescent="0.2">
      <c r="A181"/>
      <c r="B181"/>
      <c r="C181"/>
      <c r="D181"/>
      <c r="E181"/>
      <c r="F181"/>
      <c r="G181"/>
      <c r="H181"/>
      <c r="I181"/>
      <c r="J181"/>
      <c r="K181"/>
      <c r="L181"/>
      <c r="M181"/>
      <c r="N181" s="223"/>
      <c r="O181" s="223"/>
      <c r="P181" s="223"/>
      <c r="Q181" s="223"/>
      <c r="R181" s="223"/>
      <c r="S181" s="131"/>
      <c r="T181" s="131"/>
      <c r="U181" s="131"/>
      <c r="V181" s="131"/>
    </row>
    <row r="182" spans="1:22" x14ac:dyDescent="0.2">
      <c r="A182"/>
      <c r="B182"/>
      <c r="C182"/>
      <c r="D182"/>
      <c r="E182"/>
      <c r="F182"/>
      <c r="G182"/>
      <c r="H182"/>
      <c r="I182"/>
      <c r="J182"/>
      <c r="K182"/>
      <c r="L182"/>
      <c r="M182"/>
      <c r="N182" s="223"/>
      <c r="O182" s="223"/>
      <c r="P182" s="223"/>
      <c r="Q182" s="223"/>
      <c r="R182" s="223"/>
      <c r="S182" s="131"/>
      <c r="T182" s="131"/>
      <c r="U182" s="131"/>
      <c r="V182" s="131"/>
    </row>
    <row r="183" spans="1:22" x14ac:dyDescent="0.2">
      <c r="A183"/>
      <c r="B183"/>
      <c r="C183"/>
      <c r="D183"/>
      <c r="E183"/>
      <c r="F183"/>
      <c r="G183"/>
      <c r="H183"/>
      <c r="I183"/>
      <c r="J183"/>
      <c r="K183"/>
      <c r="L183"/>
      <c r="M183"/>
      <c r="N183" s="223"/>
      <c r="O183" s="223"/>
      <c r="P183" s="223"/>
      <c r="Q183" s="223"/>
      <c r="R183" s="223"/>
      <c r="S183" s="131"/>
      <c r="T183" s="131"/>
      <c r="U183" s="131"/>
      <c r="V183" s="131"/>
    </row>
    <row r="184" spans="1:22" x14ac:dyDescent="0.2">
      <c r="A184"/>
      <c r="B184"/>
      <c r="C184"/>
      <c r="D184"/>
      <c r="E184"/>
      <c r="F184"/>
      <c r="G184"/>
      <c r="H184"/>
      <c r="I184"/>
      <c r="J184"/>
      <c r="K184"/>
      <c r="L184"/>
      <c r="M184"/>
      <c r="N184" s="223"/>
      <c r="O184" s="223"/>
      <c r="P184" s="223"/>
      <c r="Q184" s="223"/>
      <c r="R184" s="223"/>
      <c r="S184" s="131"/>
      <c r="T184" s="131"/>
      <c r="U184" s="131"/>
      <c r="V184" s="131"/>
    </row>
    <row r="185" spans="1:22" x14ac:dyDescent="0.2">
      <c r="A185"/>
      <c r="B185"/>
      <c r="C185"/>
      <c r="D185"/>
      <c r="E185"/>
      <c r="F185"/>
      <c r="G185"/>
      <c r="H185"/>
      <c r="I185"/>
      <c r="J185"/>
      <c r="K185"/>
      <c r="L185"/>
      <c r="M185"/>
      <c r="N185" s="223"/>
      <c r="O185" s="223"/>
      <c r="P185" s="223"/>
      <c r="Q185" s="223"/>
      <c r="R185" s="223"/>
      <c r="S185" s="131"/>
      <c r="T185" s="131"/>
      <c r="U185" s="131"/>
      <c r="V185" s="131"/>
    </row>
    <row r="186" spans="1:22" x14ac:dyDescent="0.2">
      <c r="A186"/>
      <c r="B186"/>
      <c r="C186"/>
      <c r="D186"/>
      <c r="E186"/>
      <c r="F186"/>
      <c r="G186"/>
      <c r="H186"/>
      <c r="I186"/>
      <c r="J186"/>
      <c r="K186"/>
      <c r="L186"/>
      <c r="M186"/>
      <c r="N186" s="223"/>
      <c r="O186" s="223"/>
      <c r="P186" s="223"/>
      <c r="Q186" s="223"/>
      <c r="R186" s="223"/>
      <c r="S186" s="131"/>
      <c r="T186" s="131"/>
      <c r="U186" s="131"/>
      <c r="V186" s="131"/>
    </row>
    <row r="187" spans="1:22" x14ac:dyDescent="0.2">
      <c r="A187"/>
      <c r="B187"/>
      <c r="C187"/>
      <c r="D187"/>
      <c r="E187"/>
      <c r="F187"/>
      <c r="G187"/>
      <c r="H187"/>
      <c r="I187"/>
      <c r="J187"/>
      <c r="K187"/>
      <c r="L187"/>
      <c r="M187"/>
      <c r="N187" s="223"/>
      <c r="O187" s="223"/>
      <c r="P187" s="223"/>
      <c r="Q187" s="223"/>
      <c r="R187" s="223"/>
      <c r="S187" s="131"/>
      <c r="T187" s="131"/>
      <c r="U187" s="131"/>
      <c r="V187" s="131"/>
    </row>
    <row r="188" spans="1:22" x14ac:dyDescent="0.2">
      <c r="A188"/>
      <c r="B188"/>
      <c r="C188"/>
      <c r="D188"/>
      <c r="E188"/>
      <c r="F188"/>
      <c r="G188"/>
      <c r="H188"/>
      <c r="I188"/>
      <c r="J188"/>
      <c r="K188"/>
      <c r="L188"/>
      <c r="M188"/>
      <c r="N188" s="223"/>
      <c r="O188" s="223"/>
      <c r="P188" s="223"/>
      <c r="Q188" s="223"/>
      <c r="R188" s="223"/>
      <c r="S188" s="131"/>
      <c r="T188" s="131"/>
      <c r="U188" s="131"/>
      <c r="V188" s="131"/>
    </row>
    <row r="189" spans="1:22" x14ac:dyDescent="0.2">
      <c r="A189"/>
      <c r="B189"/>
      <c r="C189"/>
      <c r="D189"/>
      <c r="E189"/>
      <c r="F189"/>
      <c r="G189"/>
      <c r="H189"/>
      <c r="I189"/>
      <c r="J189"/>
      <c r="K189"/>
      <c r="L189"/>
      <c r="M189"/>
      <c r="N189" s="223"/>
      <c r="O189" s="223"/>
      <c r="P189" s="223"/>
      <c r="Q189" s="223"/>
      <c r="R189" s="223"/>
      <c r="S189" s="131"/>
      <c r="T189" s="131"/>
      <c r="U189" s="131"/>
      <c r="V189" s="131"/>
    </row>
    <row r="190" spans="1:22" x14ac:dyDescent="0.2">
      <c r="A190"/>
      <c r="B190"/>
      <c r="C190"/>
      <c r="D190"/>
      <c r="E190"/>
      <c r="F190"/>
      <c r="G190"/>
      <c r="H190"/>
      <c r="I190"/>
      <c r="J190"/>
      <c r="K190"/>
      <c r="L190"/>
      <c r="M190"/>
      <c r="N190" s="223"/>
      <c r="O190" s="223"/>
      <c r="P190" s="223"/>
      <c r="Q190" s="223"/>
      <c r="R190" s="223"/>
      <c r="S190" s="131"/>
      <c r="T190" s="131"/>
      <c r="U190" s="131"/>
      <c r="V190" s="131"/>
    </row>
    <row r="191" spans="1:22" x14ac:dyDescent="0.2">
      <c r="A191"/>
      <c r="B191"/>
      <c r="C191"/>
      <c r="D191"/>
      <c r="E191"/>
      <c r="F191"/>
      <c r="G191"/>
      <c r="H191"/>
      <c r="I191"/>
      <c r="J191"/>
      <c r="K191"/>
      <c r="L191"/>
      <c r="M191"/>
      <c r="N191" s="223"/>
      <c r="O191" s="223"/>
      <c r="P191" s="223"/>
      <c r="Q191" s="223"/>
      <c r="R191" s="223"/>
      <c r="S191" s="131"/>
      <c r="T191" s="131"/>
      <c r="U191" s="131"/>
      <c r="V191" s="131"/>
    </row>
    <row r="192" spans="1:22" x14ac:dyDescent="0.2">
      <c r="A192"/>
      <c r="B192"/>
      <c r="C192"/>
      <c r="D192"/>
      <c r="E192"/>
      <c r="F192"/>
      <c r="G192"/>
      <c r="H192"/>
      <c r="I192"/>
      <c r="J192"/>
      <c r="K192"/>
      <c r="L192"/>
      <c r="M192"/>
      <c r="N192" s="223"/>
      <c r="O192" s="223"/>
      <c r="P192" s="223"/>
      <c r="Q192" s="223"/>
      <c r="R192" s="223"/>
      <c r="S192" s="131"/>
      <c r="T192" s="131"/>
      <c r="U192" s="131"/>
      <c r="V192" s="131"/>
    </row>
    <row r="193" spans="1:22" x14ac:dyDescent="0.2">
      <c r="A193"/>
      <c r="B193"/>
      <c r="C193"/>
      <c r="D193"/>
      <c r="E193"/>
      <c r="F193"/>
      <c r="G193"/>
      <c r="H193"/>
      <c r="I193"/>
      <c r="J193"/>
      <c r="K193"/>
      <c r="L193"/>
      <c r="M193"/>
      <c r="N193" s="223"/>
      <c r="O193" s="223"/>
      <c r="P193" s="223"/>
      <c r="Q193" s="223"/>
      <c r="R193" s="223"/>
      <c r="S193" s="131"/>
      <c r="T193" s="131"/>
      <c r="U193" s="131"/>
      <c r="V193" s="131"/>
    </row>
    <row r="194" spans="1:22" x14ac:dyDescent="0.2">
      <c r="A194"/>
      <c r="B194"/>
      <c r="C194"/>
      <c r="D194"/>
      <c r="E194"/>
      <c r="F194"/>
      <c r="G194"/>
      <c r="H194"/>
      <c r="I194"/>
      <c r="J194"/>
      <c r="K194"/>
      <c r="L194"/>
      <c r="M194"/>
      <c r="N194" s="223"/>
      <c r="O194" s="223"/>
      <c r="P194" s="223"/>
      <c r="Q194" s="223"/>
      <c r="R194" s="223"/>
      <c r="S194" s="131"/>
      <c r="T194" s="131"/>
      <c r="U194" s="131"/>
      <c r="V194" s="131"/>
    </row>
    <row r="195" spans="1:22" x14ac:dyDescent="0.2">
      <c r="A195"/>
      <c r="B195"/>
      <c r="C195"/>
      <c r="D195"/>
      <c r="E195"/>
      <c r="F195"/>
      <c r="G195"/>
      <c r="H195"/>
      <c r="I195"/>
      <c r="J195"/>
      <c r="K195"/>
      <c r="L195"/>
      <c r="M195"/>
      <c r="N195" s="223"/>
      <c r="O195" s="223"/>
      <c r="P195" s="223"/>
      <c r="Q195" s="223"/>
      <c r="R195" s="223"/>
      <c r="S195" s="131"/>
      <c r="T195" s="131"/>
      <c r="U195" s="131"/>
      <c r="V195" s="131"/>
    </row>
    <row r="196" spans="1:22" x14ac:dyDescent="0.2">
      <c r="A196"/>
      <c r="B196"/>
      <c r="C196"/>
      <c r="D196"/>
      <c r="E196"/>
      <c r="F196"/>
      <c r="G196"/>
      <c r="H196"/>
      <c r="I196"/>
      <c r="J196"/>
      <c r="K196"/>
      <c r="L196"/>
      <c r="M196"/>
      <c r="N196" s="223"/>
      <c r="O196" s="223"/>
      <c r="P196" s="223"/>
      <c r="Q196" s="223"/>
      <c r="R196" s="223"/>
      <c r="S196" s="131"/>
      <c r="T196" s="131"/>
      <c r="U196" s="131"/>
      <c r="V196" s="131"/>
    </row>
    <row r="197" spans="1:22" x14ac:dyDescent="0.2">
      <c r="A197"/>
      <c r="B197"/>
      <c r="C197"/>
      <c r="D197"/>
      <c r="E197"/>
      <c r="F197"/>
      <c r="G197"/>
      <c r="H197"/>
      <c r="I197"/>
      <c r="J197"/>
      <c r="K197"/>
      <c r="L197"/>
      <c r="M197"/>
      <c r="N197" s="223"/>
      <c r="O197" s="223"/>
      <c r="P197" s="223"/>
      <c r="Q197" s="223"/>
      <c r="R197" s="223"/>
      <c r="S197" s="131"/>
      <c r="T197" s="131"/>
      <c r="U197" s="131"/>
      <c r="V197" s="131"/>
    </row>
    <row r="198" spans="1:22" x14ac:dyDescent="0.2">
      <c r="A198"/>
      <c r="B198"/>
      <c r="C198"/>
      <c r="D198"/>
      <c r="E198"/>
      <c r="F198"/>
      <c r="G198"/>
      <c r="H198"/>
      <c r="I198"/>
      <c r="J198"/>
      <c r="K198"/>
      <c r="L198"/>
      <c r="M198"/>
      <c r="N198" s="223"/>
      <c r="O198" s="223"/>
      <c r="P198" s="223"/>
      <c r="Q198" s="223"/>
      <c r="R198" s="223"/>
      <c r="S198" s="131"/>
      <c r="T198" s="131"/>
      <c r="U198" s="131"/>
      <c r="V198" s="131"/>
    </row>
    <row r="199" spans="1:22" x14ac:dyDescent="0.2">
      <c r="A199"/>
      <c r="B199"/>
      <c r="C199"/>
      <c r="D199"/>
      <c r="E199"/>
      <c r="F199"/>
      <c r="G199"/>
      <c r="H199"/>
      <c r="I199"/>
      <c r="J199"/>
      <c r="K199"/>
      <c r="L199"/>
      <c r="M199"/>
      <c r="N199" s="223"/>
      <c r="O199" s="223"/>
      <c r="P199" s="223"/>
      <c r="Q199" s="223"/>
      <c r="R199" s="223"/>
      <c r="S199" s="131"/>
      <c r="T199" s="131"/>
      <c r="U199" s="131"/>
      <c r="V199" s="131"/>
    </row>
    <row r="200" spans="1:22" x14ac:dyDescent="0.2">
      <c r="A200"/>
      <c r="B200"/>
      <c r="C200"/>
      <c r="D200"/>
      <c r="E200"/>
      <c r="F200"/>
      <c r="G200"/>
      <c r="H200"/>
      <c r="I200"/>
      <c r="J200"/>
      <c r="K200"/>
      <c r="L200"/>
      <c r="M200"/>
      <c r="N200" s="223"/>
      <c r="O200" s="223"/>
      <c r="P200" s="223"/>
      <c r="Q200" s="223"/>
      <c r="R200" s="223"/>
      <c r="S200" s="131"/>
      <c r="T200" s="131"/>
      <c r="U200" s="131"/>
      <c r="V200" s="131"/>
    </row>
    <row r="201" spans="1:22" x14ac:dyDescent="0.2">
      <c r="A201"/>
      <c r="B201"/>
      <c r="C201"/>
      <c r="D201"/>
      <c r="E201"/>
      <c r="F201"/>
      <c r="G201"/>
      <c r="H201"/>
      <c r="I201"/>
      <c r="J201"/>
      <c r="K201"/>
      <c r="L201"/>
      <c r="M201"/>
      <c r="N201" s="223"/>
      <c r="O201" s="223"/>
      <c r="P201" s="223"/>
      <c r="Q201" s="223"/>
      <c r="R201" s="223"/>
      <c r="S201" s="131"/>
      <c r="T201" s="131"/>
      <c r="U201" s="131"/>
      <c r="V201" s="131"/>
    </row>
    <row r="202" spans="1:22" x14ac:dyDescent="0.2">
      <c r="A202"/>
      <c r="B202"/>
      <c r="C202"/>
      <c r="D202"/>
      <c r="E202"/>
      <c r="F202"/>
      <c r="G202"/>
      <c r="H202"/>
      <c r="I202"/>
      <c r="J202"/>
      <c r="K202"/>
      <c r="L202"/>
      <c r="M202"/>
      <c r="N202" s="223"/>
      <c r="O202" s="223"/>
      <c r="P202" s="223"/>
      <c r="Q202" s="223"/>
      <c r="R202" s="223"/>
      <c r="S202" s="131"/>
      <c r="T202" s="131"/>
      <c r="U202" s="131"/>
      <c r="V202" s="131"/>
    </row>
    <row r="203" spans="1:22" x14ac:dyDescent="0.2">
      <c r="A203"/>
      <c r="B203"/>
      <c r="C203"/>
      <c r="D203"/>
      <c r="E203"/>
      <c r="F203"/>
      <c r="G203"/>
      <c r="H203"/>
      <c r="I203"/>
      <c r="J203"/>
      <c r="K203"/>
      <c r="L203"/>
      <c r="M203"/>
      <c r="N203" s="223"/>
      <c r="O203" s="223"/>
      <c r="P203" s="223"/>
      <c r="Q203" s="223"/>
      <c r="R203" s="223"/>
      <c r="S203" s="131"/>
      <c r="T203" s="131"/>
      <c r="U203" s="131"/>
      <c r="V203" s="131"/>
    </row>
    <row r="204" spans="1:22" x14ac:dyDescent="0.2">
      <c r="A204"/>
      <c r="B204"/>
      <c r="C204"/>
      <c r="D204"/>
      <c r="E204"/>
      <c r="F204"/>
      <c r="G204"/>
      <c r="H204"/>
      <c r="I204"/>
      <c r="J204"/>
      <c r="K204"/>
      <c r="L204"/>
      <c r="M204"/>
      <c r="N204" s="223"/>
      <c r="O204" s="223"/>
      <c r="P204" s="223"/>
      <c r="Q204" s="223"/>
      <c r="R204" s="223"/>
      <c r="S204" s="131"/>
      <c r="T204" s="131"/>
      <c r="U204" s="131"/>
      <c r="V204" s="131"/>
    </row>
    <row r="205" spans="1:22" x14ac:dyDescent="0.2">
      <c r="A205"/>
      <c r="B205"/>
      <c r="C205"/>
      <c r="D205"/>
      <c r="E205"/>
      <c r="F205"/>
      <c r="G205"/>
      <c r="H205"/>
      <c r="I205"/>
      <c r="J205"/>
      <c r="K205"/>
      <c r="L205"/>
      <c r="M205"/>
      <c r="N205" s="223"/>
      <c r="O205" s="223"/>
      <c r="P205" s="223"/>
      <c r="Q205" s="223"/>
      <c r="R205" s="223"/>
      <c r="S205" s="131"/>
      <c r="T205" s="131"/>
      <c r="U205" s="131"/>
      <c r="V205" s="131"/>
    </row>
    <row r="206" spans="1:22" x14ac:dyDescent="0.2">
      <c r="A206"/>
      <c r="B206"/>
      <c r="C206"/>
      <c r="D206"/>
      <c r="E206"/>
      <c r="F206"/>
      <c r="G206"/>
      <c r="H206"/>
      <c r="I206"/>
      <c r="J206"/>
      <c r="K206"/>
      <c r="L206"/>
      <c r="M206"/>
      <c r="N206" s="223"/>
      <c r="O206" s="223"/>
      <c r="P206" s="223"/>
      <c r="Q206" s="223"/>
      <c r="R206" s="223"/>
      <c r="S206" s="131"/>
      <c r="T206" s="131"/>
      <c r="U206" s="131"/>
      <c r="V206" s="131"/>
    </row>
    <row r="207" spans="1:22" x14ac:dyDescent="0.2">
      <c r="A207"/>
      <c r="B207"/>
      <c r="C207"/>
      <c r="D207"/>
      <c r="E207"/>
      <c r="F207"/>
      <c r="G207"/>
      <c r="H207"/>
      <c r="I207"/>
      <c r="J207"/>
      <c r="K207"/>
      <c r="L207"/>
      <c r="M207"/>
      <c r="N207" s="223"/>
      <c r="O207" s="223"/>
      <c r="P207" s="223"/>
      <c r="Q207" s="223"/>
      <c r="R207" s="223"/>
      <c r="S207" s="131"/>
      <c r="T207" s="131"/>
      <c r="U207" s="131"/>
      <c r="V207" s="131"/>
    </row>
    <row r="208" spans="1:22" x14ac:dyDescent="0.2">
      <c r="A208"/>
      <c r="B208"/>
      <c r="C208"/>
      <c r="D208"/>
      <c r="E208"/>
      <c r="F208"/>
      <c r="G208"/>
      <c r="H208"/>
      <c r="I208"/>
      <c r="J208"/>
      <c r="K208"/>
      <c r="L208"/>
      <c r="M208"/>
      <c r="N208" s="223"/>
      <c r="O208" s="223"/>
      <c r="P208" s="223"/>
      <c r="Q208" s="223"/>
      <c r="R208" s="223"/>
      <c r="S208" s="131"/>
      <c r="T208" s="131"/>
      <c r="U208" s="131"/>
      <c r="V208" s="131"/>
    </row>
    <row r="209" spans="1:22" x14ac:dyDescent="0.2">
      <c r="A209"/>
      <c r="B209"/>
      <c r="C209"/>
      <c r="D209"/>
      <c r="E209"/>
      <c r="F209"/>
      <c r="G209"/>
      <c r="H209"/>
      <c r="I209"/>
      <c r="J209"/>
      <c r="K209"/>
      <c r="L209"/>
      <c r="M209"/>
      <c r="N209" s="223"/>
      <c r="O209" s="223"/>
      <c r="P209" s="223"/>
      <c r="Q209" s="223"/>
      <c r="R209" s="223"/>
      <c r="S209" s="131"/>
      <c r="T209" s="131"/>
      <c r="U209" s="131"/>
      <c r="V209" s="131"/>
    </row>
    <row r="210" spans="1:22" x14ac:dyDescent="0.2">
      <c r="A210"/>
      <c r="B210"/>
      <c r="C210"/>
      <c r="D210"/>
      <c r="E210"/>
      <c r="F210"/>
      <c r="G210"/>
      <c r="H210"/>
      <c r="I210"/>
      <c r="J210"/>
      <c r="K210"/>
      <c r="L210"/>
      <c r="M210"/>
      <c r="N210" s="223"/>
      <c r="O210" s="223"/>
      <c r="P210" s="223"/>
      <c r="Q210" s="223"/>
      <c r="R210" s="223"/>
      <c r="S210" s="131"/>
      <c r="T210" s="131"/>
      <c r="U210" s="131"/>
      <c r="V210" s="131"/>
    </row>
    <row r="211" spans="1:22" x14ac:dyDescent="0.2">
      <c r="A211"/>
      <c r="B211"/>
      <c r="C211"/>
      <c r="D211"/>
      <c r="E211"/>
      <c r="F211"/>
      <c r="G211"/>
      <c r="H211"/>
      <c r="I211"/>
      <c r="J211"/>
      <c r="K211"/>
      <c r="L211"/>
      <c r="M211"/>
      <c r="N211" s="223"/>
      <c r="O211" s="223"/>
      <c r="P211" s="223"/>
      <c r="Q211" s="223"/>
      <c r="R211" s="223"/>
      <c r="S211" s="131"/>
      <c r="T211" s="131"/>
      <c r="U211" s="131"/>
      <c r="V211" s="131"/>
    </row>
    <row r="212" spans="1:22" x14ac:dyDescent="0.2">
      <c r="A212"/>
      <c r="B212"/>
      <c r="C212"/>
      <c r="D212"/>
      <c r="E212"/>
      <c r="F212"/>
      <c r="G212"/>
      <c r="H212"/>
      <c r="I212"/>
      <c r="J212"/>
      <c r="K212"/>
      <c r="L212"/>
      <c r="M212"/>
      <c r="N212" s="223"/>
      <c r="O212" s="223"/>
      <c r="P212" s="223"/>
      <c r="Q212" s="223"/>
      <c r="R212" s="223"/>
      <c r="S212" s="131"/>
      <c r="T212" s="131"/>
      <c r="U212" s="131"/>
      <c r="V212" s="131"/>
    </row>
    <row r="213" spans="1:22" x14ac:dyDescent="0.2">
      <c r="A213"/>
      <c r="B213"/>
      <c r="C213"/>
      <c r="D213"/>
      <c r="E213"/>
      <c r="F213"/>
      <c r="G213"/>
      <c r="H213"/>
      <c r="I213"/>
      <c r="J213"/>
      <c r="K213"/>
      <c r="L213"/>
      <c r="M213"/>
      <c r="N213" s="223"/>
      <c r="O213" s="223"/>
      <c r="P213" s="223"/>
      <c r="Q213" s="223"/>
      <c r="R213" s="223"/>
      <c r="S213" s="131"/>
      <c r="T213" s="131"/>
      <c r="U213" s="131"/>
      <c r="V213" s="131"/>
    </row>
    <row r="214" spans="1:22" x14ac:dyDescent="0.2">
      <c r="A214"/>
      <c r="B214"/>
      <c r="C214"/>
      <c r="D214"/>
      <c r="E214"/>
      <c r="F214"/>
      <c r="G214"/>
      <c r="H214"/>
      <c r="I214"/>
      <c r="J214"/>
      <c r="K214"/>
      <c r="L214"/>
      <c r="M214"/>
      <c r="N214" s="223"/>
      <c r="O214" s="223"/>
      <c r="P214" s="223"/>
      <c r="Q214" s="223"/>
      <c r="R214" s="223"/>
      <c r="S214" s="131"/>
      <c r="T214" s="131"/>
      <c r="U214" s="131"/>
      <c r="V214" s="131"/>
    </row>
    <row r="215" spans="1:22" x14ac:dyDescent="0.2">
      <c r="A215"/>
      <c r="B215"/>
      <c r="C215"/>
      <c r="D215"/>
      <c r="E215"/>
      <c r="F215"/>
      <c r="G215"/>
      <c r="H215"/>
      <c r="I215"/>
      <c r="J215"/>
      <c r="K215"/>
      <c r="L215"/>
      <c r="M215"/>
      <c r="N215" s="223"/>
      <c r="O215" s="223"/>
      <c r="P215" s="223"/>
      <c r="Q215" s="223"/>
      <c r="R215" s="223"/>
      <c r="S215" s="131"/>
      <c r="T215" s="131"/>
      <c r="U215" s="131"/>
      <c r="V215" s="131"/>
    </row>
    <row r="216" spans="1:22" x14ac:dyDescent="0.2">
      <c r="A216"/>
      <c r="B216"/>
      <c r="C216"/>
      <c r="D216"/>
      <c r="E216"/>
      <c r="F216"/>
      <c r="G216"/>
      <c r="H216"/>
      <c r="I216"/>
      <c r="J216"/>
      <c r="K216"/>
      <c r="L216"/>
      <c r="M216"/>
      <c r="N216" s="223"/>
      <c r="O216" s="223"/>
      <c r="P216" s="223"/>
      <c r="Q216" s="223"/>
      <c r="R216" s="223"/>
      <c r="S216" s="131"/>
      <c r="T216" s="131"/>
      <c r="U216" s="131"/>
      <c r="V216" s="131"/>
    </row>
    <row r="217" spans="1:22" x14ac:dyDescent="0.2">
      <c r="A217"/>
      <c r="B217"/>
      <c r="C217"/>
      <c r="D217"/>
      <c r="E217"/>
      <c r="F217"/>
      <c r="G217"/>
      <c r="H217"/>
      <c r="I217"/>
      <c r="J217"/>
      <c r="K217"/>
      <c r="L217"/>
      <c r="M217"/>
      <c r="N217" s="223"/>
      <c r="O217" s="223"/>
      <c r="P217" s="223"/>
      <c r="Q217" s="223"/>
      <c r="R217" s="223"/>
      <c r="S217" s="131"/>
      <c r="T217" s="131"/>
      <c r="U217" s="131"/>
      <c r="V217" s="131"/>
    </row>
    <row r="218" spans="1:22" x14ac:dyDescent="0.2">
      <c r="A218"/>
      <c r="B218"/>
      <c r="C218"/>
      <c r="D218"/>
      <c r="E218"/>
      <c r="F218"/>
      <c r="G218"/>
      <c r="H218"/>
      <c r="I218"/>
      <c r="J218"/>
      <c r="K218"/>
      <c r="L218"/>
      <c r="M218"/>
      <c r="N218" s="223"/>
      <c r="O218" s="223"/>
      <c r="P218" s="223"/>
      <c r="Q218" s="223"/>
      <c r="R218" s="223"/>
      <c r="S218" s="131"/>
      <c r="T218" s="131"/>
      <c r="U218" s="131"/>
      <c r="V218" s="131"/>
    </row>
    <row r="219" spans="1:22" x14ac:dyDescent="0.2">
      <c r="A219"/>
      <c r="B219"/>
      <c r="C219"/>
      <c r="D219"/>
      <c r="E219"/>
      <c r="F219"/>
      <c r="G219"/>
      <c r="H219"/>
      <c r="I219"/>
      <c r="J219"/>
      <c r="K219"/>
      <c r="L219"/>
      <c r="M219"/>
      <c r="N219" s="223"/>
      <c r="O219" s="223"/>
      <c r="P219" s="223"/>
      <c r="Q219" s="223"/>
      <c r="R219" s="223"/>
      <c r="S219" s="131"/>
      <c r="T219" s="131"/>
      <c r="U219" s="131"/>
      <c r="V219" s="131"/>
    </row>
    <row r="220" spans="1:22" x14ac:dyDescent="0.2">
      <c r="A220"/>
      <c r="B220"/>
      <c r="C220"/>
      <c r="D220"/>
      <c r="E220"/>
      <c r="F220"/>
      <c r="G220"/>
      <c r="H220"/>
      <c r="I220"/>
      <c r="J220"/>
      <c r="K220"/>
      <c r="L220"/>
      <c r="M220"/>
      <c r="N220" s="223"/>
      <c r="O220" s="223"/>
      <c r="P220" s="223"/>
      <c r="Q220" s="223"/>
      <c r="R220" s="223"/>
      <c r="S220" s="131"/>
      <c r="T220" s="131"/>
      <c r="U220" s="131"/>
      <c r="V220" s="131"/>
    </row>
    <row r="221" spans="1:22" x14ac:dyDescent="0.2">
      <c r="A221"/>
      <c r="B221"/>
      <c r="C221"/>
      <c r="D221"/>
      <c r="E221"/>
      <c r="F221"/>
      <c r="G221"/>
      <c r="H221"/>
      <c r="I221"/>
      <c r="J221"/>
      <c r="K221"/>
      <c r="L221"/>
      <c r="M221"/>
      <c r="N221" s="223"/>
      <c r="O221" s="223"/>
      <c r="P221" s="223"/>
      <c r="Q221" s="223"/>
      <c r="R221" s="223"/>
      <c r="S221" s="131"/>
      <c r="T221" s="131"/>
      <c r="U221" s="131"/>
      <c r="V221" s="131"/>
    </row>
    <row r="222" spans="1:22" x14ac:dyDescent="0.2">
      <c r="A222"/>
      <c r="B222"/>
      <c r="C222"/>
      <c r="D222"/>
      <c r="E222"/>
      <c r="F222"/>
      <c r="G222"/>
      <c r="H222"/>
      <c r="I222"/>
      <c r="J222"/>
      <c r="K222"/>
      <c r="L222"/>
      <c r="M222"/>
      <c r="N222" s="223"/>
      <c r="O222" s="223"/>
      <c r="P222" s="223"/>
      <c r="Q222" s="223"/>
      <c r="R222" s="223"/>
      <c r="S222" s="131"/>
      <c r="T222" s="131"/>
      <c r="U222" s="131"/>
      <c r="V222" s="131"/>
    </row>
    <row r="223" spans="1:22" x14ac:dyDescent="0.2">
      <c r="A223"/>
      <c r="B223"/>
      <c r="C223"/>
      <c r="D223"/>
      <c r="E223"/>
      <c r="F223"/>
      <c r="G223"/>
      <c r="H223"/>
      <c r="I223"/>
      <c r="J223"/>
      <c r="K223"/>
      <c r="L223"/>
      <c r="M223"/>
      <c r="N223" s="223"/>
      <c r="O223" s="223"/>
      <c r="P223" s="223"/>
      <c r="Q223" s="223"/>
      <c r="R223" s="223"/>
      <c r="S223" s="131"/>
      <c r="T223" s="131"/>
      <c r="U223" s="131"/>
      <c r="V223" s="131"/>
    </row>
    <row r="224" spans="1:22" x14ac:dyDescent="0.2">
      <c r="A224"/>
      <c r="B224"/>
      <c r="C224"/>
      <c r="D224"/>
      <c r="E224"/>
      <c r="F224"/>
      <c r="G224"/>
      <c r="H224"/>
      <c r="I224"/>
      <c r="J224"/>
      <c r="K224"/>
      <c r="L224"/>
      <c r="M224"/>
      <c r="N224" s="223"/>
      <c r="O224" s="223"/>
      <c r="P224" s="223"/>
      <c r="Q224" s="223"/>
      <c r="R224" s="223"/>
      <c r="S224" s="131"/>
      <c r="T224" s="131"/>
      <c r="U224" s="131"/>
      <c r="V224" s="131"/>
    </row>
    <row r="225" spans="1:22" x14ac:dyDescent="0.2">
      <c r="A225"/>
      <c r="B225"/>
      <c r="C225"/>
      <c r="D225"/>
      <c r="E225"/>
      <c r="F225"/>
      <c r="G225"/>
      <c r="H225"/>
      <c r="I225"/>
      <c r="J225"/>
      <c r="K225"/>
      <c r="L225"/>
      <c r="M225"/>
      <c r="N225" s="223"/>
      <c r="O225" s="223"/>
      <c r="P225" s="223"/>
      <c r="Q225" s="223"/>
      <c r="R225" s="223"/>
      <c r="S225" s="131"/>
      <c r="T225" s="131"/>
      <c r="U225" s="131"/>
      <c r="V225" s="131"/>
    </row>
    <row r="226" spans="1:22" x14ac:dyDescent="0.2">
      <c r="A226"/>
      <c r="B226"/>
      <c r="C226"/>
      <c r="D226"/>
      <c r="E226"/>
      <c r="F226"/>
      <c r="G226"/>
      <c r="H226"/>
      <c r="I226"/>
      <c r="J226"/>
      <c r="K226"/>
      <c r="L226"/>
      <c r="M226"/>
      <c r="N226" s="223"/>
      <c r="O226" s="223"/>
      <c r="P226" s="223"/>
      <c r="Q226" s="223"/>
      <c r="R226" s="223"/>
      <c r="S226" s="131"/>
      <c r="T226" s="131"/>
      <c r="U226" s="131"/>
      <c r="V226" s="131"/>
    </row>
    <row r="227" spans="1:22" x14ac:dyDescent="0.2">
      <c r="A227"/>
      <c r="B227"/>
      <c r="C227"/>
      <c r="D227"/>
      <c r="E227"/>
      <c r="F227"/>
      <c r="G227"/>
      <c r="H227"/>
      <c r="I227"/>
      <c r="J227"/>
      <c r="K227"/>
      <c r="L227"/>
      <c r="M227"/>
      <c r="N227" s="223"/>
      <c r="O227" s="223"/>
      <c r="P227" s="223"/>
      <c r="Q227" s="223"/>
      <c r="R227" s="223"/>
      <c r="S227" s="131"/>
      <c r="T227" s="131"/>
      <c r="U227" s="131"/>
      <c r="V227" s="131"/>
    </row>
    <row r="228" spans="1:22" x14ac:dyDescent="0.2">
      <c r="A228"/>
      <c r="B228"/>
      <c r="C228"/>
      <c r="D228"/>
      <c r="E228"/>
      <c r="F228"/>
      <c r="G228"/>
      <c r="H228"/>
      <c r="I228"/>
      <c r="J228"/>
      <c r="K228"/>
      <c r="L228"/>
      <c r="M228"/>
      <c r="N228" s="223"/>
      <c r="O228" s="223"/>
      <c r="P228" s="223"/>
      <c r="Q228" s="223"/>
      <c r="R228" s="223"/>
      <c r="S228" s="131"/>
      <c r="T228" s="131"/>
      <c r="U228" s="131"/>
      <c r="V228" s="131"/>
    </row>
    <row r="229" spans="1:22" x14ac:dyDescent="0.2">
      <c r="A229"/>
      <c r="B229"/>
      <c r="C229"/>
      <c r="D229"/>
      <c r="E229"/>
      <c r="F229"/>
      <c r="G229"/>
      <c r="H229"/>
      <c r="I229"/>
      <c r="J229"/>
      <c r="K229"/>
      <c r="L229"/>
      <c r="M229"/>
      <c r="N229" s="223"/>
      <c r="O229" s="223"/>
      <c r="P229" s="223"/>
      <c r="Q229" s="223"/>
      <c r="R229" s="223"/>
      <c r="S229" s="131"/>
      <c r="T229" s="131"/>
      <c r="U229" s="131"/>
      <c r="V229" s="131"/>
    </row>
    <row r="230" spans="1:22" x14ac:dyDescent="0.2">
      <c r="A230"/>
      <c r="B230"/>
      <c r="C230"/>
      <c r="D230"/>
      <c r="E230"/>
      <c r="F230"/>
      <c r="G230"/>
      <c r="H230"/>
      <c r="I230"/>
      <c r="J230"/>
      <c r="K230"/>
      <c r="L230"/>
      <c r="M230"/>
      <c r="N230" s="223"/>
      <c r="O230" s="223"/>
      <c r="P230" s="223"/>
      <c r="Q230" s="223"/>
      <c r="R230" s="223"/>
      <c r="S230" s="131"/>
      <c r="T230" s="131"/>
      <c r="U230" s="131"/>
      <c r="V230" s="131"/>
    </row>
    <row r="231" spans="1:22" x14ac:dyDescent="0.2">
      <c r="A231"/>
      <c r="B231"/>
      <c r="C231"/>
      <c r="D231"/>
      <c r="E231"/>
      <c r="F231"/>
      <c r="G231"/>
      <c r="H231"/>
      <c r="I231"/>
      <c r="J231"/>
      <c r="K231"/>
      <c r="L231"/>
      <c r="M231"/>
      <c r="N231" s="223"/>
      <c r="O231" s="223"/>
      <c r="P231" s="223"/>
      <c r="Q231" s="223"/>
      <c r="R231" s="223"/>
      <c r="S231" s="131"/>
      <c r="T231" s="131"/>
      <c r="U231" s="131"/>
      <c r="V231" s="131"/>
    </row>
    <row r="232" spans="1:22" x14ac:dyDescent="0.2">
      <c r="A232"/>
      <c r="B232"/>
      <c r="C232"/>
      <c r="D232"/>
      <c r="E232"/>
      <c r="F232"/>
      <c r="G232"/>
      <c r="H232"/>
      <c r="I232"/>
      <c r="J232"/>
      <c r="K232"/>
      <c r="L232"/>
      <c r="M232"/>
      <c r="N232" s="223"/>
      <c r="O232" s="223"/>
      <c r="P232" s="223"/>
      <c r="Q232" s="223"/>
      <c r="R232" s="223"/>
      <c r="S232" s="131"/>
      <c r="T232" s="131"/>
      <c r="U232" s="131"/>
      <c r="V232" s="131"/>
    </row>
    <row r="233" spans="1:22" x14ac:dyDescent="0.2">
      <c r="A233"/>
      <c r="B233"/>
      <c r="C233"/>
      <c r="D233"/>
      <c r="E233"/>
      <c r="F233"/>
      <c r="G233"/>
      <c r="H233"/>
      <c r="I233"/>
      <c r="J233"/>
      <c r="K233"/>
      <c r="L233"/>
      <c r="M233"/>
      <c r="N233" s="223"/>
      <c r="O233" s="223"/>
      <c r="P233" s="223"/>
      <c r="Q233" s="223"/>
      <c r="R233" s="223"/>
      <c r="S233" s="131"/>
      <c r="T233" s="131"/>
      <c r="U233" s="131"/>
      <c r="V233" s="131"/>
    </row>
    <row r="234" spans="1:22" x14ac:dyDescent="0.2">
      <c r="A234"/>
      <c r="B234"/>
      <c r="C234"/>
      <c r="D234"/>
      <c r="E234"/>
      <c r="F234"/>
      <c r="G234"/>
      <c r="H234"/>
      <c r="I234"/>
      <c r="J234"/>
      <c r="K234"/>
      <c r="L234"/>
      <c r="M234"/>
      <c r="N234" s="223"/>
      <c r="O234" s="223"/>
      <c r="P234" s="223"/>
      <c r="Q234" s="223"/>
      <c r="R234" s="223"/>
      <c r="S234" s="131"/>
      <c r="T234" s="131"/>
      <c r="U234" s="131"/>
      <c r="V234" s="131"/>
    </row>
    <row r="235" spans="1:22" x14ac:dyDescent="0.2">
      <c r="A235"/>
      <c r="B235"/>
      <c r="C235"/>
      <c r="D235"/>
      <c r="E235"/>
      <c r="F235"/>
      <c r="G235"/>
      <c r="H235"/>
      <c r="I235"/>
      <c r="J235"/>
      <c r="K235"/>
      <c r="L235"/>
      <c r="M235"/>
      <c r="N235" s="223"/>
      <c r="O235" s="223"/>
      <c r="P235" s="223"/>
      <c r="Q235" s="223"/>
      <c r="R235" s="223"/>
      <c r="S235" s="131"/>
      <c r="T235" s="131"/>
      <c r="U235" s="131"/>
      <c r="V235" s="131"/>
    </row>
    <row r="236" spans="1:22" x14ac:dyDescent="0.2">
      <c r="A236"/>
      <c r="B236"/>
      <c r="C236"/>
      <c r="D236"/>
      <c r="E236"/>
      <c r="F236"/>
      <c r="G236"/>
      <c r="H236"/>
      <c r="I236"/>
      <c r="J236"/>
      <c r="K236"/>
      <c r="L236"/>
      <c r="M236"/>
      <c r="N236" s="223"/>
      <c r="O236" s="223"/>
      <c r="P236" s="223"/>
      <c r="Q236" s="223"/>
      <c r="R236" s="223"/>
      <c r="S236" s="131"/>
      <c r="T236" s="131"/>
      <c r="U236" s="131"/>
      <c r="V236" s="131"/>
    </row>
    <row r="237" spans="1:22" x14ac:dyDescent="0.2">
      <c r="A237"/>
      <c r="B237"/>
      <c r="C237"/>
      <c r="D237"/>
      <c r="E237"/>
      <c r="F237"/>
      <c r="G237"/>
      <c r="H237"/>
      <c r="I237"/>
      <c r="J237"/>
      <c r="K237"/>
      <c r="L237"/>
      <c r="M237"/>
      <c r="N237" s="223"/>
      <c r="O237" s="223"/>
      <c r="P237" s="223"/>
      <c r="Q237" s="223"/>
      <c r="R237" s="223"/>
      <c r="S237" s="131"/>
      <c r="T237" s="131"/>
      <c r="U237" s="131"/>
      <c r="V237" s="131"/>
    </row>
    <row r="238" spans="1:22" x14ac:dyDescent="0.2">
      <c r="A238"/>
      <c r="B238"/>
      <c r="C238"/>
      <c r="D238"/>
      <c r="E238"/>
      <c r="F238"/>
      <c r="G238"/>
      <c r="H238"/>
      <c r="I238"/>
      <c r="J238"/>
      <c r="K238"/>
      <c r="L238"/>
      <c r="M238"/>
      <c r="N238" s="223"/>
      <c r="O238" s="223"/>
      <c r="P238" s="223"/>
      <c r="Q238" s="223"/>
      <c r="R238" s="223"/>
      <c r="S238" s="131"/>
      <c r="T238" s="131"/>
      <c r="U238" s="131"/>
      <c r="V238" s="131"/>
    </row>
    <row r="239" spans="1:22" x14ac:dyDescent="0.2">
      <c r="A239"/>
      <c r="B239"/>
      <c r="C239"/>
      <c r="D239"/>
      <c r="E239"/>
      <c r="F239"/>
      <c r="G239"/>
      <c r="H239"/>
      <c r="I239"/>
      <c r="J239"/>
      <c r="K239"/>
      <c r="L239"/>
      <c r="M239"/>
      <c r="N239" s="223"/>
      <c r="O239" s="223"/>
      <c r="P239" s="223"/>
      <c r="Q239" s="223"/>
      <c r="R239" s="223"/>
      <c r="S239" s="131"/>
      <c r="T239" s="131"/>
      <c r="U239" s="131"/>
      <c r="V239" s="131"/>
    </row>
    <row r="240" spans="1:22" x14ac:dyDescent="0.2">
      <c r="A240"/>
      <c r="B240"/>
      <c r="C240"/>
      <c r="D240"/>
      <c r="E240"/>
      <c r="F240"/>
      <c r="G240"/>
      <c r="H240"/>
      <c r="I240"/>
      <c r="J240"/>
      <c r="K240"/>
      <c r="L240"/>
      <c r="M240"/>
      <c r="N240" s="223"/>
      <c r="O240" s="223"/>
      <c r="P240" s="223"/>
      <c r="Q240" s="223"/>
      <c r="R240" s="223"/>
      <c r="S240" s="131"/>
      <c r="T240" s="131"/>
      <c r="U240" s="131"/>
      <c r="V240" s="131"/>
    </row>
    <row r="241" spans="1:22" x14ac:dyDescent="0.2">
      <c r="A241"/>
      <c r="B241"/>
      <c r="C241"/>
      <c r="D241"/>
      <c r="E241"/>
      <c r="F241"/>
      <c r="G241"/>
      <c r="H241"/>
      <c r="I241"/>
      <c r="J241"/>
      <c r="K241"/>
      <c r="L241"/>
      <c r="M241"/>
      <c r="N241" s="223"/>
      <c r="O241" s="223"/>
      <c r="P241" s="223"/>
      <c r="Q241" s="223"/>
      <c r="R241" s="223"/>
      <c r="S241" s="131"/>
      <c r="T241" s="131"/>
      <c r="U241" s="131"/>
      <c r="V241" s="131"/>
    </row>
    <row r="242" spans="1:22" x14ac:dyDescent="0.2">
      <c r="A242"/>
      <c r="B242"/>
      <c r="C242"/>
      <c r="D242"/>
      <c r="E242"/>
      <c r="F242"/>
      <c r="G242"/>
      <c r="H242"/>
      <c r="I242"/>
      <c r="J242"/>
      <c r="K242"/>
      <c r="L242"/>
      <c r="M242"/>
      <c r="N242" s="223"/>
      <c r="O242" s="223"/>
      <c r="P242" s="223"/>
      <c r="Q242" s="223"/>
      <c r="R242" s="223"/>
      <c r="S242" s="131"/>
      <c r="T242" s="131"/>
      <c r="U242" s="131"/>
      <c r="V242" s="131"/>
    </row>
    <row r="243" spans="1:22" x14ac:dyDescent="0.2">
      <c r="A243"/>
      <c r="B243"/>
      <c r="C243"/>
      <c r="D243"/>
      <c r="E243"/>
      <c r="F243"/>
      <c r="G243"/>
      <c r="H243"/>
      <c r="I243"/>
      <c r="J243"/>
      <c r="K243"/>
      <c r="L243"/>
      <c r="M243"/>
      <c r="N243" s="223"/>
      <c r="O243" s="223"/>
      <c r="P243" s="223"/>
      <c r="Q243" s="223"/>
      <c r="R243" s="223"/>
      <c r="S243" s="131"/>
      <c r="T243" s="131"/>
      <c r="U243" s="131"/>
      <c r="V243" s="131"/>
    </row>
    <row r="244" spans="1:22" x14ac:dyDescent="0.2">
      <c r="A244"/>
      <c r="B244"/>
      <c r="C244"/>
      <c r="D244"/>
      <c r="E244"/>
      <c r="F244"/>
      <c r="G244"/>
      <c r="H244"/>
      <c r="I244"/>
      <c r="J244"/>
      <c r="K244"/>
      <c r="L244"/>
      <c r="M244"/>
      <c r="N244" s="223"/>
      <c r="O244" s="223"/>
      <c r="P244" s="223"/>
      <c r="Q244" s="223"/>
      <c r="R244" s="223"/>
      <c r="S244" s="131"/>
      <c r="T244" s="131"/>
      <c r="U244" s="131"/>
      <c r="V244" s="131"/>
    </row>
    <row r="245" spans="1:22" x14ac:dyDescent="0.2">
      <c r="A245"/>
      <c r="B245"/>
      <c r="C245"/>
      <c r="D245"/>
      <c r="E245"/>
      <c r="F245"/>
      <c r="G245"/>
      <c r="H245"/>
      <c r="I245"/>
      <c r="J245"/>
      <c r="K245"/>
      <c r="L245"/>
      <c r="M245"/>
      <c r="N245" s="131"/>
      <c r="O245" s="131"/>
      <c r="P245" s="131"/>
      <c r="Q245" s="131"/>
      <c r="R245" s="131"/>
      <c r="S245" s="131"/>
      <c r="T245" s="131"/>
      <c r="U245" s="131"/>
    </row>
    <row r="246" spans="1:22" x14ac:dyDescent="0.2">
      <c r="A246"/>
      <c r="B246"/>
      <c r="C246"/>
      <c r="D246"/>
      <c r="E246"/>
      <c r="F246"/>
      <c r="G246"/>
      <c r="H246"/>
      <c r="I246"/>
      <c r="J246"/>
      <c r="K246"/>
      <c r="L246"/>
      <c r="M246"/>
      <c r="N246" s="131"/>
      <c r="O246" s="131"/>
      <c r="P246" s="131"/>
      <c r="Q246" s="131"/>
      <c r="R246" s="131"/>
      <c r="S246" s="131"/>
      <c r="T246" s="131"/>
      <c r="U246" s="131"/>
    </row>
    <row r="247" spans="1:22" x14ac:dyDescent="0.2">
      <c r="A247"/>
      <c r="B247"/>
      <c r="C247"/>
      <c r="D247"/>
      <c r="E247"/>
      <c r="F247"/>
      <c r="G247"/>
      <c r="H247"/>
      <c r="I247"/>
      <c r="J247"/>
      <c r="K247"/>
      <c r="L247"/>
      <c r="M247"/>
      <c r="N247" s="134"/>
      <c r="O247" s="135"/>
    </row>
    <row r="248" spans="1:22" x14ac:dyDescent="0.2">
      <c r="A248"/>
      <c r="B248"/>
      <c r="C248"/>
      <c r="D248"/>
      <c r="E248"/>
      <c r="F248"/>
      <c r="G248"/>
      <c r="H248"/>
      <c r="I248"/>
      <c r="J248"/>
      <c r="K248"/>
      <c r="L248"/>
      <c r="M248"/>
      <c r="N248" s="134"/>
      <c r="O248" s="135"/>
    </row>
    <row r="249" spans="1:22" x14ac:dyDescent="0.2">
      <c r="A249"/>
      <c r="B249"/>
      <c r="C249"/>
      <c r="D249"/>
      <c r="E249"/>
      <c r="F249"/>
      <c r="G249"/>
      <c r="H249"/>
      <c r="I249"/>
      <c r="J249"/>
      <c r="K249"/>
      <c r="L249"/>
      <c r="M249"/>
      <c r="N249" s="134"/>
      <c r="O249" s="135"/>
    </row>
    <row r="250" spans="1:22" x14ac:dyDescent="0.2">
      <c r="A250"/>
      <c r="B250"/>
      <c r="C250"/>
      <c r="D250"/>
      <c r="E250"/>
      <c r="F250"/>
      <c r="G250"/>
      <c r="H250"/>
      <c r="I250"/>
      <c r="J250"/>
      <c r="K250"/>
      <c r="L250"/>
      <c r="M250"/>
      <c r="N250" s="134"/>
      <c r="O250" s="135"/>
    </row>
    <row r="251" spans="1:22" x14ac:dyDescent="0.2">
      <c r="A251"/>
      <c r="B251"/>
      <c r="C251"/>
      <c r="D251"/>
      <c r="E251"/>
      <c r="F251"/>
      <c r="G251"/>
      <c r="H251"/>
      <c r="I251"/>
      <c r="J251"/>
      <c r="K251"/>
      <c r="L251"/>
      <c r="M251"/>
      <c r="N251" s="134"/>
      <c r="O251" s="135"/>
    </row>
    <row r="252" spans="1:22" x14ac:dyDescent="0.2">
      <c r="A252"/>
      <c r="B252"/>
      <c r="C252"/>
      <c r="D252"/>
      <c r="E252"/>
      <c r="F252"/>
      <c r="G252"/>
      <c r="H252"/>
      <c r="I252"/>
      <c r="J252"/>
      <c r="K252"/>
      <c r="L252"/>
      <c r="M252"/>
      <c r="N252" s="134"/>
      <c r="O252" s="135"/>
    </row>
    <row r="253" spans="1:22" x14ac:dyDescent="0.2">
      <c r="A253"/>
      <c r="B253"/>
      <c r="C253"/>
      <c r="D253"/>
      <c r="E253"/>
      <c r="F253"/>
      <c r="G253"/>
      <c r="H253"/>
      <c r="I253"/>
      <c r="J253"/>
      <c r="K253"/>
      <c r="L253"/>
      <c r="M253"/>
      <c r="N253" s="134"/>
      <c r="O253" s="135"/>
    </row>
    <row r="254" spans="1:22" x14ac:dyDescent="0.2">
      <c r="A254"/>
      <c r="B254"/>
      <c r="C254"/>
      <c r="D254"/>
      <c r="E254"/>
      <c r="F254"/>
      <c r="G254"/>
      <c r="H254"/>
      <c r="I254"/>
      <c r="J254"/>
      <c r="K254"/>
      <c r="L254"/>
      <c r="M254"/>
      <c r="N254" s="134"/>
      <c r="O254" s="135"/>
    </row>
    <row r="255" spans="1:22" x14ac:dyDescent="0.2">
      <c r="A255"/>
      <c r="B255"/>
      <c r="C255"/>
      <c r="D255"/>
      <c r="E255"/>
      <c r="F255"/>
      <c r="G255"/>
      <c r="H255"/>
      <c r="I255"/>
      <c r="J255"/>
      <c r="K255"/>
      <c r="L255"/>
      <c r="M255"/>
      <c r="N255" s="134"/>
      <c r="O255" s="135"/>
    </row>
    <row r="256" spans="1:22" x14ac:dyDescent="0.2">
      <c r="A256" s="134"/>
      <c r="B256" s="134"/>
      <c r="C256" s="134"/>
      <c r="D256" s="134"/>
      <c r="E256" s="134"/>
      <c r="F256" s="134"/>
      <c r="G256" s="134"/>
      <c r="H256" s="134"/>
      <c r="I256" s="134"/>
      <c r="J256" s="200"/>
      <c r="K256" s="201"/>
      <c r="L256" s="201"/>
      <c r="M256" s="201"/>
      <c r="N256" s="134"/>
      <c r="O256" s="135"/>
    </row>
    <row r="257" spans="1:15" x14ac:dyDescent="0.2">
      <c r="A257" s="134"/>
      <c r="B257" s="134"/>
      <c r="C257" s="134"/>
      <c r="D257" s="134"/>
      <c r="E257" s="134"/>
      <c r="F257" s="134"/>
      <c r="G257" s="134"/>
      <c r="H257" s="134"/>
      <c r="I257" s="134"/>
      <c r="J257" s="200"/>
      <c r="K257" s="201"/>
      <c r="L257" s="201"/>
      <c r="M257" s="201"/>
      <c r="N257" s="134"/>
      <c r="O257" s="135"/>
    </row>
    <row r="258" spans="1:15" x14ac:dyDescent="0.2">
      <c r="A258" s="134"/>
      <c r="B258" s="134"/>
      <c r="C258" s="134"/>
      <c r="D258" s="134"/>
      <c r="E258" s="134"/>
      <c r="F258" s="134"/>
      <c r="G258" s="134"/>
      <c r="H258" s="134"/>
      <c r="I258" s="134"/>
      <c r="J258" s="200"/>
      <c r="K258" s="201"/>
      <c r="L258" s="201"/>
      <c r="M258" s="201"/>
      <c r="N258" s="134"/>
      <c r="O258" s="135"/>
    </row>
    <row r="259" spans="1:15" x14ac:dyDescent="0.2">
      <c r="A259" s="134"/>
      <c r="B259" s="134"/>
      <c r="C259" s="134"/>
      <c r="D259" s="134"/>
      <c r="E259" s="134"/>
      <c r="F259" s="134"/>
      <c r="G259" s="134"/>
      <c r="H259" s="134"/>
      <c r="I259" s="134"/>
      <c r="J259" s="200"/>
      <c r="K259" s="201"/>
      <c r="L259" s="201"/>
      <c r="M259" s="201"/>
      <c r="N259" s="134"/>
      <c r="O259" s="135"/>
    </row>
    <row r="260" spans="1:15" x14ac:dyDescent="0.2">
      <c r="A260" s="134"/>
      <c r="B260" s="134"/>
      <c r="C260" s="134"/>
      <c r="D260" s="134"/>
      <c r="E260" s="134"/>
      <c r="F260" s="134"/>
      <c r="G260" s="134"/>
      <c r="H260" s="134"/>
      <c r="I260" s="134"/>
      <c r="J260" s="200"/>
      <c r="K260" s="201"/>
      <c r="L260" s="201"/>
      <c r="M260" s="201"/>
      <c r="N260" s="134"/>
      <c r="O260" s="135"/>
    </row>
    <row r="261" spans="1:15" x14ac:dyDescent="0.2">
      <c r="A261" s="134"/>
      <c r="B261" s="134"/>
      <c r="C261" s="134"/>
      <c r="D261" s="134"/>
      <c r="E261" s="134"/>
      <c r="F261" s="134"/>
      <c r="G261" s="134"/>
      <c r="H261" s="134"/>
      <c r="I261" s="134"/>
      <c r="J261" s="200"/>
      <c r="K261" s="201"/>
      <c r="L261" s="201"/>
      <c r="M261" s="201"/>
      <c r="N261" s="134"/>
      <c r="O261" s="135"/>
    </row>
    <row r="262" spans="1:15" x14ac:dyDescent="0.2">
      <c r="A262" s="134"/>
      <c r="B262" s="134"/>
      <c r="C262" s="134"/>
      <c r="D262" s="134"/>
      <c r="E262" s="134"/>
      <c r="F262" s="134"/>
      <c r="G262" s="134"/>
      <c r="H262" s="134"/>
      <c r="I262" s="134"/>
      <c r="J262" s="200"/>
      <c r="K262" s="201"/>
      <c r="L262" s="201"/>
      <c r="M262" s="201"/>
      <c r="N262" s="134"/>
      <c r="O262" s="135"/>
    </row>
    <row r="263" spans="1:15" x14ac:dyDescent="0.2">
      <c r="A263" s="134"/>
      <c r="B263" s="134"/>
      <c r="C263" s="134"/>
      <c r="D263" s="134"/>
      <c r="E263" s="134"/>
      <c r="F263" s="134"/>
      <c r="G263" s="134"/>
      <c r="H263" s="134"/>
      <c r="I263" s="134"/>
      <c r="J263" s="200"/>
      <c r="K263" s="201"/>
      <c r="L263" s="201"/>
      <c r="M263" s="201"/>
      <c r="N263" s="134"/>
      <c r="O263" s="135"/>
    </row>
    <row r="264" spans="1:15" x14ac:dyDescent="0.2">
      <c r="A264" s="134"/>
      <c r="B264" s="134"/>
      <c r="C264" s="134"/>
      <c r="D264" s="134"/>
      <c r="E264" s="134"/>
      <c r="F264" s="134"/>
      <c r="G264" s="134"/>
      <c r="H264" s="134"/>
      <c r="I264" s="134"/>
      <c r="J264" s="200"/>
      <c r="K264" s="201"/>
      <c r="L264" s="201"/>
      <c r="M264" s="201"/>
      <c r="N264" s="134"/>
      <c r="O264" s="135"/>
    </row>
    <row r="265" spans="1:15" x14ac:dyDescent="0.2">
      <c r="A265" s="134"/>
      <c r="B265" s="134"/>
      <c r="C265" s="134"/>
      <c r="D265" s="134"/>
      <c r="E265" s="134"/>
      <c r="F265" s="134"/>
      <c r="G265" s="134"/>
      <c r="H265" s="134"/>
      <c r="I265" s="134"/>
      <c r="J265" s="200"/>
      <c r="K265" s="201"/>
      <c r="L265" s="201"/>
      <c r="M265" s="201"/>
      <c r="N265" s="134"/>
      <c r="O265" s="135"/>
    </row>
    <row r="266" spans="1:15" x14ac:dyDescent="0.2">
      <c r="A266" s="134"/>
      <c r="B266" s="134"/>
      <c r="C266" s="134"/>
      <c r="D266" s="134"/>
      <c r="E266" s="134"/>
      <c r="F266" s="134"/>
      <c r="G266" s="134"/>
      <c r="H266" s="134"/>
      <c r="I266" s="134"/>
      <c r="J266" s="200"/>
      <c r="K266" s="201"/>
      <c r="L266" s="201"/>
      <c r="M266" s="201"/>
      <c r="N266" s="134"/>
      <c r="O266" s="135"/>
    </row>
    <row r="267" spans="1:15" x14ac:dyDescent="0.2">
      <c r="A267" s="134"/>
      <c r="B267" s="134"/>
      <c r="C267" s="134"/>
      <c r="D267" s="134"/>
      <c r="E267" s="134"/>
      <c r="F267" s="134"/>
      <c r="G267" s="134"/>
      <c r="H267" s="134"/>
      <c r="I267" s="134"/>
      <c r="J267" s="200"/>
      <c r="K267" s="201"/>
      <c r="L267" s="201"/>
      <c r="M267" s="201"/>
      <c r="N267" s="134"/>
      <c r="O267" s="135"/>
    </row>
    <row r="268" spans="1:15" x14ac:dyDescent="0.2">
      <c r="A268" s="134"/>
      <c r="B268" s="134"/>
      <c r="C268" s="134"/>
      <c r="D268" s="134"/>
      <c r="E268" s="134"/>
      <c r="F268" s="134"/>
      <c r="G268" s="134"/>
      <c r="H268" s="134"/>
      <c r="I268" s="134"/>
      <c r="J268" s="200"/>
      <c r="K268" s="201"/>
      <c r="L268" s="201"/>
      <c r="M268" s="201"/>
      <c r="N268" s="134"/>
      <c r="O268" s="135"/>
    </row>
    <row r="269" spans="1:15" x14ac:dyDescent="0.2">
      <c r="A269" s="134"/>
      <c r="B269" s="134"/>
      <c r="C269" s="134"/>
      <c r="D269" s="134"/>
      <c r="E269" s="134"/>
      <c r="F269" s="134"/>
      <c r="G269" s="134"/>
      <c r="H269" s="134"/>
      <c r="I269" s="134"/>
      <c r="J269" s="200"/>
      <c r="K269" s="201"/>
      <c r="L269" s="201"/>
      <c r="M269" s="201"/>
      <c r="N269" s="134"/>
      <c r="O269" s="135"/>
    </row>
    <row r="270" spans="1:15" x14ac:dyDescent="0.2">
      <c r="A270" s="134"/>
      <c r="B270" s="134"/>
      <c r="C270" s="134"/>
      <c r="D270" s="134"/>
      <c r="E270" s="134"/>
      <c r="F270" s="134"/>
      <c r="G270" s="134"/>
      <c r="H270" s="134"/>
      <c r="I270" s="134"/>
      <c r="J270" s="200"/>
      <c r="K270" s="201"/>
      <c r="L270" s="201"/>
      <c r="M270" s="201"/>
      <c r="N270" s="134"/>
      <c r="O270" s="135"/>
    </row>
    <row r="271" spans="1:15" x14ac:dyDescent="0.2">
      <c r="A271" s="134"/>
      <c r="B271" s="134"/>
      <c r="C271" s="134"/>
      <c r="D271" s="134"/>
      <c r="E271" s="134"/>
      <c r="F271" s="134"/>
      <c r="G271" s="134"/>
      <c r="H271" s="134"/>
      <c r="I271" s="134"/>
      <c r="J271" s="200"/>
      <c r="K271" s="201"/>
      <c r="L271" s="201"/>
      <c r="M271" s="201"/>
      <c r="N271" s="134"/>
      <c r="O271" s="135"/>
    </row>
    <row r="272" spans="1:15" x14ac:dyDescent="0.2">
      <c r="A272" s="134"/>
      <c r="B272" s="134"/>
      <c r="C272" s="134"/>
      <c r="D272" s="134"/>
      <c r="E272" s="134"/>
      <c r="F272" s="134"/>
      <c r="G272" s="134"/>
      <c r="H272" s="134"/>
      <c r="I272" s="134"/>
      <c r="J272" s="200"/>
      <c r="K272" s="201"/>
      <c r="L272" s="201"/>
      <c r="M272" s="201"/>
      <c r="N272" s="134"/>
      <c r="O272" s="135"/>
    </row>
    <row r="273" spans="1:15" x14ac:dyDescent="0.2">
      <c r="A273" s="134"/>
      <c r="B273" s="134"/>
      <c r="C273" s="134"/>
      <c r="D273" s="134"/>
      <c r="E273" s="134"/>
      <c r="F273" s="134"/>
      <c r="G273" s="134"/>
      <c r="H273" s="134"/>
      <c r="I273" s="134"/>
      <c r="J273" s="200"/>
      <c r="K273" s="201"/>
      <c r="L273" s="201"/>
      <c r="M273" s="201"/>
      <c r="N273" s="134"/>
      <c r="O273" s="135"/>
    </row>
    <row r="274" spans="1:15" x14ac:dyDescent="0.2">
      <c r="A274" s="134"/>
      <c r="B274" s="134"/>
      <c r="C274" s="134"/>
      <c r="D274" s="134"/>
      <c r="E274" s="134"/>
      <c r="F274" s="134"/>
      <c r="G274" s="134"/>
      <c r="H274" s="134"/>
      <c r="I274" s="134"/>
      <c r="J274" s="200"/>
      <c r="K274" s="201"/>
      <c r="L274" s="201"/>
      <c r="M274" s="201"/>
      <c r="N274" s="134"/>
      <c r="O274" s="135"/>
    </row>
    <row r="275" spans="1:15" x14ac:dyDescent="0.2">
      <c r="A275" s="134"/>
      <c r="B275" s="134"/>
      <c r="C275" s="134"/>
      <c r="D275" s="134"/>
      <c r="E275" s="134"/>
      <c r="F275" s="134"/>
      <c r="G275" s="134"/>
      <c r="H275" s="134"/>
      <c r="I275" s="134"/>
      <c r="J275" s="200"/>
      <c r="K275" s="201"/>
      <c r="L275" s="201"/>
      <c r="M275" s="201"/>
      <c r="N275" s="134"/>
      <c r="O275" s="135"/>
    </row>
    <row r="276" spans="1:15" x14ac:dyDescent="0.2">
      <c r="A276" s="134"/>
      <c r="B276" s="134"/>
      <c r="C276" s="134"/>
      <c r="D276" s="134"/>
      <c r="E276" s="134"/>
      <c r="F276" s="134"/>
      <c r="G276" s="134"/>
      <c r="H276" s="134"/>
      <c r="I276" s="134"/>
      <c r="J276" s="200"/>
      <c r="K276" s="201"/>
      <c r="L276" s="201"/>
      <c r="M276" s="201"/>
      <c r="N276" s="134"/>
      <c r="O276" s="135"/>
    </row>
    <row r="277" spans="1:15" x14ac:dyDescent="0.2">
      <c r="A277" s="134"/>
      <c r="B277" s="134"/>
      <c r="C277" s="134"/>
      <c r="D277" s="134"/>
      <c r="E277" s="134"/>
      <c r="F277" s="134"/>
      <c r="G277" s="134"/>
      <c r="H277" s="134"/>
      <c r="I277" s="134"/>
      <c r="J277" s="200"/>
      <c r="K277" s="201"/>
      <c r="L277" s="201"/>
      <c r="M277" s="201"/>
      <c r="N277" s="134"/>
      <c r="O277" s="135"/>
    </row>
    <row r="278" spans="1:15" x14ac:dyDescent="0.2">
      <c r="A278" s="134"/>
      <c r="B278" s="134"/>
      <c r="C278" s="134"/>
      <c r="D278" s="134"/>
      <c r="E278" s="134"/>
      <c r="F278" s="134"/>
      <c r="G278" s="134"/>
      <c r="H278" s="134"/>
      <c r="I278" s="134"/>
      <c r="J278" s="200"/>
      <c r="K278" s="201"/>
      <c r="L278" s="201"/>
      <c r="M278" s="201"/>
      <c r="N278" s="134"/>
      <c r="O278" s="135"/>
    </row>
    <row r="279" spans="1:15" x14ac:dyDescent="0.2">
      <c r="A279" s="134"/>
      <c r="B279" s="134"/>
      <c r="C279" s="134"/>
      <c r="D279" s="134"/>
      <c r="E279" s="134"/>
      <c r="F279" s="134"/>
      <c r="G279" s="134"/>
      <c r="H279" s="134"/>
      <c r="I279" s="134"/>
      <c r="J279" s="200"/>
      <c r="K279" s="201"/>
      <c r="L279" s="201"/>
      <c r="M279" s="201"/>
      <c r="N279" s="134"/>
      <c r="O279" s="135"/>
    </row>
    <row r="280" spans="1:15" x14ac:dyDescent="0.2">
      <c r="A280" s="134"/>
      <c r="B280" s="134"/>
      <c r="C280" s="134"/>
      <c r="D280" s="134"/>
      <c r="E280" s="134"/>
      <c r="F280" s="134"/>
      <c r="G280" s="134"/>
      <c r="H280" s="134"/>
      <c r="I280" s="134"/>
      <c r="J280" s="200"/>
      <c r="K280" s="201"/>
      <c r="L280" s="201"/>
      <c r="M280" s="201"/>
      <c r="N280" s="134"/>
      <c r="O280" s="135"/>
    </row>
    <row r="281" spans="1:15" x14ac:dyDescent="0.2">
      <c r="A281" s="134"/>
      <c r="B281" s="134"/>
      <c r="C281" s="134"/>
      <c r="D281" s="134"/>
      <c r="E281" s="134"/>
      <c r="F281" s="134"/>
      <c r="G281" s="134"/>
      <c r="H281" s="134"/>
      <c r="I281" s="134"/>
      <c r="J281" s="200"/>
      <c r="K281" s="201"/>
      <c r="L281" s="201"/>
      <c r="M281" s="201"/>
      <c r="N281" s="134"/>
      <c r="O281" s="135"/>
    </row>
    <row r="282" spans="1:15" x14ac:dyDescent="0.2">
      <c r="A282" s="134"/>
      <c r="B282" s="134"/>
      <c r="C282" s="134"/>
      <c r="D282" s="134"/>
      <c r="E282" s="134"/>
      <c r="F282" s="134"/>
      <c r="G282" s="134"/>
      <c r="H282" s="134"/>
      <c r="I282" s="134"/>
      <c r="J282" s="200"/>
      <c r="K282" s="201"/>
      <c r="L282" s="201"/>
      <c r="M282" s="201"/>
      <c r="N282" s="134"/>
      <c r="O282" s="135"/>
    </row>
    <row r="283" spans="1:15" x14ac:dyDescent="0.2">
      <c r="A283" s="134"/>
      <c r="B283" s="134"/>
      <c r="C283" s="134"/>
      <c r="D283" s="134"/>
      <c r="E283" s="134"/>
      <c r="F283" s="134"/>
      <c r="G283" s="134"/>
      <c r="H283" s="134"/>
      <c r="I283" s="134"/>
      <c r="J283" s="200"/>
      <c r="K283" s="201"/>
      <c r="L283" s="201"/>
      <c r="M283" s="201"/>
      <c r="N283" s="134"/>
      <c r="O283" s="135"/>
    </row>
    <row r="284" spans="1:15" x14ac:dyDescent="0.2">
      <c r="A284" s="134"/>
      <c r="B284" s="134"/>
      <c r="C284" s="134"/>
      <c r="D284" s="134"/>
      <c r="E284" s="134"/>
      <c r="F284" s="134"/>
      <c r="G284" s="134"/>
      <c r="H284" s="134"/>
      <c r="I284" s="134"/>
      <c r="J284" s="200"/>
      <c r="K284" s="201"/>
      <c r="L284" s="201"/>
      <c r="M284" s="201"/>
      <c r="N284" s="134"/>
      <c r="O284" s="135"/>
    </row>
    <row r="285" spans="1:15" x14ac:dyDescent="0.2">
      <c r="A285" s="134"/>
      <c r="B285" s="134"/>
      <c r="C285" s="134"/>
      <c r="D285" s="134"/>
      <c r="E285" s="134"/>
      <c r="F285" s="134"/>
      <c r="G285" s="134"/>
      <c r="H285" s="134"/>
      <c r="I285" s="134"/>
      <c r="J285" s="200"/>
      <c r="K285" s="201"/>
      <c r="L285" s="201"/>
      <c r="M285" s="201"/>
      <c r="N285" s="134"/>
      <c r="O285" s="135"/>
    </row>
    <row r="286" spans="1:15" x14ac:dyDescent="0.2">
      <c r="A286" s="134"/>
      <c r="B286" s="134"/>
      <c r="C286" s="134"/>
      <c r="D286" s="134"/>
      <c r="E286" s="134"/>
      <c r="F286" s="134"/>
      <c r="G286" s="134"/>
      <c r="H286" s="134"/>
      <c r="I286" s="134"/>
      <c r="J286" s="200"/>
      <c r="K286" s="201"/>
      <c r="L286" s="201"/>
      <c r="M286" s="201"/>
      <c r="N286" s="134"/>
      <c r="O286" s="135"/>
    </row>
    <row r="287" spans="1:15" x14ac:dyDescent="0.2">
      <c r="A287" s="134"/>
      <c r="B287" s="134"/>
      <c r="C287" s="134"/>
      <c r="D287" s="134"/>
      <c r="E287" s="134"/>
      <c r="F287" s="134"/>
      <c r="G287" s="134"/>
      <c r="H287" s="134"/>
      <c r="I287" s="134"/>
      <c r="J287" s="200"/>
      <c r="K287" s="201"/>
      <c r="L287" s="201"/>
      <c r="M287" s="201"/>
      <c r="N287" s="134"/>
      <c r="O287" s="135"/>
    </row>
    <row r="288" spans="1:15" x14ac:dyDescent="0.2">
      <c r="A288" s="134"/>
      <c r="B288" s="134"/>
      <c r="C288" s="134"/>
      <c r="D288" s="134"/>
      <c r="E288" s="134"/>
      <c r="F288" s="134"/>
      <c r="G288" s="134"/>
      <c r="H288" s="134"/>
      <c r="I288" s="134"/>
      <c r="J288" s="200"/>
      <c r="K288" s="201"/>
      <c r="L288" s="201"/>
      <c r="M288" s="201"/>
      <c r="N288" s="134"/>
      <c r="O288" s="135"/>
    </row>
    <row r="289" spans="1:15" x14ac:dyDescent="0.2">
      <c r="A289" s="134"/>
      <c r="B289" s="134"/>
      <c r="C289" s="134"/>
      <c r="D289" s="134"/>
      <c r="E289" s="134"/>
      <c r="F289" s="134"/>
      <c r="G289" s="134"/>
      <c r="H289" s="134"/>
      <c r="I289" s="134"/>
      <c r="J289" s="200"/>
      <c r="K289" s="201"/>
      <c r="L289" s="201"/>
      <c r="M289" s="201"/>
      <c r="N289" s="134"/>
      <c r="O289" s="135"/>
    </row>
    <row r="290" spans="1:15" x14ac:dyDescent="0.2">
      <c r="A290" s="134"/>
      <c r="B290" s="134"/>
      <c r="C290" s="134"/>
      <c r="D290" s="134"/>
      <c r="E290" s="134"/>
      <c r="F290" s="134"/>
      <c r="G290" s="134"/>
      <c r="H290" s="134"/>
      <c r="I290" s="134"/>
      <c r="J290" s="200"/>
      <c r="K290" s="201"/>
      <c r="L290" s="201"/>
      <c r="M290" s="201"/>
      <c r="N290" s="134"/>
      <c r="O290" s="135"/>
    </row>
    <row r="291" spans="1:15" x14ac:dyDescent="0.2">
      <c r="A291" s="134"/>
      <c r="B291" s="134"/>
      <c r="C291" s="134"/>
      <c r="D291" s="134"/>
      <c r="E291" s="134"/>
      <c r="F291" s="134"/>
      <c r="G291" s="134"/>
      <c r="H291" s="134"/>
      <c r="I291" s="134"/>
      <c r="J291" s="200"/>
      <c r="K291" s="201"/>
      <c r="L291" s="201"/>
      <c r="M291" s="201"/>
      <c r="N291" s="134"/>
      <c r="O291" s="135"/>
    </row>
    <row r="292" spans="1:15" x14ac:dyDescent="0.2">
      <c r="A292" s="134"/>
      <c r="B292" s="134"/>
      <c r="C292" s="134"/>
      <c r="D292" s="134"/>
      <c r="E292" s="134"/>
      <c r="F292" s="134"/>
      <c r="G292" s="134"/>
      <c r="H292" s="134"/>
      <c r="I292" s="134"/>
      <c r="J292" s="200"/>
      <c r="K292" s="201"/>
      <c r="L292" s="201"/>
      <c r="M292" s="201"/>
      <c r="N292" s="134"/>
      <c r="O292" s="135"/>
    </row>
    <row r="293" spans="1:15" x14ac:dyDescent="0.2">
      <c r="A293" s="134"/>
      <c r="B293" s="134"/>
      <c r="C293" s="134"/>
      <c r="D293" s="134"/>
      <c r="E293" s="134"/>
      <c r="F293" s="134"/>
      <c r="G293" s="134"/>
      <c r="H293" s="134"/>
      <c r="I293" s="134"/>
      <c r="J293" s="200"/>
      <c r="K293" s="201"/>
      <c r="L293" s="201"/>
      <c r="M293" s="201"/>
      <c r="N293" s="134"/>
      <c r="O293" s="135"/>
    </row>
    <row r="294" spans="1:15" x14ac:dyDescent="0.2">
      <c r="A294" s="134"/>
      <c r="B294" s="134"/>
      <c r="C294" s="134"/>
      <c r="D294" s="134"/>
      <c r="E294" s="134"/>
      <c r="F294" s="134"/>
      <c r="G294" s="134"/>
      <c r="H294" s="134"/>
      <c r="I294" s="134"/>
      <c r="J294" s="200"/>
      <c r="K294" s="201"/>
      <c r="L294" s="201"/>
      <c r="M294" s="201"/>
      <c r="N294" s="134"/>
      <c r="O294" s="135"/>
    </row>
    <row r="295" spans="1:15" x14ac:dyDescent="0.2">
      <c r="A295" s="134"/>
      <c r="B295" s="134"/>
      <c r="C295" s="134"/>
      <c r="D295" s="134"/>
      <c r="E295" s="134"/>
      <c r="F295" s="134"/>
      <c r="G295" s="134"/>
      <c r="H295" s="134"/>
      <c r="I295" s="134"/>
      <c r="J295" s="200"/>
      <c r="K295" s="201"/>
      <c r="L295" s="201"/>
      <c r="M295" s="201"/>
      <c r="N295" s="134"/>
      <c r="O295" s="135"/>
    </row>
    <row r="296" spans="1:15" x14ac:dyDescent="0.2">
      <c r="A296" s="134"/>
      <c r="B296" s="134"/>
      <c r="C296" s="134"/>
      <c r="D296" s="134"/>
      <c r="E296" s="134"/>
      <c r="F296" s="134"/>
      <c r="G296" s="134"/>
      <c r="H296" s="134"/>
      <c r="I296" s="134"/>
      <c r="J296" s="200"/>
      <c r="K296" s="201"/>
      <c r="L296" s="201"/>
      <c r="M296" s="201"/>
      <c r="N296" s="134"/>
      <c r="O296" s="135"/>
    </row>
    <row r="297" spans="1:15" x14ac:dyDescent="0.2">
      <c r="A297" s="134"/>
      <c r="B297" s="134"/>
      <c r="C297" s="134"/>
      <c r="D297" s="134"/>
      <c r="E297" s="134"/>
      <c r="F297" s="134"/>
      <c r="G297" s="134"/>
      <c r="H297" s="134"/>
      <c r="I297" s="134"/>
      <c r="J297" s="200"/>
      <c r="K297" s="201"/>
      <c r="L297" s="201"/>
      <c r="M297" s="201"/>
      <c r="N297" s="134"/>
      <c r="O297" s="135"/>
    </row>
    <row r="298" spans="1:15" x14ac:dyDescent="0.2">
      <c r="A298" s="134"/>
      <c r="B298" s="134"/>
      <c r="C298" s="134"/>
      <c r="D298" s="134"/>
      <c r="E298" s="134"/>
      <c r="F298" s="134"/>
      <c r="G298" s="134"/>
      <c r="H298" s="134"/>
      <c r="I298" s="134"/>
      <c r="J298" s="200"/>
      <c r="K298" s="201"/>
      <c r="L298" s="201"/>
      <c r="M298" s="201"/>
      <c r="N298" s="134"/>
      <c r="O298" s="135"/>
    </row>
    <row r="299" spans="1:15" x14ac:dyDescent="0.2">
      <c r="A299" s="134"/>
      <c r="B299" s="134"/>
      <c r="C299" s="134"/>
      <c r="D299" s="134"/>
      <c r="E299" s="134"/>
      <c r="F299" s="134"/>
      <c r="G299" s="134"/>
      <c r="H299" s="134"/>
      <c r="I299" s="134"/>
      <c r="J299" s="200"/>
      <c r="K299" s="201"/>
      <c r="L299" s="201"/>
      <c r="M299" s="201"/>
      <c r="N299" s="134"/>
      <c r="O299" s="135"/>
    </row>
    <row r="300" spans="1:15" x14ac:dyDescent="0.2">
      <c r="A300" s="134"/>
      <c r="B300" s="134"/>
      <c r="C300" s="134"/>
      <c r="D300" s="134"/>
      <c r="E300" s="134"/>
      <c r="F300" s="134"/>
      <c r="G300" s="134"/>
      <c r="H300" s="134"/>
      <c r="I300" s="134"/>
      <c r="J300" s="200"/>
      <c r="K300" s="201"/>
      <c r="L300" s="201"/>
      <c r="M300" s="201"/>
      <c r="N300" s="134"/>
      <c r="O300" s="135"/>
    </row>
    <row r="301" spans="1:15" x14ac:dyDescent="0.2">
      <c r="A301" s="134"/>
      <c r="B301" s="134"/>
      <c r="C301" s="134"/>
      <c r="D301" s="134"/>
      <c r="E301" s="134"/>
      <c r="F301" s="134"/>
      <c r="G301" s="134"/>
      <c r="H301" s="134"/>
      <c r="I301" s="134"/>
      <c r="J301" s="200"/>
      <c r="K301" s="201"/>
      <c r="L301" s="201"/>
      <c r="M301" s="201"/>
      <c r="N301" s="134"/>
      <c r="O301" s="135"/>
    </row>
    <row r="302" spans="1:15" x14ac:dyDescent="0.2">
      <c r="A302" s="134"/>
      <c r="B302" s="134"/>
      <c r="C302" s="134"/>
      <c r="D302" s="134"/>
      <c r="E302" s="134"/>
      <c r="F302" s="134"/>
      <c r="G302" s="134"/>
      <c r="H302" s="134"/>
      <c r="I302" s="134"/>
      <c r="J302" s="200"/>
      <c r="K302" s="201"/>
      <c r="L302" s="201"/>
      <c r="M302" s="201"/>
      <c r="N302" s="134"/>
      <c r="O302" s="135"/>
    </row>
    <row r="303" spans="1:15" x14ac:dyDescent="0.2">
      <c r="A303" s="134"/>
      <c r="B303" s="134"/>
      <c r="C303" s="134"/>
      <c r="D303" s="134"/>
      <c r="E303" s="134"/>
      <c r="F303" s="134"/>
      <c r="G303" s="134"/>
      <c r="H303" s="134"/>
      <c r="I303" s="134"/>
      <c r="J303" s="200"/>
      <c r="K303" s="201"/>
      <c r="L303" s="201"/>
      <c r="M303" s="201"/>
      <c r="N303" s="134"/>
      <c r="O303" s="135"/>
    </row>
    <row r="304" spans="1:15" x14ac:dyDescent="0.2">
      <c r="A304" s="134"/>
      <c r="B304" s="134"/>
      <c r="C304" s="134"/>
      <c r="D304" s="134"/>
      <c r="E304" s="134"/>
      <c r="F304" s="134"/>
      <c r="G304" s="134"/>
      <c r="H304" s="134"/>
      <c r="I304" s="134"/>
      <c r="J304" s="200"/>
      <c r="K304" s="201"/>
      <c r="L304" s="201"/>
      <c r="M304" s="201"/>
      <c r="N304" s="134"/>
      <c r="O304" s="135"/>
    </row>
    <row r="305" spans="1:15" x14ac:dyDescent="0.2">
      <c r="A305" s="134"/>
      <c r="B305" s="134"/>
      <c r="C305" s="134"/>
      <c r="D305" s="134"/>
      <c r="E305" s="134"/>
      <c r="F305" s="134"/>
      <c r="G305" s="134"/>
      <c r="H305" s="134"/>
      <c r="I305" s="134"/>
      <c r="J305" s="200"/>
      <c r="K305" s="201"/>
      <c r="L305" s="201"/>
      <c r="M305" s="201"/>
      <c r="N305" s="134"/>
      <c r="O305" s="135"/>
    </row>
    <row r="306" spans="1:15" x14ac:dyDescent="0.2">
      <c r="A306" s="134"/>
      <c r="B306" s="134"/>
      <c r="C306" s="134"/>
      <c r="D306" s="134"/>
      <c r="E306" s="134"/>
      <c r="F306" s="134"/>
      <c r="G306" s="134"/>
      <c r="H306" s="134"/>
      <c r="I306" s="134"/>
      <c r="J306" s="200"/>
      <c r="K306" s="201"/>
      <c r="L306" s="201"/>
      <c r="M306" s="201"/>
      <c r="N306" s="134"/>
      <c r="O306" s="135"/>
    </row>
    <row r="307" spans="1:15" x14ac:dyDescent="0.2">
      <c r="A307" s="134"/>
      <c r="B307" s="134"/>
      <c r="C307" s="134"/>
      <c r="D307" s="134"/>
      <c r="E307" s="134"/>
      <c r="F307" s="134"/>
      <c r="G307" s="134"/>
      <c r="H307" s="134"/>
      <c r="I307" s="134"/>
      <c r="J307" s="200"/>
      <c r="K307" s="201"/>
      <c r="L307" s="201"/>
      <c r="M307" s="201"/>
      <c r="N307" s="134"/>
      <c r="O307" s="135"/>
    </row>
    <row r="308" spans="1:15" x14ac:dyDescent="0.2">
      <c r="A308" s="134"/>
      <c r="B308" s="134"/>
      <c r="C308" s="134"/>
      <c r="D308" s="134"/>
      <c r="E308" s="134"/>
      <c r="F308" s="134"/>
      <c r="G308" s="134"/>
      <c r="H308" s="134"/>
      <c r="I308" s="134"/>
      <c r="J308" s="200"/>
      <c r="K308" s="201"/>
      <c r="L308" s="201"/>
      <c r="M308" s="201"/>
      <c r="N308" s="134"/>
      <c r="O308" s="135"/>
    </row>
    <row r="309" spans="1:15" x14ac:dyDescent="0.2">
      <c r="A309" s="134"/>
      <c r="B309" s="134"/>
      <c r="C309" s="134"/>
      <c r="D309" s="134"/>
      <c r="E309" s="134"/>
      <c r="F309" s="134"/>
      <c r="G309" s="134"/>
      <c r="H309" s="134"/>
      <c r="I309" s="134"/>
      <c r="J309" s="200"/>
      <c r="K309" s="201"/>
      <c r="L309" s="201"/>
      <c r="M309" s="201"/>
      <c r="N309" s="134"/>
      <c r="O309" s="135"/>
    </row>
    <row r="310" spans="1:15" x14ac:dyDescent="0.2">
      <c r="A310" s="134"/>
      <c r="B310" s="134"/>
      <c r="C310" s="134"/>
      <c r="D310" s="134"/>
      <c r="E310" s="134"/>
      <c r="F310" s="134"/>
      <c r="G310" s="134"/>
      <c r="H310" s="134"/>
      <c r="I310" s="134"/>
      <c r="J310" s="200"/>
      <c r="K310" s="201"/>
      <c r="L310" s="201"/>
      <c r="M310" s="201"/>
      <c r="N310" s="134"/>
      <c r="O310" s="135"/>
    </row>
    <row r="311" spans="1:15" x14ac:dyDescent="0.2">
      <c r="A311" s="134"/>
      <c r="B311" s="134"/>
      <c r="C311" s="134"/>
      <c r="D311" s="134"/>
      <c r="E311" s="134"/>
      <c r="F311" s="134"/>
      <c r="G311" s="134"/>
      <c r="H311" s="134"/>
      <c r="I311" s="134"/>
      <c r="J311" s="200"/>
      <c r="K311" s="201"/>
      <c r="L311" s="201"/>
      <c r="M311" s="201"/>
      <c r="N311" s="134"/>
      <c r="O311" s="135"/>
    </row>
    <row r="312" spans="1:15" x14ac:dyDescent="0.2">
      <c r="A312" s="134"/>
      <c r="B312" s="134"/>
      <c r="C312" s="134"/>
      <c r="D312" s="134"/>
      <c r="E312" s="134"/>
      <c r="F312" s="134"/>
      <c r="G312" s="134"/>
      <c r="H312" s="134"/>
      <c r="I312" s="134"/>
      <c r="J312" s="200"/>
      <c r="K312" s="201"/>
      <c r="L312" s="201"/>
      <c r="M312" s="201"/>
      <c r="N312" s="134"/>
      <c r="O312" s="135"/>
    </row>
    <row r="313" spans="1:15" x14ac:dyDescent="0.2">
      <c r="A313" s="134"/>
      <c r="B313" s="134"/>
      <c r="C313" s="134"/>
      <c r="D313" s="134"/>
      <c r="E313" s="134"/>
      <c r="F313" s="134"/>
      <c r="G313" s="134"/>
      <c r="H313" s="134"/>
      <c r="I313" s="134"/>
      <c r="J313" s="200"/>
      <c r="K313" s="201"/>
      <c r="L313" s="201"/>
      <c r="M313" s="201"/>
      <c r="N313" s="134"/>
      <c r="O313" s="135"/>
    </row>
    <row r="314" spans="1:15" x14ac:dyDescent="0.2">
      <c r="A314" s="134"/>
      <c r="B314" s="134"/>
      <c r="C314" s="134"/>
      <c r="D314" s="134"/>
      <c r="E314" s="134"/>
      <c r="F314" s="134"/>
      <c r="G314" s="134"/>
      <c r="H314" s="134"/>
      <c r="I314" s="134"/>
      <c r="J314" s="200"/>
      <c r="K314" s="201"/>
      <c r="L314" s="201"/>
      <c r="M314" s="201"/>
      <c r="N314" s="134"/>
      <c r="O314" s="135"/>
    </row>
    <row r="315" spans="1:15" x14ac:dyDescent="0.2">
      <c r="A315" s="134"/>
      <c r="B315" s="134"/>
      <c r="C315" s="134"/>
      <c r="D315" s="134"/>
      <c r="E315" s="134"/>
      <c r="F315" s="134"/>
      <c r="G315" s="134"/>
      <c r="H315" s="134"/>
      <c r="I315" s="134"/>
      <c r="J315" s="200"/>
      <c r="K315" s="201"/>
      <c r="L315" s="201"/>
      <c r="M315" s="201"/>
      <c r="N315" s="134"/>
      <c r="O315" s="135"/>
    </row>
    <row r="316" spans="1:15" x14ac:dyDescent="0.2">
      <c r="A316" s="134"/>
      <c r="B316" s="134"/>
      <c r="C316" s="134"/>
      <c r="D316" s="134"/>
      <c r="E316" s="134"/>
      <c r="F316" s="134"/>
      <c r="G316" s="134"/>
      <c r="H316" s="134"/>
      <c r="I316" s="134"/>
      <c r="J316" s="200"/>
      <c r="K316" s="201"/>
      <c r="L316" s="201"/>
      <c r="M316" s="201"/>
      <c r="N316" s="134"/>
      <c r="O316" s="135"/>
    </row>
    <row r="317" spans="1:15" x14ac:dyDescent="0.2">
      <c r="A317" s="134"/>
      <c r="B317" s="134"/>
      <c r="C317" s="134"/>
      <c r="D317" s="134"/>
      <c r="E317" s="134"/>
      <c r="F317" s="134"/>
      <c r="G317" s="134"/>
      <c r="H317" s="134"/>
      <c r="I317" s="134"/>
      <c r="J317" s="200"/>
      <c r="K317" s="201"/>
      <c r="L317" s="201"/>
      <c r="M317" s="201"/>
      <c r="N317" s="134"/>
      <c r="O317" s="135"/>
    </row>
    <row r="318" spans="1:15" x14ac:dyDescent="0.2">
      <c r="A318" s="134"/>
      <c r="B318" s="134"/>
      <c r="C318" s="134"/>
      <c r="D318" s="134"/>
      <c r="E318" s="134"/>
      <c r="F318" s="134"/>
      <c r="G318" s="134"/>
      <c r="H318" s="134"/>
      <c r="I318" s="134"/>
      <c r="J318" s="200"/>
      <c r="K318" s="201"/>
      <c r="L318" s="201"/>
      <c r="M318" s="201"/>
      <c r="N318" s="134"/>
      <c r="O318" s="135"/>
    </row>
    <row r="319" spans="1:15" x14ac:dyDescent="0.2">
      <c r="A319" s="134"/>
      <c r="B319" s="134"/>
      <c r="C319" s="134"/>
      <c r="D319" s="134"/>
      <c r="E319" s="134"/>
      <c r="F319" s="134"/>
      <c r="G319" s="134"/>
      <c r="H319" s="134"/>
      <c r="I319" s="134"/>
      <c r="J319" s="200"/>
      <c r="K319" s="201"/>
      <c r="L319" s="201"/>
      <c r="M319" s="201"/>
      <c r="N319" s="134"/>
      <c r="O319" s="135"/>
    </row>
    <row r="320" spans="1:15" x14ac:dyDescent="0.2">
      <c r="A320" s="134"/>
      <c r="B320" s="134"/>
      <c r="C320" s="134"/>
      <c r="D320" s="134"/>
      <c r="E320" s="134"/>
      <c r="F320" s="134"/>
      <c r="G320" s="134"/>
      <c r="H320" s="134"/>
      <c r="I320" s="134"/>
      <c r="J320" s="200"/>
      <c r="K320" s="201"/>
      <c r="L320" s="201"/>
      <c r="M320" s="201"/>
      <c r="N320" s="134"/>
      <c r="O320" s="135"/>
    </row>
    <row r="321" spans="1:15" x14ac:dyDescent="0.2">
      <c r="A321" s="134"/>
      <c r="B321" s="134"/>
      <c r="C321" s="134"/>
      <c r="D321" s="134"/>
      <c r="E321" s="134"/>
      <c r="F321" s="134"/>
      <c r="G321" s="134"/>
      <c r="H321" s="134"/>
      <c r="I321" s="134"/>
      <c r="J321" s="200"/>
      <c r="K321" s="201"/>
      <c r="L321" s="201"/>
      <c r="M321" s="201"/>
      <c r="N321" s="134"/>
      <c r="O321" s="135"/>
    </row>
    <row r="322" spans="1:15" x14ac:dyDescent="0.2">
      <c r="A322" s="134"/>
      <c r="B322" s="134"/>
      <c r="C322" s="134"/>
      <c r="D322" s="134"/>
      <c r="E322" s="134"/>
      <c r="F322" s="134"/>
      <c r="G322" s="134"/>
      <c r="H322" s="134"/>
      <c r="I322" s="134"/>
      <c r="J322" s="200"/>
      <c r="K322" s="201"/>
      <c r="L322" s="201"/>
      <c r="M322" s="201"/>
      <c r="N322" s="134"/>
      <c r="O322" s="135"/>
    </row>
    <row r="323" spans="1:15" x14ac:dyDescent="0.2">
      <c r="A323" s="134"/>
      <c r="B323" s="134"/>
      <c r="C323" s="134"/>
      <c r="D323" s="134"/>
      <c r="E323" s="134"/>
      <c r="F323" s="134"/>
      <c r="G323" s="134"/>
      <c r="H323" s="134"/>
      <c r="I323" s="134"/>
      <c r="J323" s="200"/>
      <c r="K323" s="201"/>
      <c r="L323" s="201"/>
      <c r="M323" s="201"/>
      <c r="N323" s="134"/>
      <c r="O323" s="135"/>
    </row>
    <row r="324" spans="1:15" x14ac:dyDescent="0.2">
      <c r="A324" s="134"/>
      <c r="B324" s="134"/>
      <c r="C324" s="134"/>
      <c r="D324" s="134"/>
      <c r="E324" s="134"/>
      <c r="F324" s="134"/>
      <c r="G324" s="134"/>
      <c r="H324" s="134"/>
      <c r="I324" s="134"/>
      <c r="J324" s="200"/>
      <c r="K324" s="201"/>
      <c r="L324" s="201"/>
      <c r="M324" s="201"/>
      <c r="N324" s="134"/>
      <c r="O324" s="135"/>
    </row>
    <row r="325" spans="1:15" x14ac:dyDescent="0.2">
      <c r="A325" s="134"/>
      <c r="B325" s="134"/>
      <c r="C325" s="134"/>
      <c r="D325" s="134"/>
      <c r="E325" s="134"/>
      <c r="F325" s="134"/>
      <c r="G325" s="134"/>
      <c r="H325" s="134"/>
      <c r="I325" s="134"/>
      <c r="J325" s="200"/>
      <c r="K325" s="201"/>
      <c r="L325" s="201"/>
      <c r="M325" s="201"/>
      <c r="N325" s="134"/>
      <c r="O325" s="135"/>
    </row>
    <row r="326" spans="1:15" x14ac:dyDescent="0.2">
      <c r="A326" s="134"/>
      <c r="B326" s="134"/>
      <c r="C326" s="134"/>
      <c r="D326" s="134"/>
      <c r="E326" s="134"/>
      <c r="F326" s="134"/>
      <c r="G326" s="134"/>
      <c r="H326" s="134"/>
      <c r="I326" s="134"/>
      <c r="J326" s="200"/>
      <c r="K326" s="201"/>
      <c r="L326" s="201"/>
      <c r="M326" s="201"/>
      <c r="N326" s="134"/>
      <c r="O326" s="135"/>
    </row>
    <row r="327" spans="1:15" x14ac:dyDescent="0.2">
      <c r="A327" s="134"/>
      <c r="B327" s="134"/>
      <c r="C327" s="134"/>
      <c r="D327" s="134"/>
      <c r="E327" s="134"/>
      <c r="F327" s="134"/>
      <c r="G327" s="134"/>
      <c r="H327" s="134"/>
      <c r="I327" s="134"/>
      <c r="J327" s="200"/>
      <c r="K327" s="201"/>
      <c r="L327" s="201"/>
      <c r="M327" s="201"/>
      <c r="N327" s="134"/>
      <c r="O327" s="135"/>
    </row>
    <row r="328" spans="1:15" x14ac:dyDescent="0.2">
      <c r="A328" s="134"/>
      <c r="B328" s="134"/>
      <c r="C328" s="134"/>
      <c r="D328" s="134"/>
      <c r="E328" s="134"/>
      <c r="F328" s="134"/>
      <c r="G328" s="134"/>
      <c r="H328" s="134"/>
      <c r="I328" s="134"/>
      <c r="J328" s="200"/>
      <c r="K328" s="201"/>
      <c r="L328" s="201"/>
      <c r="M328" s="201"/>
      <c r="N328" s="134"/>
      <c r="O328" s="135"/>
    </row>
    <row r="329" spans="1:15" x14ac:dyDescent="0.2">
      <c r="A329" s="134"/>
      <c r="B329" s="134"/>
      <c r="C329" s="134"/>
      <c r="D329" s="134"/>
      <c r="E329" s="134"/>
      <c r="F329" s="134"/>
      <c r="G329" s="134"/>
      <c r="H329" s="134"/>
      <c r="I329" s="134"/>
      <c r="J329" s="200"/>
      <c r="K329" s="201"/>
      <c r="L329" s="201"/>
      <c r="M329" s="201"/>
      <c r="N329" s="134"/>
      <c r="O329" s="135"/>
    </row>
    <row r="330" spans="1:15" x14ac:dyDescent="0.2">
      <c r="A330" s="134"/>
      <c r="B330" s="134"/>
      <c r="C330" s="134"/>
      <c r="D330" s="134"/>
      <c r="E330" s="134"/>
      <c r="F330" s="134"/>
      <c r="G330" s="134"/>
      <c r="H330" s="134"/>
      <c r="I330" s="134"/>
      <c r="J330" s="200"/>
      <c r="K330" s="201"/>
      <c r="L330" s="201"/>
      <c r="M330" s="201"/>
      <c r="N330" s="134"/>
      <c r="O330" s="135"/>
    </row>
    <row r="331" spans="1:15" x14ac:dyDescent="0.2">
      <c r="A331" s="134"/>
      <c r="B331" s="134"/>
      <c r="C331" s="134"/>
      <c r="D331" s="134"/>
      <c r="E331" s="134"/>
      <c r="F331" s="134"/>
      <c r="G331" s="134"/>
      <c r="H331" s="134"/>
      <c r="I331" s="134"/>
      <c r="J331" s="200"/>
      <c r="K331" s="201"/>
      <c r="L331" s="201"/>
      <c r="M331" s="201"/>
      <c r="N331" s="134"/>
      <c r="O331" s="135"/>
    </row>
    <row r="332" spans="1:15" x14ac:dyDescent="0.2">
      <c r="A332" s="134"/>
      <c r="B332" s="134"/>
      <c r="C332" s="134"/>
      <c r="D332" s="134"/>
      <c r="E332" s="134"/>
      <c r="F332" s="134"/>
      <c r="G332" s="134"/>
      <c r="H332" s="134"/>
      <c r="I332" s="134"/>
      <c r="J332" s="200"/>
      <c r="K332" s="201"/>
      <c r="L332" s="201"/>
      <c r="M332" s="201"/>
      <c r="N332" s="134"/>
      <c r="O332" s="135"/>
    </row>
    <row r="333" spans="1:15" x14ac:dyDescent="0.2">
      <c r="A333" s="134"/>
      <c r="B333" s="134"/>
      <c r="C333" s="134"/>
      <c r="D333" s="134"/>
      <c r="E333" s="134"/>
      <c r="F333" s="134"/>
      <c r="G333" s="134"/>
      <c r="H333" s="134"/>
      <c r="I333" s="134"/>
      <c r="J333" s="200"/>
      <c r="K333" s="201"/>
      <c r="L333" s="201"/>
      <c r="M333" s="201"/>
      <c r="N333" s="134"/>
      <c r="O333" s="135"/>
    </row>
    <row r="334" spans="1:15" x14ac:dyDescent="0.2">
      <c r="A334" s="134"/>
      <c r="B334" s="134"/>
      <c r="C334" s="134"/>
      <c r="D334" s="134"/>
      <c r="E334" s="134"/>
      <c r="F334" s="134"/>
      <c r="G334" s="134"/>
      <c r="H334" s="134"/>
      <c r="I334" s="134"/>
      <c r="J334" s="200"/>
      <c r="K334" s="201"/>
      <c r="L334" s="201"/>
      <c r="M334" s="201"/>
      <c r="N334" s="134"/>
      <c r="O334" s="135"/>
    </row>
    <row r="335" spans="1:15" x14ac:dyDescent="0.2">
      <c r="A335" s="134"/>
      <c r="B335" s="134"/>
      <c r="C335" s="134"/>
      <c r="D335" s="134"/>
      <c r="E335" s="134"/>
      <c r="F335" s="134"/>
      <c r="G335" s="134"/>
      <c r="H335" s="134"/>
      <c r="I335" s="134"/>
      <c r="J335" s="200"/>
      <c r="K335" s="201"/>
      <c r="L335" s="201"/>
      <c r="M335" s="201"/>
      <c r="N335" s="134"/>
      <c r="O335" s="135"/>
    </row>
    <row r="336" spans="1:15" x14ac:dyDescent="0.2">
      <c r="A336" s="134"/>
      <c r="B336" s="134"/>
      <c r="C336" s="134"/>
      <c r="D336" s="134"/>
      <c r="E336" s="134"/>
      <c r="F336" s="134"/>
      <c r="G336" s="134"/>
      <c r="H336" s="134"/>
      <c r="I336" s="134"/>
      <c r="J336" s="200"/>
      <c r="K336" s="201"/>
      <c r="L336" s="201"/>
      <c r="M336" s="201"/>
      <c r="N336" s="134"/>
      <c r="O336" s="135"/>
    </row>
    <row r="337" spans="1:15" x14ac:dyDescent="0.2">
      <c r="A337" s="134"/>
      <c r="B337" s="134"/>
      <c r="C337" s="134"/>
      <c r="D337" s="134"/>
      <c r="E337" s="134"/>
      <c r="F337" s="134"/>
      <c r="G337" s="134"/>
      <c r="H337" s="134"/>
      <c r="I337" s="134"/>
      <c r="J337" s="200"/>
      <c r="K337" s="201"/>
      <c r="L337" s="201"/>
      <c r="M337" s="201"/>
      <c r="N337" s="134"/>
      <c r="O337" s="135"/>
    </row>
    <row r="338" spans="1:15" x14ac:dyDescent="0.2">
      <c r="A338" s="134"/>
      <c r="B338" s="134"/>
      <c r="C338" s="134"/>
      <c r="D338" s="134"/>
      <c r="E338" s="134"/>
      <c r="F338" s="134"/>
      <c r="G338" s="134"/>
      <c r="H338" s="134"/>
      <c r="I338" s="134"/>
      <c r="J338" s="200"/>
      <c r="K338" s="201"/>
      <c r="L338" s="201"/>
      <c r="M338" s="201"/>
      <c r="N338" s="134"/>
      <c r="O338" s="135"/>
    </row>
    <row r="339" spans="1:15" x14ac:dyDescent="0.2">
      <c r="A339" s="134"/>
      <c r="B339" s="134"/>
      <c r="C339" s="134"/>
      <c r="D339" s="134"/>
      <c r="E339" s="134"/>
      <c r="F339" s="134"/>
      <c r="G339" s="134"/>
      <c r="H339" s="134"/>
      <c r="I339" s="134"/>
      <c r="J339" s="200"/>
      <c r="K339" s="201"/>
      <c r="L339" s="201"/>
      <c r="M339" s="201"/>
      <c r="N339" s="134"/>
      <c r="O339" s="135"/>
    </row>
    <row r="340" spans="1:15" x14ac:dyDescent="0.2">
      <c r="A340" s="134"/>
      <c r="B340" s="134"/>
      <c r="C340" s="134"/>
      <c r="D340" s="134"/>
      <c r="E340" s="134"/>
      <c r="F340" s="134"/>
      <c r="G340" s="134"/>
      <c r="H340" s="134"/>
      <c r="I340" s="134"/>
      <c r="J340" s="200"/>
      <c r="K340" s="201"/>
      <c r="L340" s="201"/>
      <c r="M340" s="201"/>
      <c r="N340" s="134"/>
      <c r="O340" s="135"/>
    </row>
    <row r="341" spans="1:15" x14ac:dyDescent="0.2">
      <c r="A341" s="134"/>
      <c r="B341" s="134"/>
      <c r="C341" s="134"/>
      <c r="D341" s="134"/>
      <c r="E341" s="134"/>
      <c r="F341" s="134"/>
      <c r="G341" s="134"/>
      <c r="H341" s="134"/>
      <c r="I341" s="134"/>
      <c r="J341" s="200"/>
      <c r="K341" s="201"/>
      <c r="L341" s="201"/>
      <c r="M341" s="201"/>
      <c r="N341" s="134"/>
      <c r="O341" s="135"/>
    </row>
    <row r="342" spans="1:15" x14ac:dyDescent="0.2">
      <c r="A342" s="134"/>
      <c r="B342" s="134"/>
      <c r="C342" s="134"/>
      <c r="D342" s="134"/>
      <c r="E342" s="134"/>
      <c r="F342" s="134"/>
      <c r="G342" s="134"/>
      <c r="H342" s="134"/>
      <c r="I342" s="134"/>
      <c r="J342" s="200"/>
      <c r="K342" s="201"/>
      <c r="L342" s="201"/>
      <c r="M342" s="201"/>
      <c r="N342" s="134"/>
      <c r="O342" s="135"/>
    </row>
    <row r="343" spans="1:15" x14ac:dyDescent="0.2">
      <c r="A343" s="134"/>
      <c r="B343" s="134"/>
      <c r="C343" s="134"/>
      <c r="D343" s="134"/>
      <c r="E343" s="134"/>
      <c r="F343" s="134"/>
      <c r="G343" s="134"/>
      <c r="H343" s="134"/>
      <c r="I343" s="134"/>
      <c r="J343" s="200"/>
      <c r="K343" s="201"/>
      <c r="L343" s="201"/>
      <c r="M343" s="201"/>
      <c r="N343" s="134"/>
      <c r="O343" s="135"/>
    </row>
    <row r="344" spans="1:15" x14ac:dyDescent="0.2">
      <c r="A344" s="134"/>
      <c r="B344" s="134"/>
      <c r="C344" s="134"/>
      <c r="D344" s="134"/>
      <c r="E344" s="134"/>
      <c r="F344" s="134"/>
      <c r="G344" s="134"/>
      <c r="H344" s="134"/>
      <c r="I344" s="134"/>
      <c r="J344" s="200"/>
      <c r="K344" s="201"/>
      <c r="L344" s="201"/>
      <c r="M344" s="201"/>
      <c r="N344" s="134"/>
      <c r="O344" s="135"/>
    </row>
    <row r="345" spans="1:15" x14ac:dyDescent="0.2">
      <c r="A345" s="134"/>
      <c r="B345" s="134"/>
      <c r="C345" s="134"/>
      <c r="D345" s="134"/>
      <c r="E345" s="134"/>
      <c r="F345" s="134"/>
      <c r="G345" s="134"/>
      <c r="H345" s="134"/>
      <c r="I345" s="134"/>
      <c r="J345" s="200"/>
      <c r="K345" s="201"/>
      <c r="L345" s="201"/>
      <c r="M345" s="201"/>
      <c r="N345" s="134"/>
      <c r="O345" s="135"/>
    </row>
    <row r="346" spans="1:15" x14ac:dyDescent="0.2">
      <c r="A346" s="134"/>
      <c r="B346" s="134"/>
      <c r="C346" s="134"/>
      <c r="D346" s="134"/>
      <c r="E346" s="134"/>
      <c r="F346" s="134"/>
      <c r="G346" s="134"/>
      <c r="H346" s="134"/>
      <c r="I346" s="134"/>
      <c r="J346" s="200"/>
      <c r="K346" s="201"/>
      <c r="L346" s="201"/>
      <c r="M346" s="201"/>
      <c r="N346" s="134"/>
      <c r="O346" s="135"/>
    </row>
    <row r="347" spans="1:15" x14ac:dyDescent="0.2">
      <c r="A347" s="134"/>
      <c r="B347" s="134"/>
      <c r="C347" s="134"/>
      <c r="D347" s="134"/>
      <c r="E347" s="134"/>
      <c r="F347" s="134"/>
      <c r="G347" s="134"/>
      <c r="H347" s="134"/>
      <c r="I347" s="134"/>
      <c r="J347" s="200"/>
      <c r="K347" s="201"/>
      <c r="L347" s="201"/>
      <c r="M347" s="201"/>
      <c r="N347" s="134"/>
      <c r="O347" s="135"/>
    </row>
    <row r="348" spans="1:15" x14ac:dyDescent="0.2">
      <c r="A348" s="134"/>
      <c r="B348" s="134"/>
      <c r="C348" s="134"/>
      <c r="D348" s="134"/>
      <c r="E348" s="134"/>
      <c r="F348" s="134"/>
      <c r="G348" s="134"/>
      <c r="H348" s="134"/>
      <c r="I348" s="134"/>
      <c r="J348" s="200"/>
      <c r="K348" s="201"/>
      <c r="L348" s="201"/>
      <c r="M348" s="201"/>
      <c r="N348" s="134"/>
      <c r="O348" s="135"/>
    </row>
    <row r="349" spans="1:15" x14ac:dyDescent="0.2">
      <c r="A349" s="134"/>
      <c r="B349" s="134"/>
      <c r="C349" s="134"/>
      <c r="D349" s="134"/>
      <c r="E349" s="134"/>
      <c r="F349" s="134"/>
      <c r="G349" s="134"/>
      <c r="H349" s="134"/>
      <c r="I349" s="134"/>
      <c r="J349" s="200"/>
      <c r="K349" s="201"/>
      <c r="L349" s="201"/>
      <c r="M349" s="201"/>
      <c r="N349" s="134"/>
      <c r="O349" s="135"/>
    </row>
    <row r="350" spans="1:15" x14ac:dyDescent="0.2">
      <c r="A350" s="134"/>
      <c r="B350" s="134"/>
      <c r="C350" s="134"/>
      <c r="D350" s="134"/>
      <c r="E350" s="134"/>
      <c r="F350" s="134"/>
      <c r="G350" s="134"/>
      <c r="H350" s="134"/>
      <c r="I350" s="134"/>
      <c r="J350" s="200"/>
      <c r="K350" s="201"/>
      <c r="L350" s="201"/>
      <c r="M350" s="201"/>
      <c r="N350" s="134"/>
      <c r="O350" s="135"/>
    </row>
    <row r="351" spans="1:15" x14ac:dyDescent="0.2">
      <c r="A351" s="134"/>
      <c r="B351" s="134"/>
      <c r="C351" s="134"/>
      <c r="D351" s="134"/>
      <c r="E351" s="134"/>
      <c r="F351" s="134"/>
      <c r="G351" s="134"/>
      <c r="H351" s="134"/>
      <c r="I351" s="134"/>
      <c r="J351" s="200"/>
      <c r="K351" s="201"/>
      <c r="L351" s="201"/>
      <c r="M351" s="201"/>
      <c r="N351" s="134"/>
      <c r="O351" s="135"/>
    </row>
    <row r="352" spans="1:15" x14ac:dyDescent="0.2">
      <c r="A352" s="134"/>
      <c r="B352" s="134"/>
      <c r="C352" s="134"/>
      <c r="D352" s="134"/>
      <c r="E352" s="134"/>
      <c r="F352" s="134"/>
      <c r="G352" s="134"/>
      <c r="H352" s="134"/>
      <c r="I352" s="134"/>
      <c r="J352" s="200"/>
      <c r="K352" s="201"/>
      <c r="L352" s="201"/>
      <c r="M352" s="201"/>
      <c r="N352" s="134"/>
      <c r="O352" s="135"/>
    </row>
    <row r="353" spans="1:15" x14ac:dyDescent="0.2">
      <c r="A353" s="134"/>
      <c r="B353" s="134"/>
      <c r="C353" s="134"/>
      <c r="D353" s="134"/>
      <c r="E353" s="134"/>
      <c r="F353" s="134"/>
      <c r="G353" s="134"/>
      <c r="H353" s="134"/>
      <c r="I353" s="134"/>
      <c r="J353" s="200"/>
      <c r="K353" s="201"/>
      <c r="L353" s="201"/>
      <c r="M353" s="201"/>
      <c r="N353" s="134"/>
      <c r="O353" s="135"/>
    </row>
    <row r="354" spans="1:15" x14ac:dyDescent="0.2">
      <c r="A354" s="134"/>
      <c r="B354" s="134"/>
      <c r="C354" s="134"/>
      <c r="D354" s="134"/>
      <c r="E354" s="134"/>
      <c r="F354" s="134"/>
      <c r="G354" s="134"/>
      <c r="H354" s="134"/>
      <c r="I354" s="134"/>
      <c r="J354" s="200"/>
      <c r="K354" s="201"/>
      <c r="L354" s="201"/>
      <c r="M354" s="201"/>
      <c r="N354" s="134"/>
      <c r="O354" s="135"/>
    </row>
    <row r="355" spans="1:15" x14ac:dyDescent="0.2">
      <c r="A355" s="134"/>
      <c r="B355" s="134"/>
      <c r="C355" s="134"/>
      <c r="D355" s="134"/>
      <c r="E355" s="134"/>
      <c r="F355" s="134"/>
      <c r="G355" s="134"/>
      <c r="H355" s="134"/>
      <c r="I355" s="134"/>
      <c r="J355" s="200"/>
      <c r="K355" s="201"/>
      <c r="L355" s="201"/>
      <c r="M355" s="201"/>
      <c r="N355" s="134"/>
      <c r="O355" s="135"/>
    </row>
    <row r="356" spans="1:15" x14ac:dyDescent="0.2">
      <c r="A356" s="134"/>
      <c r="B356" s="134"/>
      <c r="C356" s="134"/>
      <c r="D356" s="134"/>
      <c r="E356" s="134"/>
      <c r="F356" s="134"/>
      <c r="G356" s="134"/>
      <c r="H356" s="134"/>
      <c r="I356" s="134"/>
      <c r="J356" s="200"/>
      <c r="K356" s="201"/>
      <c r="L356" s="201"/>
      <c r="M356" s="201"/>
      <c r="N356" s="134"/>
      <c r="O356" s="135"/>
    </row>
    <row r="357" spans="1:15" x14ac:dyDescent="0.2">
      <c r="A357" s="134"/>
      <c r="B357" s="134"/>
      <c r="C357" s="134"/>
      <c r="D357" s="134"/>
      <c r="E357" s="134"/>
      <c r="F357" s="134"/>
      <c r="G357" s="134"/>
      <c r="H357" s="134"/>
      <c r="I357" s="134"/>
      <c r="J357" s="200"/>
      <c r="K357" s="201"/>
      <c r="L357" s="201"/>
      <c r="M357" s="201"/>
      <c r="N357" s="134"/>
      <c r="O357" s="135"/>
    </row>
    <row r="358" spans="1:15" x14ac:dyDescent="0.2">
      <c r="A358" s="134"/>
      <c r="B358" s="134"/>
      <c r="C358" s="134"/>
      <c r="D358" s="134"/>
      <c r="E358" s="134"/>
      <c r="F358" s="134"/>
      <c r="G358" s="134"/>
      <c r="H358" s="134"/>
      <c r="I358" s="134"/>
      <c r="J358" s="200"/>
      <c r="K358" s="201"/>
      <c r="L358" s="201"/>
      <c r="M358" s="201"/>
      <c r="N358" s="134"/>
      <c r="O358" s="135"/>
    </row>
    <row r="359" spans="1:15" x14ac:dyDescent="0.2">
      <c r="A359" s="134"/>
      <c r="B359" s="134"/>
      <c r="C359" s="134"/>
      <c r="D359" s="134"/>
      <c r="E359" s="134"/>
      <c r="F359" s="134"/>
      <c r="G359" s="134"/>
      <c r="H359" s="134"/>
      <c r="I359" s="134"/>
      <c r="J359" s="200"/>
      <c r="K359" s="201"/>
      <c r="L359" s="201"/>
      <c r="M359" s="201"/>
      <c r="N359" s="134"/>
      <c r="O359" s="135"/>
    </row>
    <row r="360" spans="1:15" x14ac:dyDescent="0.2">
      <c r="A360" s="134"/>
      <c r="B360" s="134"/>
      <c r="C360" s="134"/>
      <c r="D360" s="134"/>
      <c r="E360" s="134"/>
      <c r="F360" s="134"/>
      <c r="G360" s="134"/>
      <c r="H360" s="134"/>
      <c r="I360" s="134"/>
      <c r="J360" s="200"/>
      <c r="K360" s="201"/>
      <c r="L360" s="201"/>
      <c r="M360" s="201"/>
      <c r="N360" s="134"/>
      <c r="O360" s="135"/>
    </row>
    <row r="361" spans="1:15" x14ac:dyDescent="0.2">
      <c r="A361" s="134"/>
      <c r="B361" s="134"/>
      <c r="C361" s="134"/>
      <c r="D361" s="134"/>
      <c r="E361" s="134"/>
      <c r="F361" s="134"/>
      <c r="G361" s="134"/>
      <c r="H361" s="134"/>
      <c r="I361" s="134"/>
      <c r="J361" s="200"/>
      <c r="K361" s="201"/>
      <c r="L361" s="201"/>
      <c r="M361" s="201"/>
      <c r="N361" s="134"/>
      <c r="O361" s="135"/>
    </row>
    <row r="362" spans="1:15" x14ac:dyDescent="0.2">
      <c r="A362" s="134"/>
      <c r="B362" s="134"/>
      <c r="C362" s="134"/>
      <c r="D362" s="134"/>
      <c r="E362" s="134"/>
      <c r="F362" s="134"/>
      <c r="G362" s="134"/>
      <c r="H362" s="134"/>
      <c r="I362" s="134"/>
      <c r="J362" s="200"/>
      <c r="K362" s="201"/>
      <c r="L362" s="201"/>
      <c r="M362" s="201"/>
      <c r="N362" s="134"/>
      <c r="O362" s="135"/>
    </row>
    <row r="363" spans="1:15" x14ac:dyDescent="0.2">
      <c r="A363" s="134"/>
      <c r="B363" s="134"/>
      <c r="C363" s="134"/>
      <c r="D363" s="134"/>
      <c r="E363" s="134"/>
      <c r="F363" s="134"/>
      <c r="G363" s="134"/>
      <c r="H363" s="134"/>
      <c r="I363" s="134"/>
      <c r="J363" s="200"/>
      <c r="K363" s="201"/>
      <c r="L363" s="201"/>
      <c r="M363" s="201"/>
      <c r="N363" s="134"/>
      <c r="O363" s="135"/>
    </row>
    <row r="364" spans="1:15" x14ac:dyDescent="0.2">
      <c r="A364" s="134"/>
      <c r="B364" s="134"/>
      <c r="C364" s="134"/>
      <c r="D364" s="134"/>
      <c r="E364" s="134"/>
      <c r="F364" s="134"/>
      <c r="G364" s="134"/>
      <c r="H364" s="134"/>
      <c r="I364" s="134"/>
      <c r="J364" s="200"/>
      <c r="K364" s="201"/>
      <c r="L364" s="201"/>
      <c r="M364" s="201"/>
      <c r="N364" s="134"/>
      <c r="O364" s="135"/>
    </row>
    <row r="365" spans="1:15" x14ac:dyDescent="0.2">
      <c r="A365" s="134"/>
      <c r="B365" s="134"/>
      <c r="C365" s="134"/>
      <c r="D365" s="134"/>
      <c r="E365" s="134"/>
      <c r="F365" s="134"/>
      <c r="G365" s="134"/>
      <c r="H365" s="134"/>
      <c r="I365" s="134"/>
      <c r="J365" s="200"/>
      <c r="K365" s="201"/>
      <c r="L365" s="201"/>
      <c r="M365" s="201"/>
      <c r="N365" s="134"/>
      <c r="O365" s="135"/>
    </row>
    <row r="366" spans="1:15" x14ac:dyDescent="0.2">
      <c r="A366" s="134"/>
      <c r="B366" s="134"/>
      <c r="C366" s="134"/>
      <c r="D366" s="134"/>
      <c r="E366" s="134"/>
      <c r="F366" s="134"/>
      <c r="G366" s="134"/>
      <c r="H366" s="134"/>
      <c r="I366" s="134"/>
      <c r="J366" s="200"/>
      <c r="K366" s="201"/>
      <c r="L366" s="201"/>
      <c r="M366" s="201"/>
      <c r="N366" s="134"/>
      <c r="O366" s="135"/>
    </row>
    <row r="367" spans="1:15" x14ac:dyDescent="0.2">
      <c r="A367" s="134"/>
      <c r="B367" s="134"/>
      <c r="C367" s="134"/>
      <c r="D367" s="134"/>
      <c r="E367" s="134"/>
      <c r="F367" s="134"/>
      <c r="G367" s="134"/>
      <c r="H367" s="134"/>
      <c r="I367" s="134"/>
      <c r="J367" s="200"/>
      <c r="K367" s="201"/>
      <c r="L367" s="201"/>
      <c r="M367" s="201"/>
      <c r="N367" s="134"/>
      <c r="O367" s="135"/>
    </row>
    <row r="368" spans="1:15" x14ac:dyDescent="0.2">
      <c r="A368" s="134"/>
      <c r="B368" s="134"/>
      <c r="C368" s="134"/>
      <c r="D368" s="134"/>
      <c r="E368" s="134"/>
      <c r="F368" s="134"/>
      <c r="G368" s="134"/>
      <c r="H368" s="134"/>
      <c r="I368" s="134"/>
      <c r="J368" s="200"/>
      <c r="K368" s="201"/>
      <c r="L368" s="201"/>
      <c r="M368" s="201"/>
      <c r="N368" s="134"/>
      <c r="O368" s="135"/>
    </row>
    <row r="369" spans="1:15" x14ac:dyDescent="0.2">
      <c r="A369" s="134"/>
      <c r="B369" s="134"/>
      <c r="C369" s="134"/>
      <c r="D369" s="134"/>
      <c r="E369" s="134"/>
      <c r="F369" s="134"/>
      <c r="G369" s="134"/>
      <c r="H369" s="134"/>
      <c r="I369" s="134"/>
      <c r="J369" s="200"/>
      <c r="K369" s="201"/>
      <c r="L369" s="201"/>
      <c r="M369" s="201"/>
      <c r="N369" s="134"/>
      <c r="O369" s="135"/>
    </row>
    <row r="370" spans="1:15" x14ac:dyDescent="0.2">
      <c r="A370" s="134"/>
      <c r="B370" s="134"/>
      <c r="C370" s="134"/>
      <c r="D370" s="134"/>
      <c r="E370" s="134"/>
      <c r="F370" s="134"/>
      <c r="G370" s="134"/>
      <c r="H370" s="134"/>
      <c r="I370" s="134"/>
      <c r="J370" s="200"/>
      <c r="K370" s="201"/>
      <c r="L370" s="201"/>
      <c r="M370" s="201"/>
      <c r="N370" s="134"/>
      <c r="O370" s="135"/>
    </row>
    <row r="371" spans="1:15" x14ac:dyDescent="0.2">
      <c r="A371" s="134"/>
      <c r="B371" s="134"/>
      <c r="C371" s="134"/>
      <c r="D371" s="134"/>
      <c r="E371" s="134"/>
      <c r="F371" s="134"/>
      <c r="G371" s="134"/>
      <c r="H371" s="134"/>
      <c r="I371" s="134"/>
      <c r="J371" s="200"/>
      <c r="K371" s="201"/>
      <c r="L371" s="201"/>
      <c r="M371" s="201"/>
      <c r="N371" s="134"/>
      <c r="O371" s="135"/>
    </row>
    <row r="372" spans="1:15" x14ac:dyDescent="0.2">
      <c r="A372" s="134"/>
      <c r="B372" s="134"/>
      <c r="C372" s="134"/>
      <c r="D372" s="134"/>
      <c r="E372" s="134"/>
      <c r="F372" s="134"/>
      <c r="G372" s="134"/>
      <c r="H372" s="134"/>
      <c r="I372" s="134"/>
      <c r="J372" s="200"/>
      <c r="K372" s="201"/>
      <c r="L372" s="201"/>
      <c r="M372" s="201"/>
      <c r="N372" s="134"/>
      <c r="O372" s="135"/>
    </row>
    <row r="373" spans="1:15" x14ac:dyDescent="0.2">
      <c r="A373" s="134"/>
      <c r="B373" s="134"/>
      <c r="C373" s="134"/>
      <c r="D373" s="134"/>
      <c r="E373" s="134"/>
      <c r="F373" s="134"/>
      <c r="G373" s="134"/>
      <c r="H373" s="134"/>
      <c r="I373" s="134"/>
      <c r="J373" s="200"/>
      <c r="K373" s="201"/>
      <c r="L373" s="201"/>
      <c r="M373" s="201"/>
      <c r="N373" s="134"/>
      <c r="O373" s="135"/>
    </row>
    <row r="374" spans="1:15" x14ac:dyDescent="0.2">
      <c r="A374" s="134"/>
      <c r="B374" s="134"/>
      <c r="C374" s="134"/>
      <c r="D374" s="134"/>
      <c r="E374" s="134"/>
      <c r="F374" s="134"/>
      <c r="G374" s="134"/>
      <c r="H374" s="134"/>
      <c r="I374" s="134"/>
      <c r="J374" s="200"/>
      <c r="K374" s="201"/>
      <c r="L374" s="201"/>
      <c r="M374" s="201"/>
      <c r="N374" s="134"/>
      <c r="O374" s="135"/>
    </row>
    <row r="375" spans="1:15" x14ac:dyDescent="0.2">
      <c r="A375" s="134"/>
      <c r="B375" s="134"/>
      <c r="C375" s="134"/>
      <c r="D375" s="134"/>
      <c r="E375" s="134"/>
      <c r="F375" s="134"/>
      <c r="G375" s="134"/>
      <c r="H375" s="134"/>
      <c r="I375" s="134"/>
      <c r="J375" s="200"/>
      <c r="K375" s="201"/>
      <c r="L375" s="201"/>
      <c r="M375" s="201"/>
      <c r="N375" s="134"/>
      <c r="O375" s="135"/>
    </row>
    <row r="376" spans="1:15" x14ac:dyDescent="0.2">
      <c r="A376" s="134"/>
      <c r="B376" s="134"/>
      <c r="C376" s="134"/>
      <c r="D376" s="134"/>
      <c r="E376" s="134"/>
      <c r="F376" s="134"/>
      <c r="G376" s="134"/>
      <c r="H376" s="134"/>
      <c r="I376" s="134"/>
      <c r="J376" s="200"/>
      <c r="K376" s="201"/>
      <c r="L376" s="201"/>
      <c r="M376" s="201"/>
      <c r="N376" s="134"/>
      <c r="O376" s="135"/>
    </row>
    <row r="377" spans="1:15" x14ac:dyDescent="0.2">
      <c r="A377" s="134"/>
      <c r="B377" s="134"/>
      <c r="C377" s="134"/>
      <c r="D377" s="134"/>
      <c r="E377" s="134"/>
      <c r="F377" s="134"/>
      <c r="G377" s="134"/>
      <c r="H377" s="134"/>
      <c r="I377" s="134"/>
      <c r="J377" s="200"/>
      <c r="K377" s="201"/>
      <c r="L377" s="201"/>
      <c r="M377" s="201"/>
      <c r="N377" s="134"/>
      <c r="O377" s="135"/>
    </row>
    <row r="378" spans="1:15" x14ac:dyDescent="0.2">
      <c r="A378" s="134"/>
      <c r="B378" s="134"/>
      <c r="C378" s="134"/>
      <c r="D378" s="134"/>
      <c r="E378" s="134"/>
      <c r="F378" s="134"/>
      <c r="G378" s="134"/>
      <c r="H378" s="134"/>
      <c r="I378" s="134"/>
      <c r="J378" s="200"/>
      <c r="K378" s="201"/>
      <c r="L378" s="201"/>
      <c r="M378" s="201"/>
      <c r="N378" s="134"/>
      <c r="O378" s="135"/>
    </row>
    <row r="379" spans="1:15" x14ac:dyDescent="0.2">
      <c r="A379" s="134"/>
      <c r="B379" s="134"/>
      <c r="C379" s="134"/>
      <c r="D379" s="134"/>
      <c r="E379" s="134"/>
      <c r="F379" s="134"/>
      <c r="G379" s="134"/>
      <c r="H379" s="134"/>
      <c r="I379" s="134"/>
      <c r="J379" s="200"/>
      <c r="K379" s="201"/>
      <c r="L379" s="201"/>
      <c r="M379" s="201"/>
      <c r="N379" s="134"/>
      <c r="O379" s="135"/>
    </row>
    <row r="380" spans="1:15" x14ac:dyDescent="0.2">
      <c r="A380" s="134"/>
      <c r="B380" s="134"/>
      <c r="C380" s="134"/>
      <c r="D380" s="134"/>
      <c r="E380" s="134"/>
      <c r="F380" s="134"/>
      <c r="G380" s="134"/>
      <c r="H380" s="134"/>
      <c r="I380" s="134"/>
      <c r="J380" s="200"/>
      <c r="K380" s="201"/>
      <c r="L380" s="201"/>
      <c r="M380" s="201"/>
      <c r="N380" s="134"/>
      <c r="O380" s="135"/>
    </row>
    <row r="381" spans="1:15" x14ac:dyDescent="0.2">
      <c r="A381" s="134"/>
      <c r="B381" s="134"/>
      <c r="C381" s="134"/>
      <c r="D381" s="134"/>
      <c r="E381" s="134"/>
      <c r="F381" s="134"/>
      <c r="G381" s="134"/>
      <c r="H381" s="134"/>
      <c r="I381" s="134"/>
      <c r="J381" s="200"/>
      <c r="K381" s="201"/>
      <c r="L381" s="201"/>
      <c r="M381" s="201"/>
      <c r="N381" s="134"/>
      <c r="O381" s="135"/>
    </row>
    <row r="382" spans="1:15" x14ac:dyDescent="0.2">
      <c r="A382" s="134"/>
      <c r="B382" s="134"/>
      <c r="C382" s="134"/>
      <c r="D382" s="134"/>
      <c r="E382" s="134"/>
      <c r="F382" s="134"/>
      <c r="G382" s="134"/>
      <c r="H382" s="134"/>
      <c r="I382" s="134"/>
      <c r="J382" s="200"/>
      <c r="K382" s="201"/>
      <c r="L382" s="201"/>
      <c r="M382" s="201"/>
      <c r="N382" s="134"/>
      <c r="O382" s="135"/>
    </row>
    <row r="383" spans="1:15" x14ac:dyDescent="0.2">
      <c r="A383" s="134"/>
      <c r="B383" s="134"/>
      <c r="C383" s="134"/>
      <c r="D383" s="134"/>
      <c r="E383" s="134"/>
      <c r="F383" s="134"/>
      <c r="G383" s="134"/>
      <c r="H383" s="134"/>
      <c r="I383" s="134"/>
      <c r="J383" s="200"/>
      <c r="K383" s="201"/>
      <c r="L383" s="201"/>
      <c r="M383" s="201"/>
      <c r="N383" s="134"/>
      <c r="O383" s="135"/>
    </row>
    <row r="384" spans="1:15" x14ac:dyDescent="0.2">
      <c r="A384" s="134"/>
      <c r="B384" s="134"/>
      <c r="C384" s="134"/>
      <c r="D384" s="134"/>
      <c r="E384" s="134"/>
      <c r="F384" s="134"/>
      <c r="G384" s="134"/>
      <c r="H384" s="134"/>
      <c r="I384" s="134"/>
      <c r="J384" s="200"/>
      <c r="K384" s="201"/>
      <c r="L384" s="201"/>
      <c r="M384" s="201"/>
      <c r="N384" s="134"/>
      <c r="O384" s="135"/>
    </row>
    <row r="385" spans="1:15" x14ac:dyDescent="0.2">
      <c r="A385" s="134"/>
      <c r="B385" s="134"/>
      <c r="C385" s="134"/>
      <c r="D385" s="134"/>
      <c r="E385" s="134"/>
      <c r="F385" s="134"/>
      <c r="G385" s="134"/>
      <c r="H385" s="134"/>
      <c r="I385" s="134"/>
      <c r="J385" s="200"/>
      <c r="K385" s="201"/>
      <c r="L385" s="201"/>
      <c r="M385" s="201"/>
      <c r="N385" s="134"/>
      <c r="O385" s="135"/>
    </row>
    <row r="386" spans="1:15" x14ac:dyDescent="0.2">
      <c r="A386" s="134"/>
      <c r="B386" s="134"/>
      <c r="C386" s="134"/>
      <c r="D386" s="134"/>
      <c r="E386" s="134"/>
      <c r="F386" s="134"/>
      <c r="G386" s="134"/>
      <c r="H386" s="134"/>
      <c r="I386" s="134"/>
      <c r="J386" s="200"/>
      <c r="K386" s="201"/>
      <c r="L386" s="201"/>
      <c r="M386" s="201"/>
      <c r="N386" s="134"/>
      <c r="O386" s="135"/>
    </row>
    <row r="387" spans="1:15" x14ac:dyDescent="0.2">
      <c r="A387" s="134"/>
      <c r="B387" s="134"/>
      <c r="C387" s="134"/>
      <c r="D387" s="134"/>
      <c r="E387" s="134"/>
      <c r="F387" s="134"/>
      <c r="G387" s="134"/>
      <c r="H387" s="134"/>
      <c r="I387" s="134"/>
      <c r="J387" s="200"/>
      <c r="K387" s="201"/>
      <c r="L387" s="201"/>
      <c r="M387" s="201"/>
      <c r="N387" s="134"/>
      <c r="O387" s="135"/>
    </row>
    <row r="388" spans="1:15" x14ac:dyDescent="0.2">
      <c r="A388" s="134"/>
      <c r="B388" s="134"/>
      <c r="C388" s="134"/>
      <c r="D388" s="134"/>
      <c r="E388" s="134"/>
      <c r="F388" s="134"/>
      <c r="G388" s="134"/>
      <c r="H388" s="134"/>
      <c r="I388" s="134"/>
      <c r="J388" s="200"/>
      <c r="K388" s="201"/>
      <c r="L388" s="201"/>
      <c r="M388" s="201"/>
      <c r="N388" s="134"/>
      <c r="O388" s="135"/>
    </row>
    <row r="389" spans="1:15" x14ac:dyDescent="0.2">
      <c r="A389" s="134"/>
      <c r="B389" s="134"/>
      <c r="C389" s="134"/>
      <c r="D389" s="134"/>
      <c r="E389" s="134"/>
      <c r="F389" s="134"/>
      <c r="G389" s="134"/>
      <c r="H389" s="134"/>
      <c r="I389" s="134"/>
      <c r="J389" s="200"/>
      <c r="K389" s="201"/>
      <c r="L389" s="201"/>
      <c r="M389" s="201"/>
      <c r="N389" s="134"/>
      <c r="O389" s="135"/>
    </row>
    <row r="390" spans="1:15" x14ac:dyDescent="0.2">
      <c r="A390" s="134"/>
      <c r="B390" s="134"/>
      <c r="C390" s="134"/>
      <c r="D390" s="134"/>
      <c r="E390" s="134"/>
      <c r="F390" s="134"/>
      <c r="G390" s="134"/>
      <c r="H390" s="134"/>
      <c r="I390" s="134"/>
      <c r="J390" s="200"/>
      <c r="K390" s="201"/>
      <c r="L390" s="201"/>
      <c r="M390" s="201"/>
      <c r="N390" s="134"/>
      <c r="O390" s="135"/>
    </row>
    <row r="391" spans="1:15" x14ac:dyDescent="0.2">
      <c r="A391" s="134"/>
      <c r="B391" s="134"/>
      <c r="C391" s="134"/>
      <c r="D391" s="134"/>
      <c r="E391" s="134"/>
      <c r="F391" s="134"/>
      <c r="G391" s="134"/>
      <c r="H391" s="134"/>
      <c r="I391" s="134"/>
      <c r="J391" s="200"/>
      <c r="K391" s="201"/>
      <c r="L391" s="201"/>
      <c r="M391" s="201"/>
      <c r="N391" s="134"/>
      <c r="O391" s="135"/>
    </row>
    <row r="392" spans="1:15" x14ac:dyDescent="0.2">
      <c r="A392" s="134"/>
      <c r="B392" s="134"/>
      <c r="C392" s="134"/>
      <c r="D392" s="134"/>
      <c r="E392" s="134"/>
      <c r="F392" s="134"/>
      <c r="G392" s="134"/>
      <c r="H392" s="134"/>
      <c r="I392" s="134"/>
      <c r="J392" s="200"/>
      <c r="K392" s="201"/>
      <c r="L392" s="201"/>
      <c r="M392" s="201"/>
      <c r="N392" s="134"/>
      <c r="O392" s="135"/>
    </row>
    <row r="393" spans="1:15" x14ac:dyDescent="0.2">
      <c r="A393" s="134"/>
      <c r="B393" s="134"/>
      <c r="C393" s="134"/>
      <c r="D393" s="134"/>
      <c r="E393" s="134"/>
      <c r="F393" s="134"/>
      <c r="G393" s="134"/>
      <c r="H393" s="134"/>
      <c r="I393" s="134"/>
      <c r="J393" s="200"/>
      <c r="K393" s="201"/>
      <c r="L393" s="201"/>
      <c r="M393" s="201"/>
      <c r="N393" s="134"/>
      <c r="O393" s="135"/>
    </row>
    <row r="394" spans="1:15" x14ac:dyDescent="0.2">
      <c r="A394" s="134"/>
      <c r="B394" s="134"/>
      <c r="C394" s="134"/>
      <c r="D394" s="134"/>
      <c r="E394" s="134"/>
      <c r="F394" s="134"/>
      <c r="G394" s="134"/>
      <c r="H394" s="134"/>
      <c r="I394" s="134"/>
      <c r="J394" s="200"/>
      <c r="K394" s="201"/>
      <c r="L394" s="201"/>
      <c r="M394" s="201"/>
      <c r="N394" s="134"/>
      <c r="O394" s="135"/>
    </row>
    <row r="395" spans="1:15" x14ac:dyDescent="0.2">
      <c r="A395" s="134"/>
      <c r="B395" s="134"/>
      <c r="C395" s="134"/>
      <c r="D395" s="134"/>
      <c r="E395" s="134"/>
      <c r="F395" s="134"/>
      <c r="G395" s="134"/>
      <c r="H395" s="134"/>
      <c r="I395" s="134"/>
      <c r="J395" s="200"/>
      <c r="K395" s="201"/>
      <c r="L395" s="201"/>
      <c r="M395" s="201"/>
      <c r="N395" s="134"/>
      <c r="O395" s="135"/>
    </row>
    <row r="396" spans="1:15" x14ac:dyDescent="0.2">
      <c r="A396" s="134"/>
      <c r="B396" s="134"/>
      <c r="C396" s="134"/>
      <c r="D396" s="134"/>
      <c r="E396" s="134"/>
      <c r="F396" s="134"/>
      <c r="G396" s="134"/>
      <c r="H396" s="134"/>
      <c r="I396" s="134"/>
      <c r="J396" s="200"/>
      <c r="K396" s="201"/>
      <c r="L396" s="201"/>
      <c r="M396" s="201"/>
      <c r="N396" s="134"/>
      <c r="O396" s="135"/>
    </row>
    <row r="397" spans="1:15" x14ac:dyDescent="0.2">
      <c r="A397" s="134"/>
      <c r="B397" s="134"/>
      <c r="C397" s="134"/>
      <c r="D397" s="134"/>
      <c r="E397" s="134"/>
      <c r="F397" s="134"/>
      <c r="G397" s="134"/>
      <c r="H397" s="134"/>
      <c r="I397" s="134"/>
      <c r="J397" s="200"/>
      <c r="K397" s="201"/>
      <c r="L397" s="201"/>
      <c r="M397" s="201"/>
      <c r="N397" s="134"/>
      <c r="O397" s="135"/>
    </row>
    <row r="398" spans="1:15" x14ac:dyDescent="0.2">
      <c r="A398" s="134"/>
      <c r="B398" s="134"/>
      <c r="C398" s="134"/>
      <c r="D398" s="134"/>
      <c r="E398" s="134"/>
      <c r="F398" s="134"/>
      <c r="G398" s="134"/>
      <c r="H398" s="134"/>
      <c r="I398" s="134"/>
      <c r="J398" s="200"/>
      <c r="K398" s="201"/>
      <c r="L398" s="201"/>
      <c r="M398" s="201"/>
      <c r="N398" s="134"/>
      <c r="O398" s="135"/>
    </row>
    <row r="399" spans="1:15" x14ac:dyDescent="0.2">
      <c r="A399" s="134"/>
      <c r="B399" s="134"/>
      <c r="C399" s="134"/>
      <c r="D399" s="134"/>
      <c r="E399" s="134"/>
      <c r="F399" s="134"/>
      <c r="G399" s="134"/>
      <c r="H399" s="134"/>
      <c r="I399" s="134"/>
      <c r="J399" s="200"/>
      <c r="K399" s="201"/>
      <c r="L399" s="201"/>
      <c r="M399" s="201"/>
      <c r="N399" s="134"/>
      <c r="O399" s="135"/>
    </row>
    <row r="400" spans="1:15" x14ac:dyDescent="0.2">
      <c r="A400" s="134"/>
      <c r="B400" s="134"/>
      <c r="C400" s="134"/>
      <c r="D400" s="134"/>
      <c r="E400" s="134"/>
      <c r="F400" s="134"/>
      <c r="G400" s="134"/>
      <c r="H400" s="134"/>
      <c r="I400" s="134"/>
      <c r="J400" s="200"/>
      <c r="K400" s="201"/>
      <c r="L400" s="201"/>
      <c r="M400" s="201"/>
      <c r="N400" s="134"/>
      <c r="O400" s="135"/>
    </row>
    <row r="401" spans="1:15" x14ac:dyDescent="0.2">
      <c r="A401" s="134"/>
      <c r="B401" s="134"/>
      <c r="C401" s="134"/>
      <c r="D401" s="134"/>
      <c r="E401" s="134"/>
      <c r="F401" s="134"/>
      <c r="G401" s="134"/>
      <c r="H401" s="134"/>
      <c r="I401" s="134"/>
      <c r="J401" s="200"/>
      <c r="K401" s="201"/>
      <c r="L401" s="201"/>
      <c r="M401" s="201"/>
      <c r="N401" s="134"/>
      <c r="O401" s="135"/>
    </row>
    <row r="402" spans="1:15" x14ac:dyDescent="0.2">
      <c r="A402" s="134"/>
      <c r="B402" s="134"/>
      <c r="C402" s="134"/>
      <c r="D402" s="134"/>
      <c r="E402" s="134"/>
      <c r="F402" s="134"/>
      <c r="G402" s="134"/>
      <c r="H402" s="134"/>
      <c r="I402" s="134"/>
      <c r="J402" s="200"/>
      <c r="K402" s="201"/>
      <c r="L402" s="201"/>
      <c r="M402" s="201"/>
      <c r="N402" s="134"/>
      <c r="O402" s="135"/>
    </row>
    <row r="403" spans="1:15" x14ac:dyDescent="0.2">
      <c r="A403" s="134"/>
      <c r="B403" s="134"/>
      <c r="C403" s="134"/>
      <c r="D403" s="134"/>
      <c r="E403" s="134"/>
      <c r="F403" s="134"/>
      <c r="G403" s="134"/>
      <c r="H403" s="134"/>
      <c r="I403" s="134"/>
      <c r="J403" s="200"/>
      <c r="K403" s="201"/>
      <c r="L403" s="201"/>
      <c r="M403" s="201"/>
      <c r="N403" s="134"/>
      <c r="O403" s="135"/>
    </row>
    <row r="404" spans="1:15" x14ac:dyDescent="0.2">
      <c r="A404" s="134"/>
      <c r="B404" s="134"/>
      <c r="C404" s="134"/>
      <c r="D404" s="134"/>
      <c r="E404" s="134"/>
      <c r="F404" s="134"/>
      <c r="G404" s="134"/>
      <c r="H404" s="134"/>
      <c r="I404" s="134"/>
      <c r="J404" s="200"/>
      <c r="K404" s="201"/>
      <c r="L404" s="201"/>
      <c r="M404" s="201"/>
      <c r="N404" s="134"/>
      <c r="O404" s="135"/>
    </row>
    <row r="405" spans="1:15" x14ac:dyDescent="0.2">
      <c r="A405" s="134"/>
      <c r="B405" s="134"/>
      <c r="C405" s="134"/>
      <c r="D405" s="134"/>
      <c r="E405" s="134"/>
      <c r="F405" s="134"/>
      <c r="G405" s="134"/>
      <c r="H405" s="134"/>
      <c r="I405" s="134"/>
      <c r="J405" s="200"/>
      <c r="K405" s="201"/>
      <c r="L405" s="201"/>
      <c r="M405" s="201"/>
      <c r="N405" s="134"/>
      <c r="O405" s="135"/>
    </row>
    <row r="406" spans="1:15" x14ac:dyDescent="0.2">
      <c r="A406" s="134"/>
      <c r="B406" s="134"/>
      <c r="C406" s="134"/>
      <c r="D406" s="134"/>
      <c r="E406" s="134"/>
      <c r="F406" s="134"/>
      <c r="G406" s="134"/>
      <c r="H406" s="134"/>
      <c r="I406" s="134"/>
      <c r="J406" s="200"/>
      <c r="K406" s="201"/>
      <c r="L406" s="201"/>
      <c r="M406" s="201"/>
      <c r="N406" s="134"/>
      <c r="O406" s="135"/>
    </row>
    <row r="407" spans="1:15" x14ac:dyDescent="0.2">
      <c r="A407" s="134"/>
      <c r="B407" s="134"/>
      <c r="C407" s="134"/>
      <c r="D407" s="134"/>
      <c r="E407" s="134"/>
      <c r="F407" s="134"/>
      <c r="G407" s="134"/>
      <c r="H407" s="134"/>
      <c r="I407" s="134"/>
      <c r="J407" s="200"/>
      <c r="K407" s="201"/>
      <c r="L407" s="201"/>
      <c r="M407" s="201"/>
      <c r="N407" s="134"/>
      <c r="O407" s="135"/>
    </row>
    <row r="408" spans="1:15" x14ac:dyDescent="0.2">
      <c r="A408" s="134"/>
      <c r="B408" s="134"/>
      <c r="C408" s="134"/>
      <c r="D408" s="134"/>
      <c r="E408" s="134"/>
      <c r="F408" s="134"/>
      <c r="G408" s="134"/>
      <c r="H408" s="134"/>
      <c r="I408" s="134"/>
      <c r="J408" s="200"/>
      <c r="K408" s="201"/>
      <c r="L408" s="201"/>
      <c r="M408" s="201"/>
      <c r="N408" s="134"/>
      <c r="O408" s="135"/>
    </row>
    <row r="409" spans="1:15" x14ac:dyDescent="0.2">
      <c r="A409" s="134"/>
      <c r="B409" s="134"/>
      <c r="C409" s="134"/>
      <c r="D409" s="134"/>
      <c r="E409" s="134"/>
      <c r="F409" s="134"/>
      <c r="G409" s="134"/>
      <c r="H409" s="134"/>
      <c r="I409" s="134"/>
      <c r="J409" s="200"/>
      <c r="K409" s="201"/>
      <c r="L409" s="201"/>
      <c r="M409" s="201"/>
      <c r="N409" s="134"/>
      <c r="O409" s="135"/>
    </row>
    <row r="410" spans="1:15" x14ac:dyDescent="0.2">
      <c r="A410" s="134"/>
      <c r="B410" s="134"/>
      <c r="C410" s="134"/>
      <c r="D410" s="134"/>
      <c r="E410" s="134"/>
      <c r="F410" s="134"/>
      <c r="G410" s="134"/>
      <c r="H410" s="134"/>
      <c r="I410" s="134"/>
      <c r="J410" s="200"/>
      <c r="K410" s="201"/>
      <c r="L410" s="201"/>
      <c r="M410" s="201"/>
      <c r="N410" s="134"/>
      <c r="O410" s="135"/>
    </row>
    <row r="411" spans="1:15" x14ac:dyDescent="0.2">
      <c r="A411" s="134"/>
      <c r="B411" s="134"/>
      <c r="C411" s="134"/>
      <c r="D411" s="134"/>
      <c r="E411" s="134"/>
      <c r="F411" s="134"/>
      <c r="G411" s="134"/>
      <c r="H411" s="134"/>
      <c r="I411" s="134"/>
      <c r="J411" s="200"/>
      <c r="K411" s="201"/>
      <c r="L411" s="201"/>
      <c r="M411" s="201"/>
      <c r="N411" s="134"/>
      <c r="O411" s="135"/>
    </row>
    <row r="412" spans="1:15" x14ac:dyDescent="0.2">
      <c r="A412" s="134"/>
      <c r="B412" s="134"/>
      <c r="C412" s="134"/>
      <c r="D412" s="134"/>
      <c r="E412" s="134"/>
      <c r="F412" s="134"/>
      <c r="G412" s="134"/>
      <c r="H412" s="134"/>
      <c r="I412" s="134"/>
      <c r="J412" s="200"/>
      <c r="K412" s="201"/>
      <c r="L412" s="201"/>
      <c r="M412" s="201"/>
      <c r="N412" s="134"/>
      <c r="O412" s="135"/>
    </row>
    <row r="413" spans="1:15" x14ac:dyDescent="0.2">
      <c r="A413" s="134"/>
      <c r="B413" s="134"/>
      <c r="C413" s="134"/>
      <c r="D413" s="134"/>
      <c r="E413" s="134"/>
      <c r="F413" s="134"/>
      <c r="G413" s="134"/>
      <c r="H413" s="134"/>
      <c r="I413" s="134"/>
      <c r="J413" s="200"/>
      <c r="K413" s="201"/>
      <c r="L413" s="201"/>
      <c r="M413" s="201"/>
      <c r="N413" s="134"/>
      <c r="O413" s="135"/>
    </row>
    <row r="414" spans="1:15" x14ac:dyDescent="0.2">
      <c r="A414" s="134"/>
      <c r="B414" s="134"/>
      <c r="C414" s="134"/>
      <c r="D414" s="134"/>
      <c r="E414" s="134"/>
      <c r="F414" s="134"/>
      <c r="G414" s="134"/>
      <c r="H414" s="134"/>
      <c r="I414" s="134"/>
      <c r="J414" s="200"/>
      <c r="K414" s="201"/>
      <c r="L414" s="201"/>
      <c r="M414" s="201"/>
      <c r="N414" s="134"/>
      <c r="O414" s="135"/>
    </row>
    <row r="415" spans="1:15" x14ac:dyDescent="0.2">
      <c r="A415" s="134"/>
      <c r="B415" s="134"/>
      <c r="C415" s="134"/>
      <c r="D415" s="134"/>
      <c r="E415" s="134"/>
      <c r="F415" s="134"/>
      <c r="G415" s="134"/>
      <c r="H415" s="134"/>
      <c r="I415" s="134"/>
      <c r="J415" s="200"/>
      <c r="K415" s="201"/>
      <c r="L415" s="201"/>
      <c r="M415" s="201"/>
      <c r="N415" s="134"/>
      <c r="O415" s="135"/>
    </row>
    <row r="416" spans="1:15" x14ac:dyDescent="0.2">
      <c r="A416" s="134"/>
      <c r="B416" s="134"/>
      <c r="C416" s="134"/>
      <c r="D416" s="134"/>
      <c r="E416" s="134"/>
      <c r="F416" s="134"/>
      <c r="G416" s="134"/>
      <c r="H416" s="134"/>
      <c r="I416" s="134"/>
      <c r="J416" s="200"/>
      <c r="K416" s="201"/>
      <c r="L416" s="201"/>
      <c r="M416" s="201"/>
      <c r="N416" s="134"/>
      <c r="O416" s="135"/>
    </row>
    <row r="417" spans="1:15" x14ac:dyDescent="0.2">
      <c r="A417" s="134"/>
      <c r="B417" s="134"/>
      <c r="C417" s="134"/>
      <c r="D417" s="134"/>
      <c r="E417" s="134"/>
      <c r="F417" s="134"/>
      <c r="G417" s="134"/>
      <c r="H417" s="134"/>
      <c r="I417" s="134"/>
      <c r="J417" s="200"/>
      <c r="K417" s="201"/>
      <c r="L417" s="201"/>
      <c r="M417" s="201"/>
      <c r="N417" s="134"/>
      <c r="O417" s="135"/>
    </row>
    <row r="418" spans="1:15" x14ac:dyDescent="0.2">
      <c r="A418" s="134"/>
      <c r="B418" s="134"/>
      <c r="C418" s="134"/>
      <c r="D418" s="134"/>
      <c r="E418" s="134"/>
      <c r="F418" s="134"/>
      <c r="G418" s="134"/>
      <c r="H418" s="134"/>
      <c r="I418" s="134"/>
      <c r="J418" s="200"/>
      <c r="K418" s="201"/>
      <c r="L418" s="201"/>
      <c r="M418" s="201"/>
      <c r="N418" s="134"/>
      <c r="O418" s="135"/>
    </row>
    <row r="419" spans="1:15" x14ac:dyDescent="0.2">
      <c r="A419" s="134"/>
      <c r="B419" s="134"/>
      <c r="C419" s="134"/>
      <c r="D419" s="134"/>
      <c r="E419" s="134"/>
      <c r="F419" s="134"/>
      <c r="G419" s="134"/>
      <c r="H419" s="134"/>
      <c r="I419" s="134"/>
      <c r="J419" s="200"/>
      <c r="K419" s="201"/>
      <c r="L419" s="201"/>
      <c r="M419" s="201"/>
      <c r="N419" s="134"/>
      <c r="O419" s="135"/>
    </row>
    <row r="420" spans="1:15" x14ac:dyDescent="0.2">
      <c r="A420" s="134"/>
      <c r="B420" s="134"/>
      <c r="C420" s="134"/>
      <c r="D420" s="134"/>
      <c r="E420" s="134"/>
      <c r="F420" s="134"/>
      <c r="G420" s="134"/>
      <c r="H420" s="134"/>
      <c r="I420" s="134"/>
      <c r="J420" s="200"/>
      <c r="K420" s="201"/>
      <c r="L420" s="201"/>
      <c r="M420" s="201"/>
      <c r="N420" s="134"/>
      <c r="O420" s="135"/>
    </row>
    <row r="421" spans="1:15" x14ac:dyDescent="0.2">
      <c r="A421" s="134"/>
      <c r="B421" s="134"/>
      <c r="C421" s="134"/>
      <c r="D421" s="134"/>
      <c r="E421" s="134"/>
      <c r="F421" s="134"/>
      <c r="G421" s="134"/>
      <c r="H421" s="134"/>
      <c r="I421" s="134"/>
      <c r="J421" s="200"/>
      <c r="K421" s="201"/>
      <c r="L421" s="201"/>
      <c r="M421" s="201"/>
      <c r="N421" s="134"/>
      <c r="O421" s="135"/>
    </row>
    <row r="422" spans="1:15" x14ac:dyDescent="0.2">
      <c r="A422" s="134"/>
      <c r="B422" s="134"/>
      <c r="C422" s="134"/>
      <c r="D422" s="134"/>
      <c r="E422" s="134"/>
      <c r="F422" s="134"/>
      <c r="G422" s="134"/>
      <c r="H422" s="134"/>
      <c r="I422" s="134"/>
      <c r="J422" s="200"/>
      <c r="K422" s="201"/>
      <c r="L422" s="201"/>
      <c r="M422" s="201"/>
      <c r="N422" s="134"/>
      <c r="O422" s="135"/>
    </row>
    <row r="423" spans="1:15" x14ac:dyDescent="0.2">
      <c r="A423" s="134"/>
      <c r="B423" s="134"/>
      <c r="C423" s="134"/>
      <c r="D423" s="134"/>
      <c r="E423" s="134"/>
      <c r="F423" s="134"/>
      <c r="G423" s="134"/>
      <c r="H423" s="134"/>
      <c r="I423" s="134"/>
      <c r="J423" s="200"/>
      <c r="K423" s="201"/>
      <c r="L423" s="201"/>
      <c r="M423" s="201"/>
      <c r="N423" s="134"/>
      <c r="O423" s="135"/>
    </row>
    <row r="424" spans="1:15" x14ac:dyDescent="0.2">
      <c r="A424" s="134"/>
      <c r="B424" s="134"/>
      <c r="C424" s="134"/>
      <c r="D424" s="134"/>
      <c r="E424" s="134"/>
      <c r="F424" s="134"/>
      <c r="G424" s="134"/>
      <c r="H424" s="134"/>
      <c r="I424" s="134"/>
      <c r="J424" s="200"/>
      <c r="K424" s="201"/>
      <c r="L424" s="201"/>
      <c r="M424" s="201"/>
      <c r="N424" s="134"/>
      <c r="O424" s="135"/>
    </row>
    <row r="425" spans="1:15" x14ac:dyDescent="0.2">
      <c r="A425" s="134"/>
      <c r="B425" s="134"/>
      <c r="C425" s="134"/>
      <c r="D425" s="134"/>
      <c r="E425" s="134"/>
      <c r="F425" s="134"/>
      <c r="G425" s="134"/>
      <c r="H425" s="134"/>
      <c r="I425" s="134"/>
      <c r="J425" s="200"/>
      <c r="K425" s="201"/>
      <c r="L425" s="201"/>
      <c r="M425" s="201"/>
      <c r="N425" s="134"/>
      <c r="O425" s="135"/>
    </row>
    <row r="426" spans="1:15" x14ac:dyDescent="0.2">
      <c r="A426" s="134"/>
      <c r="B426" s="134"/>
      <c r="C426" s="134"/>
      <c r="D426" s="134"/>
      <c r="E426" s="134"/>
      <c r="F426" s="134"/>
      <c r="G426" s="134"/>
      <c r="H426" s="134"/>
      <c r="I426" s="134"/>
      <c r="J426" s="200"/>
      <c r="K426" s="201"/>
      <c r="L426" s="201"/>
      <c r="M426" s="201"/>
      <c r="N426" s="134"/>
      <c r="O426" s="135"/>
    </row>
    <row r="427" spans="1:15" x14ac:dyDescent="0.2">
      <c r="A427" s="134"/>
      <c r="B427" s="134"/>
      <c r="C427" s="134"/>
      <c r="D427" s="134"/>
      <c r="E427" s="134"/>
      <c r="F427" s="134"/>
      <c r="G427" s="134"/>
      <c r="H427" s="134"/>
      <c r="I427" s="134"/>
      <c r="J427" s="200"/>
      <c r="K427" s="201"/>
      <c r="L427" s="201"/>
      <c r="M427" s="201"/>
      <c r="N427" s="134"/>
      <c r="O427" s="135"/>
    </row>
    <row r="428" spans="1:15" x14ac:dyDescent="0.2">
      <c r="A428" s="134"/>
      <c r="B428" s="134"/>
      <c r="C428" s="134"/>
      <c r="D428" s="134"/>
      <c r="E428" s="134"/>
      <c r="F428" s="134"/>
      <c r="G428" s="134"/>
      <c r="H428" s="134"/>
      <c r="I428" s="134"/>
      <c r="J428" s="200"/>
      <c r="K428" s="201"/>
      <c r="L428" s="201"/>
      <c r="M428" s="201"/>
      <c r="N428" s="134"/>
      <c r="O428" s="135"/>
    </row>
    <row r="429" spans="1:15" x14ac:dyDescent="0.2">
      <c r="A429" s="134"/>
      <c r="B429" s="134"/>
      <c r="C429" s="134"/>
      <c r="D429" s="134"/>
      <c r="E429" s="134"/>
      <c r="F429" s="134"/>
      <c r="G429" s="134"/>
      <c r="H429" s="134"/>
      <c r="I429" s="134"/>
      <c r="J429" s="200"/>
      <c r="K429" s="201"/>
      <c r="L429" s="201"/>
      <c r="M429" s="201"/>
      <c r="N429" s="134"/>
      <c r="O429" s="135"/>
    </row>
    <row r="430" spans="1:15" x14ac:dyDescent="0.2">
      <c r="A430" s="134"/>
      <c r="B430" s="134"/>
      <c r="C430" s="134"/>
      <c r="D430" s="134"/>
      <c r="E430" s="134"/>
      <c r="F430" s="134"/>
      <c r="G430" s="134"/>
      <c r="H430" s="134"/>
      <c r="I430" s="134"/>
      <c r="J430" s="200"/>
      <c r="K430" s="201"/>
      <c r="L430" s="201"/>
      <c r="M430" s="201"/>
      <c r="N430" s="134"/>
      <c r="O430" s="135"/>
    </row>
    <row r="431" spans="1:15" x14ac:dyDescent="0.2">
      <c r="A431" s="134"/>
      <c r="B431" s="134"/>
      <c r="C431" s="134"/>
      <c r="D431" s="134"/>
      <c r="E431" s="134"/>
      <c r="F431" s="134"/>
      <c r="G431" s="134"/>
      <c r="H431" s="134"/>
      <c r="I431" s="134"/>
      <c r="J431" s="200"/>
      <c r="K431" s="201"/>
      <c r="L431" s="201"/>
      <c r="M431" s="201"/>
      <c r="N431" s="134"/>
      <c r="O431" s="135"/>
    </row>
    <row r="432" spans="1:15" x14ac:dyDescent="0.2">
      <c r="A432" s="134"/>
      <c r="B432" s="134"/>
      <c r="C432" s="134"/>
      <c r="D432" s="134"/>
      <c r="E432" s="134"/>
      <c r="F432" s="134"/>
      <c r="G432" s="134"/>
      <c r="H432" s="134"/>
      <c r="I432" s="134"/>
      <c r="J432" s="200"/>
      <c r="K432" s="201"/>
      <c r="L432" s="201"/>
      <c r="M432" s="201"/>
      <c r="N432" s="134"/>
      <c r="O432" s="135"/>
    </row>
    <row r="433" spans="1:15" x14ac:dyDescent="0.2">
      <c r="A433" s="134"/>
      <c r="B433" s="134"/>
      <c r="C433" s="134"/>
      <c r="D433" s="134"/>
      <c r="E433" s="134"/>
      <c r="F433" s="134"/>
      <c r="G433" s="134"/>
      <c r="H433" s="134"/>
      <c r="I433" s="134"/>
      <c r="J433" s="200"/>
      <c r="K433" s="201"/>
      <c r="L433" s="201"/>
      <c r="M433" s="201"/>
      <c r="N433" s="134"/>
      <c r="O433" s="135"/>
    </row>
    <row r="434" spans="1:15" x14ac:dyDescent="0.2">
      <c r="A434" s="134"/>
      <c r="B434" s="134"/>
      <c r="C434" s="134"/>
      <c r="D434" s="134"/>
      <c r="E434" s="134"/>
      <c r="F434" s="134"/>
      <c r="G434" s="134"/>
      <c r="H434" s="134"/>
      <c r="I434" s="134"/>
      <c r="J434" s="200"/>
      <c r="K434" s="201"/>
      <c r="L434" s="201"/>
      <c r="M434" s="201"/>
      <c r="N434" s="134"/>
      <c r="O434" s="135"/>
    </row>
    <row r="435" spans="1:15" x14ac:dyDescent="0.2">
      <c r="A435" s="134"/>
      <c r="B435" s="134"/>
      <c r="C435" s="134"/>
      <c r="D435" s="134"/>
      <c r="E435" s="134"/>
      <c r="F435" s="134"/>
      <c r="G435" s="134"/>
      <c r="H435" s="134"/>
      <c r="I435" s="134"/>
      <c r="J435" s="200"/>
      <c r="K435" s="201"/>
      <c r="L435" s="201"/>
      <c r="M435" s="201"/>
      <c r="N435" s="134"/>
      <c r="O435" s="135"/>
    </row>
    <row r="436" spans="1:15" x14ac:dyDescent="0.2">
      <c r="A436" s="134"/>
      <c r="B436" s="134"/>
      <c r="C436" s="134"/>
      <c r="D436" s="134"/>
      <c r="E436" s="134"/>
      <c r="F436" s="134"/>
      <c r="G436" s="134"/>
      <c r="H436" s="134"/>
      <c r="I436" s="134"/>
      <c r="J436" s="200"/>
      <c r="K436" s="201"/>
      <c r="L436" s="201"/>
      <c r="M436" s="201"/>
      <c r="N436" s="134"/>
      <c r="O436" s="135"/>
    </row>
    <row r="437" spans="1:15" x14ac:dyDescent="0.2">
      <c r="A437" s="134"/>
      <c r="B437" s="134"/>
      <c r="C437" s="134"/>
      <c r="D437" s="134"/>
      <c r="E437" s="134"/>
      <c r="F437" s="134"/>
      <c r="G437" s="134"/>
      <c r="H437" s="134"/>
      <c r="I437" s="134"/>
      <c r="J437" s="200"/>
      <c r="K437" s="201"/>
      <c r="L437" s="201"/>
      <c r="M437" s="201"/>
      <c r="N437" s="134"/>
      <c r="O437" s="135"/>
    </row>
    <row r="438" spans="1:15" x14ac:dyDescent="0.2">
      <c r="A438" s="134"/>
      <c r="B438" s="134"/>
      <c r="C438" s="134"/>
      <c r="D438" s="134"/>
      <c r="E438" s="134"/>
      <c r="F438" s="134"/>
      <c r="G438" s="134"/>
      <c r="H438" s="134"/>
      <c r="I438" s="134"/>
      <c r="J438" s="200"/>
      <c r="K438" s="201"/>
      <c r="L438" s="201"/>
      <c r="M438" s="201"/>
      <c r="N438" s="134"/>
      <c r="O438" s="135"/>
    </row>
    <row r="439" spans="1:15" x14ac:dyDescent="0.2">
      <c r="A439" s="134"/>
      <c r="B439" s="134"/>
      <c r="C439" s="134"/>
      <c r="D439" s="134"/>
      <c r="E439" s="134"/>
      <c r="F439" s="134"/>
      <c r="G439" s="134"/>
      <c r="H439" s="134"/>
      <c r="I439" s="134"/>
      <c r="J439" s="200"/>
      <c r="K439" s="201"/>
      <c r="L439" s="201"/>
      <c r="M439" s="201"/>
      <c r="N439" s="134"/>
      <c r="O439" s="135"/>
    </row>
    <row r="440" spans="1:15" x14ac:dyDescent="0.2">
      <c r="A440" s="134"/>
      <c r="B440" s="134"/>
      <c r="C440" s="134"/>
      <c r="D440" s="134"/>
      <c r="E440" s="134"/>
      <c r="F440" s="134"/>
      <c r="G440" s="134"/>
      <c r="H440" s="134"/>
      <c r="I440" s="134"/>
      <c r="J440" s="200"/>
      <c r="K440" s="201"/>
      <c r="L440" s="201"/>
      <c r="M440" s="201"/>
      <c r="N440" s="134"/>
      <c r="O440" s="135"/>
    </row>
    <row r="441" spans="1:15" x14ac:dyDescent="0.2">
      <c r="A441" s="134"/>
      <c r="B441" s="134"/>
      <c r="C441" s="134"/>
      <c r="D441" s="134"/>
      <c r="E441" s="134"/>
      <c r="F441" s="134"/>
      <c r="G441" s="134"/>
      <c r="H441" s="134"/>
      <c r="I441" s="134"/>
      <c r="J441" s="200"/>
      <c r="K441" s="201"/>
      <c r="L441" s="201"/>
      <c r="M441" s="201"/>
      <c r="N441" s="134"/>
      <c r="O441" s="135"/>
    </row>
    <row r="442" spans="1:15" x14ac:dyDescent="0.2">
      <c r="A442" s="134"/>
      <c r="B442" s="134"/>
      <c r="C442" s="134"/>
      <c r="D442" s="134"/>
      <c r="E442" s="134"/>
      <c r="F442" s="134"/>
      <c r="G442" s="134"/>
      <c r="H442" s="134"/>
      <c r="I442" s="134"/>
      <c r="J442" s="200"/>
      <c r="K442" s="201"/>
      <c r="L442" s="201"/>
      <c r="M442" s="201"/>
      <c r="N442" s="134"/>
      <c r="O442" s="135"/>
    </row>
    <row r="443" spans="1:15" x14ac:dyDescent="0.2">
      <c r="A443" s="134"/>
      <c r="B443" s="134"/>
      <c r="C443" s="134"/>
      <c r="D443" s="134"/>
      <c r="E443" s="134"/>
      <c r="F443" s="134"/>
      <c r="G443" s="134"/>
      <c r="H443" s="134"/>
      <c r="I443" s="134"/>
      <c r="J443" s="200"/>
      <c r="K443" s="201"/>
      <c r="L443" s="201"/>
      <c r="M443" s="201"/>
      <c r="N443" s="134"/>
      <c r="O443" s="135"/>
    </row>
    <row r="444" spans="1:15" x14ac:dyDescent="0.2">
      <c r="A444" s="134"/>
      <c r="B444" s="134"/>
      <c r="C444" s="134"/>
      <c r="D444" s="134"/>
      <c r="E444" s="134"/>
      <c r="F444" s="134"/>
      <c r="G444" s="134"/>
      <c r="H444" s="134"/>
      <c r="I444" s="134"/>
      <c r="J444" s="200"/>
      <c r="K444" s="201"/>
      <c r="L444" s="201"/>
      <c r="M444" s="201"/>
      <c r="N444" s="134"/>
      <c r="O444" s="135"/>
    </row>
    <row r="445" spans="1:15" x14ac:dyDescent="0.2">
      <c r="A445" s="134"/>
      <c r="B445" s="134"/>
      <c r="C445" s="134"/>
      <c r="D445" s="134"/>
      <c r="E445" s="134"/>
      <c r="F445" s="134"/>
      <c r="G445" s="134"/>
      <c r="H445" s="134"/>
      <c r="I445" s="134"/>
      <c r="J445" s="200"/>
      <c r="K445" s="201"/>
      <c r="L445" s="201"/>
      <c r="M445" s="201"/>
      <c r="N445" s="134"/>
      <c r="O445" s="135"/>
    </row>
    <row r="446" spans="1:15" x14ac:dyDescent="0.2">
      <c r="A446" s="134"/>
      <c r="B446" s="134"/>
      <c r="C446" s="134"/>
      <c r="D446" s="134"/>
      <c r="E446" s="134"/>
      <c r="F446" s="134"/>
      <c r="G446" s="134"/>
      <c r="H446" s="134"/>
      <c r="I446" s="134"/>
      <c r="J446" s="200"/>
      <c r="K446" s="201"/>
      <c r="L446" s="201"/>
      <c r="M446" s="201"/>
      <c r="N446" s="134"/>
      <c r="O446" s="135"/>
    </row>
    <row r="447" spans="1:15" x14ac:dyDescent="0.2">
      <c r="A447" s="134"/>
      <c r="B447" s="134"/>
      <c r="C447" s="134"/>
      <c r="D447" s="134"/>
      <c r="E447" s="134"/>
      <c r="F447" s="134"/>
      <c r="G447" s="134"/>
      <c r="H447" s="134"/>
      <c r="I447" s="134"/>
      <c r="J447" s="200"/>
      <c r="K447" s="201"/>
      <c r="L447" s="201"/>
      <c r="M447" s="201"/>
      <c r="N447" s="134"/>
      <c r="O447" s="135"/>
    </row>
    <row r="448" spans="1:15" x14ac:dyDescent="0.2">
      <c r="A448" s="134"/>
      <c r="B448" s="134"/>
      <c r="C448" s="134"/>
      <c r="D448" s="134"/>
      <c r="E448" s="134"/>
      <c r="F448" s="134"/>
      <c r="G448" s="134"/>
      <c r="H448" s="134"/>
      <c r="I448" s="134"/>
      <c r="J448" s="200"/>
      <c r="K448" s="201"/>
      <c r="L448" s="201"/>
      <c r="M448" s="201"/>
      <c r="N448" s="134"/>
      <c r="O448" s="135"/>
    </row>
    <row r="449" spans="1:15" x14ac:dyDescent="0.2">
      <c r="A449" s="134"/>
      <c r="B449" s="134"/>
      <c r="C449" s="134"/>
      <c r="D449" s="134"/>
      <c r="E449" s="134"/>
      <c r="F449" s="134"/>
      <c r="G449" s="134"/>
      <c r="H449" s="134"/>
      <c r="I449" s="134"/>
      <c r="J449" s="200"/>
      <c r="K449" s="201"/>
      <c r="L449" s="201"/>
      <c r="M449" s="201"/>
      <c r="N449" s="134"/>
      <c r="O449" s="135"/>
    </row>
    <row r="450" spans="1:15" x14ac:dyDescent="0.2">
      <c r="A450" s="134"/>
      <c r="B450" s="134"/>
      <c r="C450" s="134"/>
      <c r="D450" s="134"/>
      <c r="E450" s="134"/>
      <c r="F450" s="134"/>
      <c r="G450" s="134"/>
      <c r="H450" s="134"/>
      <c r="I450" s="134"/>
      <c r="J450" s="200"/>
      <c r="K450" s="201"/>
      <c r="L450" s="201"/>
      <c r="M450" s="201"/>
      <c r="N450" s="134"/>
      <c r="O450" s="135"/>
    </row>
    <row r="451" spans="1:15" x14ac:dyDescent="0.2">
      <c r="A451" s="134"/>
      <c r="B451" s="134"/>
      <c r="C451" s="134"/>
      <c r="D451" s="134"/>
      <c r="E451" s="134"/>
      <c r="F451" s="134"/>
      <c r="G451" s="134"/>
      <c r="H451" s="134"/>
      <c r="I451" s="134"/>
      <c r="J451" s="200"/>
      <c r="K451" s="201"/>
      <c r="L451" s="201"/>
      <c r="M451" s="201"/>
      <c r="N451" s="134"/>
      <c r="O451" s="135"/>
    </row>
    <row r="452" spans="1:15" x14ac:dyDescent="0.2">
      <c r="A452" s="134"/>
      <c r="B452" s="134"/>
      <c r="C452" s="134"/>
      <c r="D452" s="134"/>
      <c r="E452" s="134"/>
      <c r="F452" s="134"/>
      <c r="G452" s="134"/>
      <c r="H452" s="134"/>
      <c r="I452" s="134"/>
      <c r="J452" s="200"/>
      <c r="K452" s="201"/>
      <c r="L452" s="201"/>
      <c r="M452" s="201"/>
      <c r="N452" s="134"/>
      <c r="O452" s="135"/>
    </row>
    <row r="453" spans="1:15" x14ac:dyDescent="0.2">
      <c r="A453" s="134"/>
      <c r="B453" s="134"/>
      <c r="C453" s="134"/>
      <c r="D453" s="134"/>
      <c r="E453" s="134"/>
      <c r="F453" s="134"/>
      <c r="G453" s="134"/>
      <c r="H453" s="134"/>
      <c r="I453" s="134"/>
      <c r="J453" s="200"/>
      <c r="K453" s="201"/>
      <c r="L453" s="201"/>
      <c r="M453" s="201"/>
      <c r="N453" s="134"/>
      <c r="O453" s="135"/>
    </row>
    <row r="454" spans="1:15" x14ac:dyDescent="0.2">
      <c r="A454" s="134"/>
      <c r="B454" s="134"/>
      <c r="C454" s="134"/>
      <c r="D454" s="134"/>
      <c r="E454" s="134"/>
      <c r="F454" s="134"/>
      <c r="G454" s="134"/>
      <c r="H454" s="134"/>
      <c r="I454" s="134"/>
      <c r="J454" s="200"/>
      <c r="K454" s="201"/>
      <c r="L454" s="201"/>
      <c r="M454" s="201"/>
      <c r="N454" s="134"/>
      <c r="O454" s="135"/>
    </row>
    <row r="455" spans="1:15" x14ac:dyDescent="0.2">
      <c r="A455" s="134"/>
      <c r="B455" s="134"/>
      <c r="C455" s="134"/>
      <c r="D455" s="134"/>
      <c r="E455" s="134"/>
      <c r="F455" s="134"/>
      <c r="G455" s="134"/>
      <c r="H455" s="134"/>
      <c r="I455" s="134"/>
      <c r="J455" s="200"/>
      <c r="K455" s="201"/>
      <c r="L455" s="201"/>
      <c r="M455" s="201"/>
      <c r="N455" s="134"/>
      <c r="O455" s="135"/>
    </row>
    <row r="456" spans="1:15" x14ac:dyDescent="0.2">
      <c r="A456" s="134"/>
      <c r="B456" s="134"/>
      <c r="C456" s="134"/>
      <c r="D456" s="134"/>
      <c r="E456" s="134"/>
      <c r="F456" s="134"/>
      <c r="G456" s="134"/>
      <c r="H456" s="134"/>
      <c r="I456" s="134"/>
      <c r="J456" s="200"/>
      <c r="K456" s="201"/>
      <c r="L456" s="201"/>
      <c r="M456" s="201"/>
      <c r="N456" s="134"/>
      <c r="O456" s="135"/>
    </row>
    <row r="457" spans="1:15" x14ac:dyDescent="0.2">
      <c r="A457" s="134"/>
      <c r="B457" s="134"/>
      <c r="C457" s="134"/>
      <c r="D457" s="134"/>
      <c r="E457" s="134"/>
      <c r="F457" s="134"/>
      <c r="G457" s="134"/>
      <c r="H457" s="134"/>
      <c r="I457" s="134"/>
      <c r="J457" s="200"/>
      <c r="K457" s="201"/>
      <c r="L457" s="201"/>
      <c r="M457" s="201"/>
      <c r="N457" s="134"/>
      <c r="O457" s="135"/>
    </row>
    <row r="458" spans="1:15" x14ac:dyDescent="0.2">
      <c r="A458" s="134"/>
      <c r="B458" s="134"/>
      <c r="C458" s="134"/>
      <c r="D458" s="134"/>
      <c r="E458" s="134"/>
      <c r="F458" s="134"/>
      <c r="G458" s="134"/>
      <c r="H458" s="134"/>
      <c r="I458" s="134"/>
      <c r="J458" s="200"/>
      <c r="K458" s="201"/>
      <c r="L458" s="201"/>
      <c r="M458" s="201"/>
      <c r="N458" s="134"/>
      <c r="O458" s="135"/>
    </row>
    <row r="459" spans="1:15" x14ac:dyDescent="0.2">
      <c r="A459" s="134"/>
      <c r="B459" s="134"/>
      <c r="C459" s="134"/>
      <c r="D459" s="134"/>
      <c r="E459" s="134"/>
      <c r="F459" s="134"/>
      <c r="G459" s="134"/>
      <c r="H459" s="134"/>
      <c r="I459" s="134"/>
      <c r="J459" s="200"/>
      <c r="K459" s="201"/>
      <c r="L459" s="201"/>
      <c r="M459" s="201"/>
      <c r="N459" s="134"/>
      <c r="O459" s="135"/>
    </row>
    <row r="460" spans="1:15" x14ac:dyDescent="0.2">
      <c r="A460" s="134"/>
      <c r="B460" s="134"/>
      <c r="C460" s="134"/>
      <c r="D460" s="134"/>
      <c r="E460" s="134"/>
      <c r="F460" s="134"/>
      <c r="G460" s="134"/>
      <c r="H460" s="134"/>
      <c r="I460" s="134"/>
      <c r="J460" s="200"/>
      <c r="K460" s="201"/>
      <c r="L460" s="201"/>
      <c r="M460" s="201"/>
      <c r="N460" s="134"/>
      <c r="O460" s="135"/>
    </row>
    <row r="461" spans="1:15" x14ac:dyDescent="0.2">
      <c r="A461" s="134"/>
      <c r="B461" s="134"/>
      <c r="C461" s="134"/>
      <c r="D461" s="134"/>
      <c r="E461" s="134"/>
      <c r="F461" s="134"/>
      <c r="G461" s="134"/>
      <c r="H461" s="134"/>
      <c r="I461" s="134"/>
      <c r="J461" s="200"/>
      <c r="K461" s="201"/>
      <c r="L461" s="201"/>
      <c r="M461" s="201"/>
      <c r="N461" s="134"/>
      <c r="O461" s="135"/>
    </row>
    <row r="462" spans="1:15" x14ac:dyDescent="0.2">
      <c r="A462" s="134"/>
      <c r="B462" s="134"/>
      <c r="C462" s="134"/>
      <c r="D462" s="134"/>
      <c r="E462" s="134"/>
      <c r="F462" s="134"/>
      <c r="G462" s="134"/>
      <c r="H462" s="134"/>
      <c r="I462" s="134"/>
      <c r="J462" s="200"/>
      <c r="K462" s="201"/>
      <c r="L462" s="201"/>
      <c r="M462" s="201"/>
      <c r="N462" s="134"/>
      <c r="O462" s="135"/>
    </row>
    <row r="463" spans="1:15" x14ac:dyDescent="0.2">
      <c r="A463" s="134"/>
      <c r="B463" s="134"/>
      <c r="C463" s="134"/>
      <c r="D463" s="134"/>
      <c r="E463" s="134"/>
      <c r="F463" s="134"/>
      <c r="G463" s="134"/>
      <c r="H463" s="134"/>
      <c r="I463" s="134"/>
      <c r="J463" s="200"/>
      <c r="K463" s="201"/>
      <c r="L463" s="201"/>
      <c r="M463" s="201"/>
      <c r="N463" s="134"/>
      <c r="O463" s="135"/>
    </row>
    <row r="464" spans="1:15" x14ac:dyDescent="0.2">
      <c r="A464" s="134"/>
      <c r="B464" s="134"/>
      <c r="C464" s="134"/>
      <c r="D464" s="134"/>
      <c r="E464" s="134"/>
      <c r="F464" s="134"/>
      <c r="G464" s="134"/>
      <c r="H464" s="134"/>
      <c r="I464" s="134"/>
      <c r="J464" s="200"/>
      <c r="K464" s="201"/>
      <c r="L464" s="201"/>
      <c r="M464" s="201"/>
      <c r="N464" s="134"/>
      <c r="O464" s="135"/>
    </row>
    <row r="465" spans="1:15" x14ac:dyDescent="0.2">
      <c r="A465" s="134"/>
      <c r="B465" s="134"/>
      <c r="C465" s="134"/>
      <c r="D465" s="134"/>
      <c r="E465" s="134"/>
      <c r="F465" s="134"/>
      <c r="G465" s="134"/>
      <c r="H465" s="134"/>
      <c r="I465" s="134"/>
      <c r="J465" s="200"/>
      <c r="K465" s="201"/>
      <c r="L465" s="201"/>
      <c r="M465" s="201"/>
      <c r="N465" s="134"/>
      <c r="O465" s="135"/>
    </row>
    <row r="466" spans="1:15" x14ac:dyDescent="0.2">
      <c r="A466" s="134"/>
      <c r="B466" s="134"/>
      <c r="C466" s="134"/>
      <c r="D466" s="134"/>
      <c r="E466" s="134"/>
      <c r="F466" s="134"/>
      <c r="G466" s="134"/>
      <c r="H466" s="134"/>
      <c r="I466" s="134"/>
      <c r="J466" s="200"/>
      <c r="K466" s="201"/>
      <c r="L466" s="201"/>
      <c r="M466" s="201"/>
      <c r="N466" s="134"/>
      <c r="O466" s="135"/>
    </row>
    <row r="467" spans="1:15" x14ac:dyDescent="0.2">
      <c r="A467" s="134"/>
      <c r="B467" s="134"/>
      <c r="C467" s="134"/>
      <c r="D467" s="134"/>
      <c r="E467" s="134"/>
      <c r="F467" s="134"/>
      <c r="G467" s="134"/>
      <c r="H467" s="134"/>
      <c r="I467" s="134"/>
      <c r="J467" s="200"/>
      <c r="K467" s="201"/>
      <c r="L467" s="201"/>
      <c r="M467" s="201"/>
      <c r="N467" s="134"/>
      <c r="O467" s="135"/>
    </row>
    <row r="468" spans="1:15" x14ac:dyDescent="0.2">
      <c r="A468" s="134"/>
      <c r="B468" s="134"/>
      <c r="C468" s="134"/>
      <c r="D468" s="134"/>
      <c r="E468" s="134"/>
      <c r="F468" s="134"/>
      <c r="G468" s="134"/>
      <c r="H468" s="134"/>
      <c r="I468" s="134"/>
      <c r="J468" s="200"/>
      <c r="K468" s="201"/>
      <c r="L468" s="201"/>
      <c r="M468" s="201"/>
      <c r="N468" s="134"/>
      <c r="O468" s="135"/>
    </row>
    <row r="469" spans="1:15" x14ac:dyDescent="0.2">
      <c r="A469" s="134"/>
      <c r="B469" s="134"/>
      <c r="C469" s="134"/>
      <c r="D469" s="134"/>
      <c r="E469" s="134"/>
      <c r="F469" s="134"/>
      <c r="G469" s="134"/>
      <c r="H469" s="134"/>
      <c r="I469" s="134"/>
      <c r="J469" s="200"/>
      <c r="K469" s="201"/>
      <c r="L469" s="201"/>
      <c r="M469" s="201"/>
      <c r="N469" s="134"/>
      <c r="O469" s="135"/>
    </row>
    <row r="470" spans="1:15" x14ac:dyDescent="0.2">
      <c r="A470" s="134"/>
      <c r="B470" s="134"/>
      <c r="C470" s="134"/>
      <c r="D470" s="134"/>
      <c r="E470" s="134"/>
      <c r="F470" s="134"/>
      <c r="G470" s="134"/>
      <c r="H470" s="134"/>
      <c r="I470" s="134"/>
      <c r="J470" s="200"/>
      <c r="K470" s="201"/>
      <c r="L470" s="201"/>
      <c r="M470" s="201"/>
      <c r="N470" s="134"/>
      <c r="O470" s="135"/>
    </row>
    <row r="471" spans="1:15" x14ac:dyDescent="0.2">
      <c r="A471" s="134"/>
      <c r="B471" s="134"/>
      <c r="C471" s="134"/>
      <c r="D471" s="134"/>
      <c r="E471" s="134"/>
      <c r="F471" s="134"/>
      <c r="G471" s="134"/>
      <c r="H471" s="134"/>
      <c r="I471" s="134"/>
      <c r="J471" s="200"/>
      <c r="K471" s="201"/>
      <c r="L471" s="201"/>
      <c r="M471" s="201"/>
      <c r="N471" s="134"/>
      <c r="O471" s="135"/>
    </row>
    <row r="472" spans="1:15" x14ac:dyDescent="0.2">
      <c r="A472" s="134"/>
      <c r="B472" s="134"/>
      <c r="C472" s="134"/>
      <c r="D472" s="134"/>
      <c r="E472" s="134"/>
      <c r="F472" s="134"/>
      <c r="G472" s="134"/>
      <c r="H472" s="134"/>
      <c r="I472" s="134"/>
      <c r="J472" s="200"/>
      <c r="K472" s="201"/>
      <c r="L472" s="201"/>
      <c r="M472" s="201"/>
      <c r="N472" s="134"/>
      <c r="O472" s="135"/>
    </row>
    <row r="473" spans="1:15" x14ac:dyDescent="0.2">
      <c r="A473" s="134"/>
      <c r="B473" s="134"/>
      <c r="C473" s="134"/>
      <c r="D473" s="134"/>
      <c r="E473" s="134"/>
      <c r="F473" s="134"/>
      <c r="G473" s="134"/>
      <c r="H473" s="134"/>
      <c r="I473" s="134"/>
      <c r="J473" s="200"/>
      <c r="K473" s="201"/>
      <c r="L473" s="201"/>
      <c r="M473" s="201"/>
      <c r="N473" s="134"/>
      <c r="O473" s="135"/>
    </row>
    <row r="474" spans="1:15" x14ac:dyDescent="0.2">
      <c r="A474" s="134"/>
      <c r="B474" s="134"/>
      <c r="C474" s="134"/>
      <c r="D474" s="134"/>
      <c r="E474" s="134"/>
      <c r="F474" s="134"/>
      <c r="G474" s="134"/>
      <c r="H474" s="134"/>
      <c r="I474" s="134"/>
      <c r="J474" s="200"/>
      <c r="K474" s="201"/>
      <c r="L474" s="201"/>
      <c r="M474" s="201"/>
      <c r="N474" s="134"/>
      <c r="O474" s="135"/>
    </row>
    <row r="475" spans="1:15" x14ac:dyDescent="0.2">
      <c r="A475" s="134"/>
      <c r="B475" s="134"/>
      <c r="C475" s="134"/>
      <c r="D475" s="134"/>
      <c r="E475" s="134"/>
      <c r="F475" s="134"/>
      <c r="G475" s="134"/>
      <c r="H475" s="134"/>
      <c r="I475" s="134"/>
      <c r="J475" s="200"/>
      <c r="K475" s="201"/>
      <c r="L475" s="201"/>
      <c r="M475" s="201"/>
      <c r="N475" s="134"/>
      <c r="O475" s="135"/>
    </row>
    <row r="476" spans="1:15" x14ac:dyDescent="0.2">
      <c r="A476" s="134"/>
      <c r="B476" s="134"/>
      <c r="C476" s="134"/>
      <c r="D476" s="134"/>
      <c r="E476" s="134"/>
      <c r="F476" s="134"/>
      <c r="G476" s="134"/>
      <c r="H476" s="134"/>
      <c r="I476" s="134"/>
      <c r="J476" s="200"/>
      <c r="K476" s="201"/>
      <c r="L476" s="201"/>
      <c r="M476" s="201"/>
      <c r="N476" s="134"/>
      <c r="O476" s="135"/>
    </row>
    <row r="477" spans="1:15" x14ac:dyDescent="0.2">
      <c r="A477" s="134"/>
      <c r="B477" s="134"/>
      <c r="C477" s="134"/>
      <c r="D477" s="134"/>
      <c r="E477" s="134"/>
      <c r="F477" s="134"/>
      <c r="G477" s="134"/>
      <c r="H477" s="134"/>
      <c r="I477" s="134"/>
      <c r="J477" s="200"/>
      <c r="K477" s="201"/>
      <c r="L477" s="201"/>
      <c r="M477" s="201"/>
      <c r="N477" s="134"/>
      <c r="O477" s="135"/>
    </row>
    <row r="478" spans="1:15" x14ac:dyDescent="0.2">
      <c r="A478" s="134"/>
      <c r="B478" s="134"/>
      <c r="C478" s="134"/>
      <c r="D478" s="134"/>
      <c r="E478" s="134"/>
      <c r="F478" s="134"/>
      <c r="G478" s="134"/>
      <c r="H478" s="134"/>
      <c r="I478" s="134"/>
      <c r="J478" s="200"/>
      <c r="K478" s="201"/>
      <c r="L478" s="201"/>
      <c r="M478" s="201"/>
      <c r="N478" s="134"/>
      <c r="O478" s="135"/>
    </row>
    <row r="479" spans="1:15" x14ac:dyDescent="0.2">
      <c r="A479" s="134"/>
      <c r="B479" s="134"/>
      <c r="C479" s="134"/>
      <c r="D479" s="134"/>
      <c r="E479" s="134"/>
      <c r="F479" s="134"/>
      <c r="G479" s="134"/>
      <c r="H479" s="134"/>
      <c r="I479" s="134"/>
      <c r="J479" s="200"/>
      <c r="K479" s="201"/>
      <c r="L479" s="201"/>
      <c r="M479" s="201"/>
      <c r="N479" s="134"/>
      <c r="O479" s="135"/>
    </row>
    <row r="480" spans="1:15" x14ac:dyDescent="0.2">
      <c r="A480" s="134"/>
      <c r="B480" s="134"/>
      <c r="C480" s="134"/>
      <c r="D480" s="134"/>
      <c r="E480" s="134"/>
      <c r="F480" s="134"/>
      <c r="G480" s="134"/>
      <c r="H480" s="134"/>
      <c r="I480" s="134"/>
      <c r="J480" s="200"/>
      <c r="K480" s="201"/>
      <c r="L480" s="201"/>
      <c r="M480" s="201"/>
      <c r="N480" s="134"/>
      <c r="O480" s="135"/>
    </row>
    <row r="481" spans="1:15" x14ac:dyDescent="0.2">
      <c r="A481" s="134"/>
      <c r="B481" s="134"/>
      <c r="C481" s="134"/>
      <c r="D481" s="134"/>
      <c r="E481" s="134"/>
      <c r="F481" s="134"/>
      <c r="G481" s="134"/>
      <c r="H481" s="134"/>
      <c r="I481" s="134"/>
      <c r="J481" s="200"/>
      <c r="K481" s="201"/>
      <c r="L481" s="201"/>
      <c r="M481" s="201"/>
      <c r="N481" s="134"/>
      <c r="O481" s="135"/>
    </row>
    <row r="482" spans="1:15" x14ac:dyDescent="0.2">
      <c r="A482" s="134"/>
      <c r="B482" s="134"/>
      <c r="C482" s="134"/>
      <c r="D482" s="134"/>
      <c r="E482" s="134"/>
      <c r="F482" s="134"/>
      <c r="G482" s="134"/>
      <c r="H482" s="134"/>
      <c r="I482" s="134"/>
      <c r="J482" s="200"/>
      <c r="K482" s="201"/>
      <c r="L482" s="201"/>
      <c r="M482" s="201"/>
      <c r="N482" s="134"/>
      <c r="O482" s="135"/>
    </row>
    <row r="483" spans="1:15" x14ac:dyDescent="0.2">
      <c r="A483" s="134"/>
      <c r="B483" s="134"/>
      <c r="C483" s="134"/>
      <c r="D483" s="134"/>
      <c r="E483" s="134"/>
      <c r="F483" s="134"/>
      <c r="G483" s="134"/>
      <c r="H483" s="134"/>
      <c r="I483" s="134"/>
      <c r="J483" s="200"/>
      <c r="K483" s="201"/>
      <c r="L483" s="201"/>
      <c r="M483" s="201"/>
      <c r="N483" s="134"/>
      <c r="O483" s="135"/>
    </row>
    <row r="484" spans="1:15" x14ac:dyDescent="0.2">
      <c r="A484" s="134"/>
      <c r="B484" s="134"/>
      <c r="C484" s="134"/>
      <c r="D484" s="134"/>
      <c r="E484" s="134"/>
      <c r="F484" s="134"/>
      <c r="G484" s="134"/>
      <c r="H484" s="134"/>
      <c r="I484" s="134"/>
      <c r="J484" s="200"/>
      <c r="K484" s="201"/>
      <c r="L484" s="201"/>
      <c r="M484" s="201"/>
      <c r="N484" s="134"/>
      <c r="O484" s="135"/>
    </row>
    <row r="485" spans="1:15" x14ac:dyDescent="0.2">
      <c r="A485" s="134"/>
      <c r="B485" s="134"/>
      <c r="C485" s="134"/>
      <c r="D485" s="134"/>
      <c r="E485" s="134"/>
      <c r="F485" s="134"/>
      <c r="G485" s="134"/>
      <c r="H485" s="134"/>
      <c r="I485" s="134"/>
      <c r="J485" s="200"/>
      <c r="K485" s="201"/>
      <c r="L485" s="201"/>
      <c r="M485" s="201"/>
      <c r="N485" s="134"/>
      <c r="O485" s="135"/>
    </row>
    <row r="486" spans="1:15" x14ac:dyDescent="0.2">
      <c r="A486" s="134"/>
      <c r="B486" s="134"/>
      <c r="C486" s="134"/>
      <c r="D486" s="134"/>
      <c r="E486" s="134"/>
      <c r="F486" s="134"/>
      <c r="G486" s="134"/>
      <c r="H486" s="134"/>
      <c r="I486" s="134"/>
      <c r="J486" s="200"/>
      <c r="K486" s="201"/>
      <c r="L486" s="201"/>
      <c r="M486" s="201"/>
      <c r="N486" s="134"/>
      <c r="O486" s="135"/>
    </row>
    <row r="487" spans="1:15" x14ac:dyDescent="0.2">
      <c r="A487" s="134"/>
      <c r="B487" s="134"/>
      <c r="C487" s="134"/>
      <c r="D487" s="134"/>
      <c r="E487" s="134"/>
      <c r="F487" s="134"/>
      <c r="G487" s="134"/>
      <c r="H487" s="134"/>
      <c r="I487" s="134"/>
      <c r="J487" s="200"/>
      <c r="K487" s="201"/>
      <c r="L487" s="201"/>
      <c r="M487" s="201"/>
      <c r="N487" s="134"/>
      <c r="O487" s="135"/>
    </row>
    <row r="488" spans="1:15" x14ac:dyDescent="0.2">
      <c r="A488" s="134"/>
      <c r="B488" s="134"/>
      <c r="C488" s="134"/>
      <c r="D488" s="134"/>
      <c r="E488" s="134"/>
      <c r="F488" s="134"/>
      <c r="G488" s="134"/>
      <c r="H488" s="134"/>
      <c r="I488" s="134"/>
      <c r="J488" s="200"/>
      <c r="K488" s="201"/>
      <c r="L488" s="201"/>
      <c r="M488" s="201"/>
      <c r="N488" s="134"/>
      <c r="O488" s="135"/>
    </row>
    <row r="489" spans="1:15" x14ac:dyDescent="0.2">
      <c r="A489" s="134"/>
      <c r="B489" s="134"/>
      <c r="C489" s="134"/>
      <c r="D489" s="134"/>
      <c r="E489" s="134"/>
      <c r="F489" s="134"/>
      <c r="G489" s="134"/>
      <c r="H489" s="134"/>
      <c r="I489" s="134"/>
      <c r="J489" s="200"/>
      <c r="K489" s="201"/>
      <c r="L489" s="201"/>
      <c r="M489" s="201"/>
      <c r="N489" s="134"/>
      <c r="O489" s="135"/>
    </row>
    <row r="490" spans="1:15" x14ac:dyDescent="0.2">
      <c r="A490" s="134"/>
      <c r="B490" s="134"/>
      <c r="C490" s="134"/>
      <c r="D490" s="134"/>
      <c r="E490" s="134"/>
      <c r="F490" s="134"/>
      <c r="G490" s="134"/>
      <c r="H490" s="134"/>
      <c r="I490" s="134"/>
      <c r="J490" s="200"/>
      <c r="K490" s="201"/>
      <c r="L490" s="201"/>
      <c r="M490" s="201"/>
      <c r="N490" s="134"/>
      <c r="O490" s="135"/>
    </row>
    <row r="491" spans="1:15" x14ac:dyDescent="0.2">
      <c r="A491" s="134"/>
      <c r="B491" s="134"/>
      <c r="C491" s="134"/>
      <c r="D491" s="134"/>
      <c r="E491" s="134"/>
      <c r="F491" s="134"/>
      <c r="G491" s="134"/>
      <c r="H491" s="134"/>
      <c r="I491" s="134"/>
      <c r="J491" s="200"/>
      <c r="K491" s="201"/>
      <c r="L491" s="201"/>
      <c r="M491" s="201"/>
      <c r="N491" s="134"/>
      <c r="O491" s="135"/>
    </row>
    <row r="492" spans="1:15" x14ac:dyDescent="0.2">
      <c r="A492" s="134"/>
      <c r="B492" s="134"/>
      <c r="C492" s="134"/>
      <c r="D492" s="134"/>
      <c r="E492" s="134"/>
      <c r="F492" s="134"/>
      <c r="G492" s="134"/>
      <c r="H492" s="134"/>
      <c r="I492" s="134"/>
      <c r="J492" s="200"/>
      <c r="K492" s="201"/>
      <c r="L492" s="201"/>
      <c r="M492" s="201"/>
      <c r="N492" s="134"/>
      <c r="O492" s="135"/>
    </row>
    <row r="493" spans="1:15" x14ac:dyDescent="0.2">
      <c r="A493" s="134"/>
      <c r="B493" s="134"/>
      <c r="C493" s="134"/>
      <c r="D493" s="134"/>
      <c r="E493" s="134"/>
      <c r="F493" s="134"/>
      <c r="G493" s="134"/>
      <c r="H493" s="134"/>
      <c r="I493" s="134"/>
      <c r="J493" s="200"/>
      <c r="K493" s="201"/>
      <c r="L493" s="201"/>
      <c r="M493" s="201"/>
      <c r="N493" s="134"/>
      <c r="O493" s="135"/>
    </row>
    <row r="494" spans="1:15" x14ac:dyDescent="0.2">
      <c r="A494" s="134"/>
      <c r="B494" s="134"/>
      <c r="C494" s="134"/>
      <c r="D494" s="134"/>
      <c r="E494" s="134"/>
      <c r="F494" s="134"/>
      <c r="G494" s="134"/>
      <c r="H494" s="134"/>
      <c r="I494" s="134"/>
      <c r="J494" s="200"/>
      <c r="K494" s="201"/>
      <c r="L494" s="201"/>
      <c r="M494" s="201"/>
      <c r="N494" s="134"/>
      <c r="O494" s="135"/>
    </row>
    <row r="495" spans="1:15" x14ac:dyDescent="0.2">
      <c r="A495" s="134"/>
      <c r="B495" s="134"/>
      <c r="C495" s="134"/>
      <c r="D495" s="134"/>
      <c r="E495" s="134"/>
      <c r="F495" s="134"/>
      <c r="G495" s="134"/>
      <c r="H495" s="134"/>
      <c r="I495" s="134"/>
      <c r="J495" s="200"/>
      <c r="K495" s="201"/>
      <c r="L495" s="201"/>
      <c r="M495" s="201"/>
      <c r="N495" s="134"/>
      <c r="O495" s="135"/>
    </row>
    <row r="496" spans="1:15" x14ac:dyDescent="0.2">
      <c r="A496" s="134"/>
      <c r="B496" s="134"/>
      <c r="C496" s="134"/>
      <c r="D496" s="134"/>
      <c r="E496" s="134"/>
      <c r="F496" s="134"/>
      <c r="G496" s="134"/>
      <c r="H496" s="134"/>
      <c r="I496" s="134"/>
      <c r="J496" s="200"/>
      <c r="K496" s="201"/>
      <c r="L496" s="201"/>
      <c r="M496" s="201"/>
      <c r="N496" s="134"/>
      <c r="O496" s="135"/>
    </row>
    <row r="497" spans="1:15" x14ac:dyDescent="0.2">
      <c r="A497" s="134"/>
      <c r="B497" s="134"/>
      <c r="C497" s="134"/>
      <c r="D497" s="134"/>
      <c r="E497" s="134"/>
      <c r="F497" s="134"/>
      <c r="G497" s="134"/>
      <c r="H497" s="134"/>
      <c r="I497" s="134"/>
      <c r="J497" s="200"/>
      <c r="K497" s="201"/>
      <c r="L497" s="201"/>
      <c r="M497" s="201"/>
      <c r="N497" s="134"/>
      <c r="O497" s="135"/>
    </row>
    <row r="498" spans="1:15" x14ac:dyDescent="0.2">
      <c r="A498" s="134"/>
      <c r="B498" s="134"/>
      <c r="C498" s="134"/>
      <c r="D498" s="134"/>
      <c r="E498" s="134"/>
      <c r="F498" s="134"/>
      <c r="G498" s="134"/>
      <c r="H498" s="134"/>
      <c r="I498" s="134"/>
      <c r="J498" s="200"/>
      <c r="K498" s="201"/>
      <c r="L498" s="201"/>
      <c r="M498" s="201"/>
      <c r="N498" s="134"/>
      <c r="O498" s="135"/>
    </row>
    <row r="499" spans="1:15" x14ac:dyDescent="0.2">
      <c r="A499" s="134"/>
      <c r="B499" s="134"/>
      <c r="C499" s="134"/>
      <c r="D499" s="134"/>
      <c r="E499" s="134"/>
      <c r="F499" s="134"/>
      <c r="G499" s="134"/>
      <c r="H499" s="134"/>
      <c r="I499" s="134"/>
      <c r="J499" s="200"/>
      <c r="K499" s="201"/>
      <c r="L499" s="201"/>
      <c r="M499" s="201"/>
      <c r="N499" s="134"/>
      <c r="O499" s="135"/>
    </row>
    <row r="500" spans="1:15" x14ac:dyDescent="0.2">
      <c r="A500" s="134"/>
      <c r="B500" s="134"/>
      <c r="C500" s="134"/>
      <c r="D500" s="134"/>
      <c r="E500" s="134"/>
      <c r="F500" s="134"/>
      <c r="G500" s="134"/>
      <c r="H500" s="134"/>
      <c r="I500" s="134"/>
      <c r="J500" s="200"/>
      <c r="K500" s="201"/>
      <c r="L500" s="201"/>
      <c r="M500" s="201"/>
      <c r="N500" s="134"/>
      <c r="O500" s="135"/>
    </row>
    <row r="501" spans="1:15" x14ac:dyDescent="0.2">
      <c r="A501" s="134"/>
      <c r="B501" s="134"/>
      <c r="C501" s="134"/>
      <c r="D501" s="134"/>
      <c r="E501" s="134"/>
      <c r="F501" s="134"/>
      <c r="G501" s="134"/>
      <c r="H501" s="134"/>
      <c r="I501" s="134"/>
      <c r="J501" s="200"/>
      <c r="K501" s="201"/>
      <c r="L501" s="201"/>
      <c r="M501" s="201"/>
      <c r="N501" s="134"/>
      <c r="O501" s="135"/>
    </row>
    <row r="502" spans="1:15" x14ac:dyDescent="0.2">
      <c r="A502" s="134"/>
      <c r="B502" s="134"/>
      <c r="C502" s="134"/>
      <c r="D502" s="134"/>
      <c r="E502" s="134"/>
      <c r="F502" s="134"/>
      <c r="G502" s="134"/>
      <c r="H502" s="134"/>
      <c r="I502" s="134"/>
      <c r="J502" s="200"/>
      <c r="K502" s="201"/>
      <c r="L502" s="201"/>
      <c r="M502" s="201"/>
      <c r="N502" s="134"/>
      <c r="O502" s="135"/>
    </row>
    <row r="503" spans="1:15" x14ac:dyDescent="0.2">
      <c r="A503" s="134"/>
      <c r="B503" s="134"/>
      <c r="C503" s="134"/>
      <c r="D503" s="134"/>
      <c r="E503" s="134"/>
      <c r="F503" s="134"/>
      <c r="G503" s="134"/>
      <c r="H503" s="134"/>
      <c r="I503" s="134"/>
      <c r="J503" s="200"/>
      <c r="K503" s="201"/>
      <c r="L503" s="201"/>
      <c r="M503" s="201"/>
      <c r="N503" s="134"/>
      <c r="O503" s="135"/>
    </row>
    <row r="504" spans="1:15" x14ac:dyDescent="0.2">
      <c r="A504" s="134"/>
      <c r="B504" s="134"/>
      <c r="C504" s="134"/>
      <c r="D504" s="134"/>
      <c r="E504" s="134"/>
      <c r="F504" s="134"/>
      <c r="G504" s="134"/>
      <c r="H504" s="134"/>
      <c r="I504" s="134"/>
      <c r="J504" s="200"/>
      <c r="K504" s="201"/>
      <c r="L504" s="201"/>
      <c r="M504" s="201"/>
      <c r="N504" s="134"/>
      <c r="O504" s="135"/>
    </row>
    <row r="505" spans="1:15" x14ac:dyDescent="0.2">
      <c r="A505" s="134"/>
      <c r="B505" s="134"/>
      <c r="C505" s="134"/>
      <c r="D505" s="134"/>
      <c r="E505" s="134"/>
      <c r="F505" s="134"/>
      <c r="G505" s="134"/>
      <c r="H505" s="134"/>
      <c r="I505" s="134"/>
      <c r="J505" s="200"/>
      <c r="K505" s="201"/>
      <c r="L505" s="201"/>
      <c r="M505" s="201"/>
      <c r="N505" s="134"/>
      <c r="O505" s="135"/>
    </row>
    <row r="506" spans="1:15" x14ac:dyDescent="0.2">
      <c r="A506" s="134"/>
      <c r="B506" s="134"/>
      <c r="C506" s="134"/>
      <c r="D506" s="134"/>
      <c r="E506" s="134"/>
      <c r="F506" s="134"/>
      <c r="G506" s="134"/>
      <c r="H506" s="134"/>
      <c r="I506" s="134"/>
      <c r="J506" s="200"/>
      <c r="K506" s="201"/>
      <c r="L506" s="201"/>
      <c r="M506" s="201"/>
      <c r="N506" s="134"/>
      <c r="O506" s="135"/>
    </row>
    <row r="507" spans="1:15" x14ac:dyDescent="0.2">
      <c r="A507" s="134"/>
      <c r="B507" s="134"/>
      <c r="C507" s="134"/>
      <c r="D507" s="134"/>
      <c r="E507" s="134"/>
      <c r="F507" s="134"/>
      <c r="G507" s="134"/>
      <c r="H507" s="134"/>
      <c r="I507" s="134"/>
      <c r="J507" s="200"/>
      <c r="K507" s="201"/>
      <c r="L507" s="201"/>
      <c r="M507" s="201"/>
      <c r="N507" s="134"/>
      <c r="O507" s="135"/>
    </row>
    <row r="508" spans="1:15" x14ac:dyDescent="0.2">
      <c r="A508" s="134"/>
      <c r="B508" s="134"/>
      <c r="C508" s="134"/>
      <c r="D508" s="134"/>
      <c r="E508" s="134"/>
      <c r="F508" s="134"/>
      <c r="G508" s="134"/>
      <c r="H508" s="134"/>
      <c r="I508" s="134"/>
      <c r="J508" s="200"/>
      <c r="K508" s="201"/>
      <c r="L508" s="201"/>
      <c r="M508" s="201"/>
      <c r="N508" s="134"/>
      <c r="O508" s="135"/>
    </row>
    <row r="509" spans="1:15" x14ac:dyDescent="0.2">
      <c r="A509" s="134"/>
      <c r="B509" s="134"/>
      <c r="C509" s="134"/>
      <c r="D509" s="134"/>
      <c r="E509" s="134"/>
      <c r="F509" s="134"/>
      <c r="G509" s="134"/>
      <c r="H509" s="134"/>
      <c r="I509" s="134"/>
      <c r="J509" s="200"/>
      <c r="K509" s="201"/>
      <c r="L509" s="201"/>
      <c r="M509" s="201"/>
      <c r="N509" s="134"/>
      <c r="O509" s="135"/>
    </row>
    <row r="510" spans="1:15" x14ac:dyDescent="0.2">
      <c r="A510" s="134"/>
      <c r="B510" s="134"/>
      <c r="C510" s="134"/>
      <c r="D510" s="134"/>
      <c r="E510" s="134"/>
      <c r="F510" s="134"/>
      <c r="G510" s="134"/>
      <c r="H510" s="134"/>
      <c r="I510" s="134"/>
      <c r="J510" s="200"/>
      <c r="K510" s="201"/>
      <c r="L510" s="201"/>
      <c r="M510" s="201"/>
      <c r="N510" s="134"/>
      <c r="O510" s="135"/>
    </row>
    <row r="511" spans="1:15" x14ac:dyDescent="0.2">
      <c r="A511" s="134"/>
      <c r="B511" s="134"/>
      <c r="C511" s="134"/>
      <c r="D511" s="134"/>
      <c r="E511" s="134"/>
      <c r="F511" s="134"/>
      <c r="G511" s="134"/>
      <c r="H511" s="134"/>
      <c r="I511" s="134"/>
      <c r="J511" s="200"/>
      <c r="K511" s="201"/>
      <c r="L511" s="201"/>
      <c r="M511" s="201"/>
      <c r="N511" s="134"/>
      <c r="O511" s="135"/>
    </row>
    <row r="512" spans="1:15" x14ac:dyDescent="0.2">
      <c r="A512" s="134"/>
      <c r="B512" s="134"/>
      <c r="C512" s="134"/>
      <c r="D512" s="134"/>
      <c r="E512" s="134"/>
      <c r="F512" s="134"/>
      <c r="G512" s="134"/>
      <c r="H512" s="134"/>
      <c r="I512" s="134"/>
      <c r="J512" s="200"/>
      <c r="K512" s="201"/>
      <c r="L512" s="201"/>
      <c r="M512" s="201"/>
      <c r="N512" s="134"/>
      <c r="O512" s="135"/>
    </row>
    <row r="513" spans="1:15" x14ac:dyDescent="0.2">
      <c r="A513" s="134"/>
      <c r="B513" s="134"/>
      <c r="C513" s="134"/>
      <c r="D513" s="134"/>
      <c r="E513" s="134"/>
      <c r="F513" s="134"/>
      <c r="G513" s="134"/>
      <c r="H513" s="134"/>
      <c r="I513" s="134"/>
      <c r="J513" s="200"/>
      <c r="K513" s="201"/>
      <c r="L513" s="201"/>
      <c r="M513" s="201"/>
      <c r="N513" s="134"/>
      <c r="O513" s="135"/>
    </row>
    <row r="514" spans="1:15" x14ac:dyDescent="0.2">
      <c r="A514" s="134"/>
      <c r="B514" s="134"/>
      <c r="C514" s="134"/>
      <c r="D514" s="134"/>
      <c r="E514" s="134"/>
      <c r="F514" s="134"/>
      <c r="G514" s="134"/>
      <c r="H514" s="134"/>
      <c r="I514" s="134"/>
      <c r="J514" s="200"/>
      <c r="K514" s="201"/>
      <c r="L514" s="201"/>
      <c r="M514" s="201"/>
      <c r="N514" s="134"/>
      <c r="O514" s="135"/>
    </row>
    <row r="515" spans="1:15" x14ac:dyDescent="0.2">
      <c r="A515" s="135"/>
      <c r="B515" s="135"/>
      <c r="C515" s="135"/>
      <c r="D515" s="135"/>
      <c r="E515" s="135"/>
      <c r="F515" s="135"/>
      <c r="G515" s="135"/>
      <c r="H515" s="135"/>
      <c r="I515" s="135"/>
      <c r="J515" s="202"/>
      <c r="K515" s="203"/>
      <c r="L515" s="203"/>
      <c r="M515" s="203"/>
      <c r="N515" s="136"/>
      <c r="O515" s="135"/>
    </row>
  </sheetData>
  <mergeCells count="1">
    <mergeCell ref="A2:N2"/>
  </mergeCells>
  <pageMargins left="0.43307086614173229" right="0.39370078740157483" top="0.74803149606299213" bottom="0.74803149606299213" header="0.31496062992125984" footer="0.31496062992125984"/>
  <pageSetup paperSize="9" scale="45" fitToHeight="231" orientation="landscape" r:id="rId2"/>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H56"/>
  <sheetViews>
    <sheetView zoomScale="89" zoomScaleNormal="89" workbookViewId="0">
      <pane ySplit="2" topLeftCell="A3" activePane="bottomLeft" state="frozen"/>
      <selection activeCell="B1" sqref="B1"/>
      <selection pane="bottomLeft" activeCell="A2" sqref="A2"/>
    </sheetView>
  </sheetViews>
  <sheetFormatPr defaultColWidth="8.7109375" defaultRowHeight="15" x14ac:dyDescent="0.2"/>
  <cols>
    <col min="1" max="1" width="14.28515625" style="242" customWidth="1"/>
    <col min="2" max="2" width="16.5703125" style="242" customWidth="1"/>
    <col min="3" max="3" width="35.140625" style="144" customWidth="1"/>
    <col min="4" max="4" width="32.85546875" style="144" customWidth="1"/>
    <col min="5" max="5" width="36.5703125" style="144" customWidth="1"/>
    <col min="6" max="6" width="80.28515625" style="144" customWidth="1"/>
    <col min="7" max="7" width="14.5703125" style="242" customWidth="1"/>
    <col min="8" max="8" width="16.7109375" style="242" customWidth="1"/>
    <col min="9" max="16384" width="8.7109375" style="144"/>
  </cols>
  <sheetData>
    <row r="1" spans="1:8" ht="36.75" customHeight="1" x14ac:dyDescent="0.2">
      <c r="A1" s="383" t="s">
        <v>273</v>
      </c>
      <c r="B1" s="367"/>
      <c r="C1" s="367"/>
      <c r="D1" s="367"/>
      <c r="E1" s="367"/>
      <c r="F1" s="367"/>
      <c r="G1" s="277"/>
      <c r="H1" s="277"/>
    </row>
    <row r="2" spans="1:8" ht="30" x14ac:dyDescent="0.2">
      <c r="A2" s="241" t="s">
        <v>291</v>
      </c>
      <c r="B2" s="241" t="s">
        <v>292</v>
      </c>
      <c r="C2" s="238" t="s">
        <v>283</v>
      </c>
      <c r="D2" s="238" t="s">
        <v>284</v>
      </c>
      <c r="E2" s="238" t="s">
        <v>97</v>
      </c>
      <c r="F2" s="238" t="s">
        <v>111</v>
      </c>
      <c r="G2" s="241" t="s">
        <v>377</v>
      </c>
      <c r="H2" s="241" t="s">
        <v>350</v>
      </c>
    </row>
    <row r="3" spans="1:8" ht="73.5" customHeight="1" x14ac:dyDescent="0.2">
      <c r="A3" s="252" t="s">
        <v>293</v>
      </c>
      <c r="C3" s="144" t="s">
        <v>117</v>
      </c>
      <c r="D3" s="236" t="s">
        <v>285</v>
      </c>
      <c r="F3" s="144" t="s">
        <v>118</v>
      </c>
      <c r="G3" s="242">
        <v>1</v>
      </c>
    </row>
    <row r="4" spans="1:8" ht="45" customHeight="1" x14ac:dyDescent="0.2">
      <c r="B4" s="252" t="s">
        <v>308</v>
      </c>
      <c r="C4" s="144" t="s">
        <v>117</v>
      </c>
      <c r="D4" s="236" t="s">
        <v>285</v>
      </c>
      <c r="E4" s="144" t="s">
        <v>43</v>
      </c>
      <c r="F4" s="144" t="s">
        <v>119</v>
      </c>
      <c r="G4" s="252"/>
      <c r="H4" s="242">
        <v>1</v>
      </c>
    </row>
    <row r="5" spans="1:8" ht="45" customHeight="1" x14ac:dyDescent="0.2">
      <c r="B5" s="252" t="s">
        <v>309</v>
      </c>
      <c r="C5" s="144" t="s">
        <v>117</v>
      </c>
      <c r="D5" s="236" t="s">
        <v>285</v>
      </c>
      <c r="E5" s="144" t="s">
        <v>44</v>
      </c>
      <c r="F5" s="144" t="s">
        <v>120</v>
      </c>
      <c r="G5" s="252"/>
      <c r="H5" s="242">
        <v>2</v>
      </c>
    </row>
    <row r="6" spans="1:8" ht="45" customHeight="1" x14ac:dyDescent="0.2">
      <c r="A6" s="253"/>
      <c r="B6" s="252" t="s">
        <v>310</v>
      </c>
      <c r="C6" s="144" t="s">
        <v>117</v>
      </c>
      <c r="D6" s="236" t="s">
        <v>285</v>
      </c>
      <c r="E6" s="144" t="s">
        <v>46</v>
      </c>
      <c r="F6" s="239" t="s">
        <v>121</v>
      </c>
      <c r="G6" s="252"/>
      <c r="H6" s="253">
        <v>3</v>
      </c>
    </row>
    <row r="7" spans="1:8" ht="79.5" customHeight="1" x14ac:dyDescent="0.2">
      <c r="A7" s="252" t="s">
        <v>294</v>
      </c>
      <c r="C7" s="144" t="s">
        <v>126</v>
      </c>
      <c r="D7" s="144" t="s">
        <v>126</v>
      </c>
      <c r="F7" s="144" t="s">
        <v>127</v>
      </c>
      <c r="G7" s="242">
        <v>2</v>
      </c>
    </row>
    <row r="8" spans="1:8" ht="126" customHeight="1" x14ac:dyDescent="0.2">
      <c r="B8" s="252" t="s">
        <v>311</v>
      </c>
      <c r="C8" s="144" t="s">
        <v>126</v>
      </c>
      <c r="D8" s="144" t="s">
        <v>126</v>
      </c>
      <c r="E8" s="144" t="s">
        <v>82</v>
      </c>
      <c r="F8" s="144" t="s">
        <v>128</v>
      </c>
      <c r="G8" s="252"/>
      <c r="H8" s="242">
        <v>4</v>
      </c>
    </row>
    <row r="9" spans="1:8" ht="79.5" customHeight="1" x14ac:dyDescent="0.2">
      <c r="B9" s="252" t="s">
        <v>312</v>
      </c>
      <c r="C9" s="144" t="s">
        <v>126</v>
      </c>
      <c r="D9" s="144" t="s">
        <v>126</v>
      </c>
      <c r="E9" s="144" t="s">
        <v>53</v>
      </c>
      <c r="F9" s="144" t="s">
        <v>129</v>
      </c>
      <c r="G9" s="252"/>
      <c r="H9" s="242">
        <v>5</v>
      </c>
    </row>
    <row r="10" spans="1:8" ht="38.25" customHeight="1" x14ac:dyDescent="0.2">
      <c r="B10" s="252" t="s">
        <v>313</v>
      </c>
      <c r="C10" s="144" t="s">
        <v>126</v>
      </c>
      <c r="D10" s="144" t="s">
        <v>126</v>
      </c>
      <c r="E10" s="144" t="s">
        <v>130</v>
      </c>
      <c r="F10" s="144" t="s">
        <v>131</v>
      </c>
      <c r="G10" s="252"/>
      <c r="H10" s="242">
        <v>6</v>
      </c>
    </row>
    <row r="11" spans="1:8" ht="54.75" customHeight="1" x14ac:dyDescent="0.2">
      <c r="B11" s="252" t="s">
        <v>314</v>
      </c>
      <c r="C11" s="144" t="s">
        <v>126</v>
      </c>
      <c r="D11" s="144" t="s">
        <v>126</v>
      </c>
      <c r="E11" s="144" t="s">
        <v>132</v>
      </c>
      <c r="F11" s="144" t="s">
        <v>133</v>
      </c>
      <c r="G11" s="252"/>
      <c r="H11" s="242">
        <v>7</v>
      </c>
    </row>
    <row r="12" spans="1:8" ht="36.75" customHeight="1" x14ac:dyDescent="0.2">
      <c r="A12" s="252" t="s">
        <v>295</v>
      </c>
      <c r="B12" s="252" t="s">
        <v>315</v>
      </c>
      <c r="C12" s="236" t="s">
        <v>151</v>
      </c>
      <c r="D12" s="236" t="s">
        <v>101</v>
      </c>
      <c r="E12" s="236" t="s">
        <v>151</v>
      </c>
      <c r="F12" s="243" t="s">
        <v>290</v>
      </c>
      <c r="G12" s="252">
        <v>3</v>
      </c>
      <c r="H12" s="254">
        <v>8</v>
      </c>
    </row>
    <row r="13" spans="1:8" ht="40.5" customHeight="1" x14ac:dyDescent="0.2">
      <c r="A13" s="252" t="s">
        <v>296</v>
      </c>
      <c r="C13" s="144" t="s">
        <v>99</v>
      </c>
      <c r="D13" s="144" t="s">
        <v>99</v>
      </c>
      <c r="F13" s="144" t="s">
        <v>134</v>
      </c>
      <c r="G13" s="242">
        <v>4</v>
      </c>
    </row>
    <row r="14" spans="1:8" ht="104.25" customHeight="1" x14ac:dyDescent="0.2">
      <c r="B14" s="252" t="s">
        <v>316</v>
      </c>
      <c r="C14" s="144" t="s">
        <v>99</v>
      </c>
      <c r="D14" s="144" t="s">
        <v>99</v>
      </c>
      <c r="E14" s="144" t="s">
        <v>55</v>
      </c>
      <c r="F14" s="144" t="s">
        <v>135</v>
      </c>
      <c r="G14" s="252"/>
      <c r="H14" s="242">
        <v>9</v>
      </c>
    </row>
    <row r="15" spans="1:8" ht="78" customHeight="1" x14ac:dyDescent="0.2">
      <c r="B15" s="252" t="s">
        <v>317</v>
      </c>
      <c r="C15" s="144" t="s">
        <v>99</v>
      </c>
      <c r="D15" s="144" t="s">
        <v>99</v>
      </c>
      <c r="E15" s="144" t="s">
        <v>56</v>
      </c>
      <c r="F15" s="144" t="s">
        <v>136</v>
      </c>
      <c r="G15" s="252" t="s">
        <v>317</v>
      </c>
      <c r="H15" s="242">
        <v>10</v>
      </c>
    </row>
    <row r="16" spans="1:8" ht="43.5" customHeight="1" x14ac:dyDescent="0.2">
      <c r="B16" s="252" t="s">
        <v>318</v>
      </c>
      <c r="C16" s="144" t="s">
        <v>99</v>
      </c>
      <c r="D16" s="144" t="s">
        <v>99</v>
      </c>
      <c r="E16" s="144" t="s">
        <v>57</v>
      </c>
      <c r="F16" s="144" t="s">
        <v>137</v>
      </c>
      <c r="H16" s="242">
        <v>11</v>
      </c>
    </row>
    <row r="17" spans="1:8" ht="45" x14ac:dyDescent="0.2">
      <c r="B17" s="252" t="s">
        <v>319</v>
      </c>
      <c r="C17" s="144" t="s">
        <v>99</v>
      </c>
      <c r="D17" s="144" t="s">
        <v>99</v>
      </c>
      <c r="E17" s="144" t="s">
        <v>138</v>
      </c>
      <c r="F17" s="144" t="s">
        <v>139</v>
      </c>
      <c r="H17" s="242">
        <v>12</v>
      </c>
    </row>
    <row r="18" spans="1:8" ht="69" customHeight="1" x14ac:dyDescent="0.2">
      <c r="A18" s="252" t="s">
        <v>297</v>
      </c>
      <c r="C18" s="144" t="s">
        <v>140</v>
      </c>
      <c r="D18" s="144" t="s">
        <v>140</v>
      </c>
      <c r="F18" s="144" t="s">
        <v>141</v>
      </c>
      <c r="G18" s="242">
        <v>5</v>
      </c>
    </row>
    <row r="19" spans="1:8" ht="138.75" customHeight="1" x14ac:dyDescent="0.2">
      <c r="B19" s="252" t="s">
        <v>320</v>
      </c>
      <c r="C19" s="144" t="s">
        <v>140</v>
      </c>
      <c r="D19" s="144" t="s">
        <v>140</v>
      </c>
      <c r="E19" s="144" t="s">
        <v>58</v>
      </c>
      <c r="F19" s="144" t="s">
        <v>142</v>
      </c>
      <c r="H19" s="242">
        <v>13</v>
      </c>
    </row>
    <row r="20" spans="1:8" ht="54.75" customHeight="1" x14ac:dyDescent="0.2">
      <c r="B20" s="252" t="s">
        <v>321</v>
      </c>
      <c r="C20" s="144" t="s">
        <v>140</v>
      </c>
      <c r="D20" s="144" t="s">
        <v>140</v>
      </c>
      <c r="E20" s="144" t="s">
        <v>59</v>
      </c>
      <c r="F20" s="144" t="s">
        <v>143</v>
      </c>
      <c r="H20" s="242">
        <v>14</v>
      </c>
    </row>
    <row r="21" spans="1:8" ht="53.25" customHeight="1" x14ac:dyDescent="0.2">
      <c r="A21" s="252" t="s">
        <v>298</v>
      </c>
      <c r="C21" s="144" t="s">
        <v>144</v>
      </c>
      <c r="D21" s="144" t="s">
        <v>144</v>
      </c>
      <c r="F21" s="144" t="s">
        <v>145</v>
      </c>
      <c r="G21" s="242">
        <v>6</v>
      </c>
    </row>
    <row r="22" spans="1:8" ht="102" customHeight="1" x14ac:dyDescent="0.2">
      <c r="B22" s="252" t="s">
        <v>322</v>
      </c>
      <c r="C22" s="144" t="s">
        <v>144</v>
      </c>
      <c r="D22" s="144" t="s">
        <v>144</v>
      </c>
      <c r="E22" s="144" t="s">
        <v>146</v>
      </c>
      <c r="F22" s="144" t="s">
        <v>147</v>
      </c>
      <c r="H22" s="242">
        <v>15</v>
      </c>
    </row>
    <row r="23" spans="1:8" ht="49.5" customHeight="1" x14ac:dyDescent="0.2">
      <c r="B23" s="252" t="s">
        <v>323</v>
      </c>
      <c r="C23" s="144" t="s">
        <v>144</v>
      </c>
      <c r="D23" s="144" t="s">
        <v>144</v>
      </c>
      <c r="E23" s="144" t="s">
        <v>148</v>
      </c>
      <c r="F23" s="144" t="s">
        <v>149</v>
      </c>
      <c r="H23" s="242">
        <v>16</v>
      </c>
    </row>
    <row r="24" spans="1:8" ht="29.25" customHeight="1" x14ac:dyDescent="0.2">
      <c r="B24" s="252" t="s">
        <v>324</v>
      </c>
      <c r="C24" s="144" t="s">
        <v>144</v>
      </c>
      <c r="D24" s="144" t="s">
        <v>144</v>
      </c>
      <c r="E24" s="144" t="s">
        <v>60</v>
      </c>
      <c r="F24" s="144" t="s">
        <v>150</v>
      </c>
      <c r="H24" s="242">
        <v>17</v>
      </c>
    </row>
    <row r="25" spans="1:8" ht="45" customHeight="1" x14ac:dyDescent="0.2">
      <c r="A25" s="252" t="s">
        <v>299</v>
      </c>
      <c r="B25" s="252" t="s">
        <v>325</v>
      </c>
      <c r="C25" s="236" t="s">
        <v>282</v>
      </c>
      <c r="D25" s="236" t="s">
        <v>27</v>
      </c>
      <c r="E25" s="144" t="s">
        <v>152</v>
      </c>
      <c r="F25" s="144" t="s">
        <v>153</v>
      </c>
      <c r="G25" s="242">
        <v>7</v>
      </c>
      <c r="H25" s="242">
        <v>18</v>
      </c>
    </row>
    <row r="26" spans="1:8" ht="41.25" customHeight="1" x14ac:dyDescent="0.2">
      <c r="A26" s="252" t="s">
        <v>300</v>
      </c>
      <c r="C26" s="144" t="s">
        <v>165</v>
      </c>
      <c r="D26" s="144" t="s">
        <v>165</v>
      </c>
      <c r="F26" s="144" t="s">
        <v>166</v>
      </c>
      <c r="G26" s="242">
        <v>8</v>
      </c>
    </row>
    <row r="27" spans="1:8" ht="62.25" customHeight="1" x14ac:dyDescent="0.2">
      <c r="B27" s="252" t="s">
        <v>326</v>
      </c>
      <c r="C27" s="144" t="s">
        <v>165</v>
      </c>
      <c r="D27" s="144" t="s">
        <v>165</v>
      </c>
      <c r="E27" s="144" t="s">
        <v>68</v>
      </c>
      <c r="F27" s="144" t="s">
        <v>167</v>
      </c>
      <c r="H27" s="242">
        <v>19</v>
      </c>
    </row>
    <row r="28" spans="1:8" ht="85.5" customHeight="1" x14ac:dyDescent="0.2">
      <c r="B28" s="252" t="s">
        <v>327</v>
      </c>
      <c r="C28" s="144" t="s">
        <v>165</v>
      </c>
      <c r="D28" s="144" t="s">
        <v>165</v>
      </c>
      <c r="E28" s="144" t="s">
        <v>69</v>
      </c>
      <c r="F28" s="144" t="s">
        <v>168</v>
      </c>
      <c r="H28" s="242">
        <v>20</v>
      </c>
    </row>
    <row r="29" spans="1:8" ht="62.25" customHeight="1" x14ac:dyDescent="0.2">
      <c r="A29" s="252" t="s">
        <v>301</v>
      </c>
      <c r="C29" s="144" t="s">
        <v>102</v>
      </c>
      <c r="D29" s="144" t="s">
        <v>102</v>
      </c>
      <c r="F29" s="144" t="s">
        <v>169</v>
      </c>
      <c r="G29" s="242">
        <v>9</v>
      </c>
    </row>
    <row r="30" spans="1:8" ht="102.75" customHeight="1" x14ac:dyDescent="0.2">
      <c r="B30" s="252" t="s">
        <v>328</v>
      </c>
      <c r="C30" s="144" t="s">
        <v>102</v>
      </c>
      <c r="D30" s="144" t="s">
        <v>102</v>
      </c>
      <c r="E30" s="144" t="s">
        <v>70</v>
      </c>
      <c r="F30" s="144" t="s">
        <v>170</v>
      </c>
      <c r="H30" s="242">
        <v>21</v>
      </c>
    </row>
    <row r="31" spans="1:8" ht="90" customHeight="1" x14ac:dyDescent="0.2">
      <c r="B31" s="252" t="s">
        <v>329</v>
      </c>
      <c r="C31" s="144" t="s">
        <v>102</v>
      </c>
      <c r="D31" s="144" t="s">
        <v>102</v>
      </c>
      <c r="E31" s="144" t="s">
        <v>71</v>
      </c>
      <c r="F31" s="144" t="s">
        <v>171</v>
      </c>
      <c r="H31" s="242">
        <v>22</v>
      </c>
    </row>
    <row r="32" spans="1:8" ht="101.25" customHeight="1" x14ac:dyDescent="0.2">
      <c r="B32" s="252" t="s">
        <v>330</v>
      </c>
      <c r="C32" s="144" t="s">
        <v>102</v>
      </c>
      <c r="D32" s="144" t="s">
        <v>102</v>
      </c>
      <c r="E32" s="144" t="s">
        <v>172</v>
      </c>
      <c r="F32" s="144" t="s">
        <v>173</v>
      </c>
      <c r="H32" s="242">
        <v>23</v>
      </c>
    </row>
    <row r="33" spans="1:8" ht="36.75" customHeight="1" x14ac:dyDescent="0.2">
      <c r="A33" s="252" t="s">
        <v>302</v>
      </c>
      <c r="C33" s="144" t="s">
        <v>122</v>
      </c>
      <c r="D33" s="144" t="s">
        <v>122</v>
      </c>
      <c r="F33" s="144" t="s">
        <v>123</v>
      </c>
      <c r="G33" s="242">
        <v>10</v>
      </c>
    </row>
    <row r="34" spans="1:8" ht="43.5" customHeight="1" x14ac:dyDescent="0.2">
      <c r="B34" s="252" t="s">
        <v>331</v>
      </c>
      <c r="C34" s="144" t="s">
        <v>122</v>
      </c>
      <c r="D34" s="144" t="s">
        <v>122</v>
      </c>
      <c r="E34" s="144" t="s">
        <v>48</v>
      </c>
      <c r="F34" s="144" t="s">
        <v>124</v>
      </c>
      <c r="H34" s="242">
        <v>24</v>
      </c>
    </row>
    <row r="35" spans="1:8" ht="48" customHeight="1" x14ac:dyDescent="0.2">
      <c r="B35" s="252" t="s">
        <v>332</v>
      </c>
      <c r="C35" s="144" t="s">
        <v>122</v>
      </c>
      <c r="D35" s="144" t="s">
        <v>122</v>
      </c>
      <c r="E35" s="144" t="s">
        <v>50</v>
      </c>
      <c r="F35" s="144" t="s">
        <v>125</v>
      </c>
      <c r="H35" s="242">
        <v>25</v>
      </c>
    </row>
    <row r="36" spans="1:8" ht="108" customHeight="1" x14ac:dyDescent="0.2">
      <c r="A36" s="252" t="s">
        <v>303</v>
      </c>
      <c r="C36" s="144" t="s">
        <v>80</v>
      </c>
      <c r="D36" s="236" t="s">
        <v>286</v>
      </c>
      <c r="F36" s="144" t="s">
        <v>156</v>
      </c>
      <c r="G36" s="242">
        <v>11</v>
      </c>
    </row>
    <row r="37" spans="1:8" ht="74.25" customHeight="1" x14ac:dyDescent="0.2">
      <c r="B37" s="252" t="s">
        <v>333</v>
      </c>
      <c r="C37" s="144" t="s">
        <v>80</v>
      </c>
      <c r="D37" s="236" t="s">
        <v>286</v>
      </c>
      <c r="E37" s="144" t="s">
        <v>157</v>
      </c>
      <c r="F37" s="144" t="s">
        <v>158</v>
      </c>
      <c r="H37" s="242">
        <v>26</v>
      </c>
    </row>
    <row r="38" spans="1:8" ht="45.75" customHeight="1" x14ac:dyDescent="0.2">
      <c r="B38" s="252" t="s">
        <v>334</v>
      </c>
      <c r="C38" s="144" t="s">
        <v>80</v>
      </c>
      <c r="D38" s="236" t="s">
        <v>286</v>
      </c>
      <c r="E38" s="144" t="s">
        <v>61</v>
      </c>
      <c r="F38" s="144" t="s">
        <v>159</v>
      </c>
      <c r="H38" s="242">
        <v>27</v>
      </c>
    </row>
    <row r="39" spans="1:8" ht="47.25" customHeight="1" x14ac:dyDescent="0.2">
      <c r="B39" s="252" t="s">
        <v>335</v>
      </c>
      <c r="C39" s="144" t="s">
        <v>80</v>
      </c>
      <c r="D39" s="236" t="s">
        <v>286</v>
      </c>
      <c r="E39" s="144" t="s">
        <v>62</v>
      </c>
      <c r="F39" s="144" t="s">
        <v>160</v>
      </c>
      <c r="H39" s="242">
        <v>28</v>
      </c>
    </row>
    <row r="40" spans="1:8" ht="42" customHeight="1" x14ac:dyDescent="0.2">
      <c r="B40" s="252" t="s">
        <v>336</v>
      </c>
      <c r="C40" s="144" t="s">
        <v>80</v>
      </c>
      <c r="D40" s="236" t="s">
        <v>286</v>
      </c>
      <c r="E40" s="144" t="s">
        <v>63</v>
      </c>
      <c r="F40" s="144" t="s">
        <v>161</v>
      </c>
      <c r="H40" s="242">
        <v>29</v>
      </c>
    </row>
    <row r="41" spans="1:8" ht="72" customHeight="1" x14ac:dyDescent="0.2">
      <c r="B41" s="252" t="s">
        <v>337</v>
      </c>
      <c r="C41" s="144" t="s">
        <v>80</v>
      </c>
      <c r="D41" s="236" t="s">
        <v>286</v>
      </c>
      <c r="E41" s="144" t="s">
        <v>64</v>
      </c>
      <c r="F41" s="144" t="s">
        <v>162</v>
      </c>
      <c r="H41" s="242">
        <v>30</v>
      </c>
    </row>
    <row r="42" spans="1:8" ht="48.75" customHeight="1" x14ac:dyDescent="0.2">
      <c r="B42" s="252" t="s">
        <v>338</v>
      </c>
      <c r="C42" s="144" t="s">
        <v>80</v>
      </c>
      <c r="D42" s="236" t="s">
        <v>286</v>
      </c>
      <c r="E42" s="144" t="s">
        <v>66</v>
      </c>
      <c r="F42" s="144" t="s">
        <v>163</v>
      </c>
      <c r="H42" s="242">
        <v>31</v>
      </c>
    </row>
    <row r="43" spans="1:8" ht="43.5" customHeight="1" x14ac:dyDescent="0.2">
      <c r="B43" s="252" t="s">
        <v>339</v>
      </c>
      <c r="C43" s="144" t="s">
        <v>80</v>
      </c>
      <c r="D43" s="236" t="s">
        <v>286</v>
      </c>
      <c r="E43" s="144" t="s">
        <v>67</v>
      </c>
      <c r="F43" s="144" t="s">
        <v>164</v>
      </c>
      <c r="H43" s="242">
        <v>32</v>
      </c>
    </row>
    <row r="44" spans="1:8" ht="38.25" customHeight="1" x14ac:dyDescent="0.2">
      <c r="A44" s="252" t="s">
        <v>304</v>
      </c>
      <c r="B44" s="252" t="s">
        <v>340</v>
      </c>
      <c r="C44" s="144" t="s">
        <v>39</v>
      </c>
      <c r="D44" s="236" t="s">
        <v>287</v>
      </c>
      <c r="E44" s="144" t="s">
        <v>39</v>
      </c>
      <c r="F44" s="144" t="s">
        <v>112</v>
      </c>
      <c r="G44" s="242">
        <v>12</v>
      </c>
      <c r="H44" s="242">
        <v>33</v>
      </c>
    </row>
    <row r="45" spans="1:8" ht="71.25" customHeight="1" x14ac:dyDescent="0.2">
      <c r="A45" s="252" t="s">
        <v>305</v>
      </c>
      <c r="C45" s="144" t="s">
        <v>77</v>
      </c>
      <c r="D45" s="236" t="s">
        <v>287</v>
      </c>
      <c r="F45" s="144" t="s">
        <v>113</v>
      </c>
      <c r="G45" s="242">
        <v>13</v>
      </c>
    </row>
    <row r="46" spans="1:8" ht="59.25" customHeight="1" x14ac:dyDescent="0.2">
      <c r="B46" s="252" t="s">
        <v>341</v>
      </c>
      <c r="C46" s="144" t="s">
        <v>77</v>
      </c>
      <c r="D46" s="236" t="s">
        <v>287</v>
      </c>
      <c r="E46" s="144" t="s">
        <v>40</v>
      </c>
      <c r="F46" s="144" t="s">
        <v>114</v>
      </c>
      <c r="H46" s="242">
        <v>34</v>
      </c>
    </row>
    <row r="47" spans="1:8" ht="38.25" customHeight="1" x14ac:dyDescent="0.2">
      <c r="B47" s="252" t="s">
        <v>342</v>
      </c>
      <c r="C47" s="144" t="s">
        <v>77</v>
      </c>
      <c r="D47" s="236" t="s">
        <v>287</v>
      </c>
      <c r="E47" s="144" t="s">
        <v>41</v>
      </c>
      <c r="F47" s="144" t="s">
        <v>115</v>
      </c>
      <c r="H47" s="242">
        <v>35</v>
      </c>
    </row>
    <row r="48" spans="1:8" ht="55.5" customHeight="1" x14ac:dyDescent="0.2">
      <c r="B48" s="252" t="s">
        <v>343</v>
      </c>
      <c r="C48" s="144" t="s">
        <v>77</v>
      </c>
      <c r="D48" s="236" t="s">
        <v>287</v>
      </c>
      <c r="E48" s="144" t="s">
        <v>42</v>
      </c>
      <c r="F48" s="144" t="s">
        <v>116</v>
      </c>
      <c r="H48" s="242">
        <v>36</v>
      </c>
    </row>
    <row r="49" spans="1:8" ht="44.25" customHeight="1" x14ac:dyDescent="0.2">
      <c r="A49" s="252" t="s">
        <v>306</v>
      </c>
      <c r="B49" s="252" t="s">
        <v>344</v>
      </c>
      <c r="C49" s="236" t="s">
        <v>154</v>
      </c>
      <c r="D49" s="236" t="s">
        <v>287</v>
      </c>
      <c r="E49" s="144" t="s">
        <v>154</v>
      </c>
      <c r="F49" s="144" t="s">
        <v>155</v>
      </c>
      <c r="G49" s="242">
        <v>14</v>
      </c>
      <c r="H49" s="242">
        <v>37</v>
      </c>
    </row>
    <row r="50" spans="1:8" ht="40.5" customHeight="1" x14ac:dyDescent="0.2">
      <c r="A50" s="252" t="s">
        <v>307</v>
      </c>
      <c r="C50" s="144" t="s">
        <v>81</v>
      </c>
      <c r="D50" s="236" t="s">
        <v>287</v>
      </c>
      <c r="F50" s="144" t="s">
        <v>174</v>
      </c>
      <c r="G50" s="242">
        <v>15</v>
      </c>
    </row>
    <row r="51" spans="1:8" ht="44.25" customHeight="1" x14ac:dyDescent="0.2">
      <c r="B51" s="252" t="s">
        <v>345</v>
      </c>
      <c r="C51" s="144" t="s">
        <v>81</v>
      </c>
      <c r="D51" s="236" t="s">
        <v>287</v>
      </c>
      <c r="E51" s="144" t="s">
        <v>72</v>
      </c>
      <c r="F51" s="144" t="s">
        <v>175</v>
      </c>
      <c r="H51" s="242">
        <v>38</v>
      </c>
    </row>
    <row r="52" spans="1:8" ht="44.25" customHeight="1" x14ac:dyDescent="0.2">
      <c r="B52" s="252" t="s">
        <v>346</v>
      </c>
      <c r="C52" s="144" t="s">
        <v>81</v>
      </c>
      <c r="D52" s="236" t="s">
        <v>287</v>
      </c>
      <c r="E52" s="144" t="s">
        <v>176</v>
      </c>
      <c r="F52" s="144" t="s">
        <v>177</v>
      </c>
      <c r="H52" s="242">
        <v>39</v>
      </c>
    </row>
    <row r="53" spans="1:8" ht="43.5" customHeight="1" x14ac:dyDescent="0.2">
      <c r="B53" s="252" t="s">
        <v>347</v>
      </c>
      <c r="C53" s="144" t="s">
        <v>81</v>
      </c>
      <c r="D53" s="236" t="s">
        <v>287</v>
      </c>
      <c r="E53" s="144" t="s">
        <v>73</v>
      </c>
      <c r="F53" s="144" t="s">
        <v>178</v>
      </c>
      <c r="H53" s="242">
        <v>40</v>
      </c>
    </row>
    <row r="54" spans="1:8" ht="45" customHeight="1" x14ac:dyDescent="0.2">
      <c r="B54" s="252" t="s">
        <v>348</v>
      </c>
      <c r="C54" s="144" t="s">
        <v>81</v>
      </c>
      <c r="D54" s="236" t="s">
        <v>287</v>
      </c>
      <c r="E54" s="144" t="s">
        <v>74</v>
      </c>
      <c r="F54" s="144" t="s">
        <v>179</v>
      </c>
      <c r="H54" s="242">
        <v>41</v>
      </c>
    </row>
    <row r="56" spans="1:8" x14ac:dyDescent="0.2">
      <c r="E56" s="237"/>
    </row>
  </sheetData>
  <autoFilter ref="A1:H54"/>
  <mergeCells count="1">
    <mergeCell ref="A1:F1"/>
  </mergeCells>
  <pageMargins left="0.70866141732283472" right="0.70866141732283472" top="0.74803149606299213" bottom="0.74803149606299213" header="0.31496062992125984" footer="0.31496062992125984"/>
  <pageSetup scale="65"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sheetPr>
  <dimension ref="A1:L12"/>
  <sheetViews>
    <sheetView showGridLines="0" topLeftCell="A9" zoomScale="80" zoomScaleNormal="80" workbookViewId="0">
      <selection activeCell="B13" sqref="B13"/>
    </sheetView>
  </sheetViews>
  <sheetFormatPr defaultColWidth="165.42578125" defaultRowHeight="15" x14ac:dyDescent="0.2"/>
  <cols>
    <col min="1" max="1" width="14.28515625" style="19" customWidth="1"/>
    <col min="2" max="2" width="46.42578125" style="19" bestFit="1" customWidth="1"/>
    <col min="3" max="3" width="76" style="19" customWidth="1"/>
    <col min="4" max="4" width="15.5703125" style="270" customWidth="1"/>
    <col min="5" max="16384" width="165.42578125" style="19"/>
  </cols>
  <sheetData>
    <row r="1" spans="1:12" ht="29.25" customHeight="1" x14ac:dyDescent="0.2">
      <c r="A1" s="384" t="s">
        <v>274</v>
      </c>
      <c r="B1" s="367"/>
      <c r="C1" s="367"/>
      <c r="D1" s="276"/>
    </row>
    <row r="2" spans="1:12" ht="30" x14ac:dyDescent="0.2">
      <c r="A2" s="208" t="s">
        <v>105</v>
      </c>
      <c r="B2" s="208" t="s">
        <v>37</v>
      </c>
      <c r="C2" s="208" t="s">
        <v>180</v>
      </c>
      <c r="D2" s="269" t="s">
        <v>352</v>
      </c>
    </row>
    <row r="3" spans="1:12" s="210" customFormat="1" ht="29.25" customHeight="1" x14ac:dyDescent="0.2">
      <c r="A3" s="271" t="s">
        <v>354</v>
      </c>
      <c r="B3" s="209" t="s">
        <v>83</v>
      </c>
      <c r="C3" s="209" t="s">
        <v>184</v>
      </c>
      <c r="D3" s="270">
        <v>1</v>
      </c>
    </row>
    <row r="4" spans="1:12" ht="44.25" customHeight="1" x14ac:dyDescent="0.2">
      <c r="A4" s="271" t="s">
        <v>355</v>
      </c>
      <c r="B4" s="292" t="s">
        <v>380</v>
      </c>
      <c r="C4" s="292" t="s">
        <v>381</v>
      </c>
      <c r="D4" s="270">
        <v>2</v>
      </c>
    </row>
    <row r="5" spans="1:12" ht="45.75" customHeight="1" x14ac:dyDescent="0.2">
      <c r="A5" s="271" t="s">
        <v>356</v>
      </c>
      <c r="B5" s="209" t="s">
        <v>45</v>
      </c>
      <c r="C5" s="209" t="s">
        <v>183</v>
      </c>
      <c r="D5" s="270">
        <v>3</v>
      </c>
    </row>
    <row r="6" spans="1:12" ht="44.25" customHeight="1" x14ac:dyDescent="0.2">
      <c r="A6" s="271" t="s">
        <v>357</v>
      </c>
      <c r="B6" s="209" t="s">
        <v>49</v>
      </c>
      <c r="C6" s="292" t="s">
        <v>382</v>
      </c>
      <c r="D6" s="270">
        <v>4</v>
      </c>
    </row>
    <row r="7" spans="1:12" ht="47.25" customHeight="1" x14ac:dyDescent="0.2">
      <c r="A7" s="271" t="s">
        <v>358</v>
      </c>
      <c r="B7" s="209" t="s">
        <v>51</v>
      </c>
      <c r="C7" s="292" t="s">
        <v>383</v>
      </c>
      <c r="D7" s="270">
        <v>5</v>
      </c>
    </row>
    <row r="8" spans="1:12" ht="53.25" customHeight="1" x14ac:dyDescent="0.2">
      <c r="A8" s="271" t="s">
        <v>359</v>
      </c>
      <c r="B8" s="209" t="s">
        <v>47</v>
      </c>
      <c r="C8" s="292" t="s">
        <v>384</v>
      </c>
      <c r="D8" s="270">
        <v>6</v>
      </c>
      <c r="K8" s="248"/>
      <c r="L8" s="248"/>
    </row>
    <row r="9" spans="1:12" ht="48.75" customHeight="1" x14ac:dyDescent="0.2">
      <c r="A9" s="271" t="s">
        <v>360</v>
      </c>
      <c r="B9" s="209" t="s">
        <v>52</v>
      </c>
      <c r="C9" s="292" t="s">
        <v>385</v>
      </c>
      <c r="D9" s="270">
        <v>7</v>
      </c>
    </row>
    <row r="10" spans="1:12" ht="44.25" customHeight="1" x14ac:dyDescent="0.2">
      <c r="A10" s="271" t="s">
        <v>361</v>
      </c>
      <c r="B10" s="209" t="s">
        <v>181</v>
      </c>
      <c r="C10" s="209" t="s">
        <v>182</v>
      </c>
      <c r="D10" s="270">
        <v>8</v>
      </c>
    </row>
    <row r="11" spans="1:12" ht="75.75" customHeight="1" x14ac:dyDescent="0.2">
      <c r="A11" s="271" t="s">
        <v>362</v>
      </c>
      <c r="B11" s="209" t="s">
        <v>54</v>
      </c>
      <c r="C11" s="292" t="s">
        <v>386</v>
      </c>
      <c r="D11" s="270">
        <v>9</v>
      </c>
    </row>
    <row r="12" spans="1:12" ht="45" x14ac:dyDescent="0.2">
      <c r="A12" s="271" t="s">
        <v>363</v>
      </c>
      <c r="B12" s="211" t="s">
        <v>217</v>
      </c>
      <c r="C12" s="293" t="s">
        <v>387</v>
      </c>
      <c r="D12" s="270">
        <v>10</v>
      </c>
    </row>
  </sheetData>
  <autoFilter ref="B2:C12"/>
  <mergeCells count="1">
    <mergeCell ref="A1:C1"/>
  </mergeCells>
  <pageMargins left="0.70866141732283472" right="0.70866141732283472" top="0.74803149606299213" bottom="0.74803149606299213" header="0.31496062992125984" footer="0.31496062992125984"/>
  <pageSetup paperSize="9" scale="85" orientation="landscape" horizontalDpi="4294967293" r:id="rId1"/>
  <headerFoot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C15"/>
  <sheetViews>
    <sheetView zoomScale="90" zoomScaleNormal="90" workbookViewId="0">
      <pane ySplit="2" topLeftCell="A3" activePane="bottomLeft" state="frozen"/>
      <selection pane="bottomLeft" activeCell="B14" sqref="B14"/>
    </sheetView>
  </sheetViews>
  <sheetFormatPr defaultColWidth="8.7109375" defaultRowHeight="15" x14ac:dyDescent="0.2"/>
  <cols>
    <col min="1" max="1" width="15.140625" style="144" customWidth="1"/>
    <col min="2" max="2" width="77" style="144" customWidth="1"/>
    <col min="3" max="3" width="25.42578125" style="288" customWidth="1"/>
    <col min="4" max="16384" width="8.7109375" style="144"/>
  </cols>
  <sheetData>
    <row r="1" spans="1:3" ht="24.95" customHeight="1" x14ac:dyDescent="0.2">
      <c r="A1" s="385" t="s">
        <v>379</v>
      </c>
      <c r="B1" s="386"/>
      <c r="C1" s="295"/>
    </row>
    <row r="2" spans="1:3" ht="30" x14ac:dyDescent="0.2">
      <c r="A2" s="214" t="s">
        <v>36</v>
      </c>
      <c r="B2" s="214" t="s">
        <v>38</v>
      </c>
      <c r="C2" s="289" t="s">
        <v>353</v>
      </c>
    </row>
    <row r="3" spans="1:3" x14ac:dyDescent="0.2">
      <c r="A3" s="274" t="s">
        <v>364</v>
      </c>
      <c r="B3" s="213" t="s">
        <v>186</v>
      </c>
      <c r="C3" s="288">
        <v>1</v>
      </c>
    </row>
    <row r="4" spans="1:3" x14ac:dyDescent="0.2">
      <c r="A4" s="274" t="s">
        <v>365</v>
      </c>
      <c r="B4" s="294" t="s">
        <v>398</v>
      </c>
      <c r="C4" s="288">
        <v>2</v>
      </c>
    </row>
    <row r="5" spans="1:3" x14ac:dyDescent="0.2">
      <c r="A5" s="274" t="s">
        <v>366</v>
      </c>
      <c r="B5" s="294" t="s">
        <v>388</v>
      </c>
      <c r="C5" s="288">
        <v>3</v>
      </c>
    </row>
    <row r="6" spans="1:3" x14ac:dyDescent="0.2">
      <c r="A6" s="274" t="s">
        <v>367</v>
      </c>
      <c r="B6" s="294" t="s">
        <v>389</v>
      </c>
      <c r="C6" s="288">
        <v>4</v>
      </c>
    </row>
    <row r="7" spans="1:3" x14ac:dyDescent="0.2">
      <c r="A7" s="294" t="s">
        <v>368</v>
      </c>
      <c r="B7" s="294" t="s">
        <v>391</v>
      </c>
      <c r="C7" s="288">
        <v>5</v>
      </c>
    </row>
    <row r="8" spans="1:3" x14ac:dyDescent="0.2">
      <c r="A8" s="294" t="s">
        <v>369</v>
      </c>
      <c r="B8" s="294" t="s">
        <v>390</v>
      </c>
      <c r="C8" s="288">
        <v>6</v>
      </c>
    </row>
    <row r="9" spans="1:3" x14ac:dyDescent="0.2">
      <c r="A9" s="274" t="s">
        <v>370</v>
      </c>
      <c r="B9" s="294" t="s">
        <v>392</v>
      </c>
      <c r="C9" s="288">
        <v>7</v>
      </c>
    </row>
    <row r="10" spans="1:3" x14ac:dyDescent="0.2">
      <c r="A10" s="294" t="s">
        <v>371</v>
      </c>
      <c r="B10" s="212" t="s">
        <v>65</v>
      </c>
      <c r="C10" s="288">
        <v>8</v>
      </c>
    </row>
    <row r="11" spans="1:3" x14ac:dyDescent="0.2">
      <c r="A11" s="294" t="s">
        <v>372</v>
      </c>
      <c r="B11" s="294" t="s">
        <v>393</v>
      </c>
      <c r="C11" s="288">
        <v>9</v>
      </c>
    </row>
    <row r="12" spans="1:3" x14ac:dyDescent="0.2">
      <c r="A12" s="274" t="s">
        <v>373</v>
      </c>
      <c r="B12" s="294" t="s">
        <v>394</v>
      </c>
      <c r="C12" s="288">
        <v>10</v>
      </c>
    </row>
    <row r="13" spans="1:3" x14ac:dyDescent="0.2">
      <c r="A13" s="294" t="s">
        <v>374</v>
      </c>
      <c r="B13" s="294" t="s">
        <v>395</v>
      </c>
      <c r="C13" s="288">
        <v>11</v>
      </c>
    </row>
    <row r="14" spans="1:3" x14ac:dyDescent="0.2">
      <c r="A14" s="294" t="s">
        <v>375</v>
      </c>
      <c r="B14" s="294" t="s">
        <v>396</v>
      </c>
      <c r="C14" s="288">
        <v>12</v>
      </c>
    </row>
    <row r="15" spans="1:3" x14ac:dyDescent="0.2">
      <c r="A15" s="274" t="s">
        <v>376</v>
      </c>
      <c r="B15" s="294" t="s">
        <v>397</v>
      </c>
      <c r="C15" s="288">
        <v>13</v>
      </c>
    </row>
  </sheetData>
  <mergeCells count="1">
    <mergeCell ref="A1:B1"/>
  </mergeCells>
  <pageMargins left="0.70866141732283472" right="0.70866141732283472" top="0.74803149606299213" bottom="0.74803149606299213" header="0.31496062992125984" footer="0.31496062992125984"/>
  <pageSetup paperSize="9" scale="85"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L17"/>
  <sheetViews>
    <sheetView tabSelected="1" zoomScaleNormal="100" workbookViewId="0"/>
  </sheetViews>
  <sheetFormatPr defaultColWidth="9.140625" defaultRowHeight="18.75" x14ac:dyDescent="0.3"/>
  <cols>
    <col min="1" max="1" width="94" style="39" customWidth="1"/>
    <col min="2" max="2" width="19.140625" style="32" customWidth="1"/>
    <col min="3" max="5" width="9.140625" style="33"/>
    <col min="6" max="6" width="22" style="33" customWidth="1"/>
    <col min="7" max="16384" width="9.140625" style="33"/>
  </cols>
  <sheetData>
    <row r="1" spans="1:12" x14ac:dyDescent="0.3">
      <c r="A1" s="38"/>
      <c r="C1" s="344"/>
      <c r="D1" s="344"/>
      <c r="E1" s="344"/>
      <c r="F1" s="344"/>
      <c r="G1" s="344"/>
      <c r="H1" s="344"/>
      <c r="I1" s="344"/>
      <c r="J1" s="344"/>
      <c r="K1" s="344"/>
      <c r="L1" s="344"/>
    </row>
    <row r="2" spans="1:12" x14ac:dyDescent="0.3">
      <c r="A2" s="38" t="s">
        <v>20</v>
      </c>
      <c r="C2" s="344"/>
      <c r="D2" s="344"/>
      <c r="E2" s="344"/>
      <c r="F2" s="344"/>
      <c r="G2" s="344"/>
      <c r="H2" s="344"/>
      <c r="I2" s="344"/>
      <c r="J2" s="344"/>
      <c r="K2" s="344"/>
      <c r="L2" s="344"/>
    </row>
    <row r="3" spans="1:12" x14ac:dyDescent="0.3">
      <c r="A3" s="36" t="s">
        <v>19</v>
      </c>
    </row>
    <row r="4" spans="1:12" x14ac:dyDescent="0.3">
      <c r="A4" s="34" t="s">
        <v>185</v>
      </c>
      <c r="B4" s="35">
        <v>12345689</v>
      </c>
    </row>
    <row r="5" spans="1:12" x14ac:dyDescent="0.3">
      <c r="A5" s="36"/>
    </row>
    <row r="6" spans="1:12" x14ac:dyDescent="0.3">
      <c r="A6" s="36" t="s">
        <v>29</v>
      </c>
    </row>
    <row r="7" spans="1:12" x14ac:dyDescent="0.3">
      <c r="A7" s="36"/>
    </row>
    <row r="8" spans="1:12" x14ac:dyDescent="0.3">
      <c r="A8" s="37" t="s">
        <v>92</v>
      </c>
      <c r="B8" s="38" t="s">
        <v>30</v>
      </c>
    </row>
    <row r="10" spans="1:12" x14ac:dyDescent="0.3">
      <c r="A10" s="37" t="s">
        <v>31</v>
      </c>
    </row>
    <row r="11" spans="1:12" x14ac:dyDescent="0.3">
      <c r="A11" s="31"/>
    </row>
    <row r="12" spans="1:12" x14ac:dyDescent="0.3">
      <c r="A12" s="37" t="s">
        <v>94</v>
      </c>
      <c r="B12" s="38" t="s">
        <v>32</v>
      </c>
    </row>
    <row r="14" spans="1:12" x14ac:dyDescent="0.3">
      <c r="A14" s="37"/>
    </row>
    <row r="15" spans="1:12" x14ac:dyDescent="0.3">
      <c r="A15" s="31"/>
    </row>
    <row r="17" spans="1:1" ht="37.5" x14ac:dyDescent="0.3">
      <c r="A17" s="38" t="s">
        <v>209</v>
      </c>
    </row>
  </sheetData>
  <mergeCells count="1">
    <mergeCell ref="C1:L2"/>
  </mergeCells>
  <phoneticPr fontId="21"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fitToPage="1"/>
  </sheetPr>
  <dimension ref="A2:B35"/>
  <sheetViews>
    <sheetView zoomScale="90" zoomScaleNormal="90" workbookViewId="0"/>
  </sheetViews>
  <sheetFormatPr defaultColWidth="9.140625" defaultRowHeight="18.75" x14ac:dyDescent="0.3"/>
  <cols>
    <col min="1" max="1" width="5.85546875" style="40" customWidth="1"/>
    <col min="2" max="2" width="84.5703125" style="42" customWidth="1"/>
    <col min="3" max="5" width="9.140625" style="40"/>
    <col min="6" max="6" width="22" style="40" customWidth="1"/>
    <col min="7" max="16384" width="9.140625" style="40"/>
  </cols>
  <sheetData>
    <row r="2" spans="2:2" x14ac:dyDescent="0.3">
      <c r="B2" s="67" t="s">
        <v>205</v>
      </c>
    </row>
    <row r="3" spans="2:2" x14ac:dyDescent="0.3">
      <c r="B3" s="67"/>
    </row>
    <row r="4" spans="2:2" x14ac:dyDescent="0.3">
      <c r="B4" s="41"/>
    </row>
    <row r="5" spans="2:2" x14ac:dyDescent="0.3">
      <c r="B5" s="41"/>
    </row>
    <row r="6" spans="2:2" x14ac:dyDescent="0.3">
      <c r="B6" s="42" t="s">
        <v>34</v>
      </c>
    </row>
    <row r="8" spans="2:2" ht="37.5" x14ac:dyDescent="0.3">
      <c r="B8" s="42" t="s">
        <v>85</v>
      </c>
    </row>
    <row r="11" spans="2:2" x14ac:dyDescent="0.3">
      <c r="B11" s="41" t="s">
        <v>24</v>
      </c>
    </row>
    <row r="12" spans="2:2" x14ac:dyDescent="0.3">
      <c r="B12" s="41"/>
    </row>
    <row r="13" spans="2:2" x14ac:dyDescent="0.3">
      <c r="B13" s="42" t="s">
        <v>33</v>
      </c>
    </row>
    <row r="15" spans="2:2" ht="37.5" x14ac:dyDescent="0.3">
      <c r="B15" s="42" t="s">
        <v>35</v>
      </c>
    </row>
    <row r="17" spans="1:2" x14ac:dyDescent="0.3">
      <c r="B17" s="42" t="s">
        <v>18</v>
      </c>
    </row>
    <row r="20" spans="1:2" x14ac:dyDescent="0.3">
      <c r="B20" s="41" t="s">
        <v>23</v>
      </c>
    </row>
    <row r="22" spans="1:2" ht="56.25" x14ac:dyDescent="0.3">
      <c r="B22" s="42" t="s">
        <v>22</v>
      </c>
    </row>
    <row r="25" spans="1:2" x14ac:dyDescent="0.3">
      <c r="B25" s="41" t="s">
        <v>212</v>
      </c>
    </row>
    <row r="27" spans="1:2" ht="150" x14ac:dyDescent="0.3">
      <c r="B27" s="43" t="s">
        <v>211</v>
      </c>
    </row>
    <row r="28" spans="1:2" x14ac:dyDescent="0.3">
      <c r="B28" s="43"/>
    </row>
    <row r="29" spans="1:2" x14ac:dyDescent="0.3">
      <c r="B29" s="43"/>
    </row>
    <row r="30" spans="1:2" x14ac:dyDescent="0.3">
      <c r="B30" s="43"/>
    </row>
    <row r="31" spans="1:2" x14ac:dyDescent="0.3">
      <c r="B31" s="41" t="s">
        <v>21</v>
      </c>
    </row>
    <row r="32" spans="1:2" x14ac:dyDescent="0.3">
      <c r="A32" s="44"/>
      <c r="B32" s="41"/>
    </row>
    <row r="34" spans="2:2" x14ac:dyDescent="0.3">
      <c r="B34" s="41" t="s">
        <v>95</v>
      </c>
    </row>
    <row r="35" spans="2:2" x14ac:dyDescent="0.3">
      <c r="B35" s="41" t="s">
        <v>213</v>
      </c>
    </row>
  </sheetData>
  <phoneticPr fontId="21" type="noConversion"/>
  <pageMargins left="0.70866141732283472" right="0.70866141732283472" top="0.74803149606299213" bottom="0.74803149606299213" header="0.31496062992125984" footer="0.31496062992125984"/>
  <pageSetup paperSize="9" scale="58"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J30"/>
  <sheetViews>
    <sheetView topLeftCell="A13" zoomScale="90" zoomScaleNormal="90" workbookViewId="0"/>
  </sheetViews>
  <sheetFormatPr defaultColWidth="9.140625" defaultRowHeight="18.75" x14ac:dyDescent="0.3"/>
  <cols>
    <col min="1" max="1" width="105.28515625" style="45" customWidth="1"/>
    <col min="2" max="5" width="9.140625" style="45"/>
    <col min="6" max="6" width="22" style="45" customWidth="1"/>
    <col min="7" max="16384" width="9.140625" style="45"/>
  </cols>
  <sheetData>
    <row r="1" spans="1:10" x14ac:dyDescent="0.3">
      <c r="C1" s="345"/>
      <c r="D1" s="345"/>
      <c r="E1" s="345"/>
      <c r="F1" s="345"/>
      <c r="G1" s="345"/>
      <c r="H1" s="345"/>
      <c r="I1" s="345"/>
      <c r="J1" s="345"/>
    </row>
    <row r="2" spans="1:10" x14ac:dyDescent="0.3">
      <c r="A2" s="58" t="s">
        <v>25</v>
      </c>
    </row>
    <row r="3" spans="1:10" x14ac:dyDescent="0.3">
      <c r="A3" s="58"/>
    </row>
    <row r="4" spans="1:10" x14ac:dyDescent="0.3">
      <c r="A4" s="46"/>
    </row>
    <row r="5" spans="1:10" x14ac:dyDescent="0.3">
      <c r="A5" s="46"/>
    </row>
    <row r="6" spans="1:10" x14ac:dyDescent="0.3">
      <c r="A6" s="46" t="s">
        <v>26</v>
      </c>
    </row>
    <row r="7" spans="1:10" x14ac:dyDescent="0.3">
      <c r="A7" s="46"/>
    </row>
    <row r="8" spans="1:10" x14ac:dyDescent="0.3">
      <c r="A8" s="46"/>
    </row>
    <row r="9" spans="1:10" x14ac:dyDescent="0.3">
      <c r="A9" s="46"/>
    </row>
    <row r="10" spans="1:10" x14ac:dyDescent="0.3">
      <c r="A10" s="46" t="s">
        <v>107</v>
      </c>
    </row>
    <row r="11" spans="1:10" x14ac:dyDescent="0.3">
      <c r="A11" s="46"/>
    </row>
    <row r="12" spans="1:10" x14ac:dyDescent="0.3">
      <c r="A12" s="46"/>
    </row>
    <row r="13" spans="1:10" x14ac:dyDescent="0.3">
      <c r="A13" s="46"/>
    </row>
    <row r="14" spans="1:10" x14ac:dyDescent="0.3">
      <c r="A14" s="46" t="s">
        <v>108</v>
      </c>
    </row>
    <row r="15" spans="1:10" x14ac:dyDescent="0.3">
      <c r="A15" s="46"/>
    </row>
    <row r="16" spans="1:10" x14ac:dyDescent="0.3">
      <c r="A16" s="46"/>
    </row>
    <row r="17" spans="1:1" x14ac:dyDescent="0.3">
      <c r="A17" s="46"/>
    </row>
    <row r="18" spans="1:1" x14ac:dyDescent="0.3">
      <c r="A18" s="46" t="s">
        <v>109</v>
      </c>
    </row>
    <row r="19" spans="1:1" x14ac:dyDescent="0.3">
      <c r="A19" s="46"/>
    </row>
    <row r="20" spans="1:1" x14ac:dyDescent="0.3">
      <c r="A20" s="46" t="s">
        <v>100</v>
      </c>
    </row>
    <row r="21" spans="1:1" x14ac:dyDescent="0.3">
      <c r="A21" s="46"/>
    </row>
    <row r="22" spans="1:1" ht="104.1" customHeight="1" x14ac:dyDescent="0.3">
      <c r="A22" s="46" t="s">
        <v>197</v>
      </c>
    </row>
    <row r="23" spans="1:1" x14ac:dyDescent="0.3">
      <c r="A23" s="46"/>
    </row>
    <row r="24" spans="1:1" x14ac:dyDescent="0.3">
      <c r="A24" s="46" t="s">
        <v>28</v>
      </c>
    </row>
    <row r="25" spans="1:1" x14ac:dyDescent="0.3">
      <c r="A25" s="46"/>
    </row>
    <row r="26" spans="1:1" x14ac:dyDescent="0.3">
      <c r="A26" s="47"/>
    </row>
    <row r="27" spans="1:1" x14ac:dyDescent="0.3">
      <c r="A27" s="47"/>
    </row>
    <row r="30" spans="1:1" x14ac:dyDescent="0.3">
      <c r="A30" s="48"/>
    </row>
  </sheetData>
  <mergeCells count="1">
    <mergeCell ref="C1:J1"/>
  </mergeCells>
  <phoneticPr fontId="21" type="noConversion"/>
  <pageMargins left="0.70866141732283472" right="0.70866141732283472" top="0.74803149606299213" bottom="0.74803149606299213" header="0.31496062992125984" footer="0.31496062992125984"/>
  <pageSetup paperSize="9" scale="74" orientation="landscape"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C11"/>
  <sheetViews>
    <sheetView topLeftCell="B1" zoomScaleNormal="100" workbookViewId="0">
      <selection activeCell="B1" sqref="B1"/>
    </sheetView>
  </sheetViews>
  <sheetFormatPr defaultColWidth="9.140625" defaultRowHeight="15.75" x14ac:dyDescent="0.2"/>
  <cols>
    <col min="1" max="1" width="0" style="59" hidden="1" customWidth="1"/>
    <col min="2" max="2" width="14.5703125" style="60" customWidth="1"/>
    <col min="3" max="3" width="114.140625" style="50" customWidth="1"/>
    <col min="4" max="5" width="9.140625" style="59"/>
    <col min="6" max="6" width="22" style="59" customWidth="1"/>
    <col min="7" max="16384" width="9.140625" style="59"/>
  </cols>
  <sheetData>
    <row r="1" spans="1:3" x14ac:dyDescent="0.2">
      <c r="C1" s="124"/>
    </row>
    <row r="2" spans="1:3" ht="24.75" customHeight="1" x14ac:dyDescent="0.2">
      <c r="C2" s="61" t="s">
        <v>86</v>
      </c>
    </row>
    <row r="3" spans="1:3" ht="24.75" customHeight="1" x14ac:dyDescent="0.2">
      <c r="C3" s="61"/>
    </row>
    <row r="4" spans="1:3" s="62" customFormat="1" x14ac:dyDescent="0.2">
      <c r="A4" s="55" t="s">
        <v>7</v>
      </c>
      <c r="B4" s="56" t="s">
        <v>9</v>
      </c>
      <c r="C4" s="56" t="s">
        <v>10</v>
      </c>
    </row>
    <row r="5" spans="1:3" x14ac:dyDescent="0.2">
      <c r="A5" s="63"/>
      <c r="B5" s="64"/>
      <c r="C5" s="65"/>
    </row>
    <row r="6" spans="1:3" x14ac:dyDescent="0.2">
      <c r="A6" s="63">
        <v>1</v>
      </c>
      <c r="B6" s="64"/>
      <c r="C6" s="66"/>
    </row>
    <row r="7" spans="1:3" ht="18.75" x14ac:dyDescent="0.2">
      <c r="A7" s="63"/>
      <c r="B7" s="64"/>
      <c r="C7" s="57" t="s">
        <v>208</v>
      </c>
    </row>
    <row r="8" spans="1:3" x14ac:dyDescent="0.2">
      <c r="A8" s="63">
        <v>1</v>
      </c>
      <c r="B8" s="64"/>
      <c r="C8" s="66"/>
    </row>
    <row r="9" spans="1:3" x14ac:dyDescent="0.2">
      <c r="A9" s="63"/>
      <c r="B9" s="64"/>
      <c r="C9" s="66"/>
    </row>
    <row r="10" spans="1:3" x14ac:dyDescent="0.2">
      <c r="A10" s="63">
        <v>1</v>
      </c>
      <c r="B10" s="64"/>
      <c r="C10" s="66"/>
    </row>
    <row r="11" spans="1:3" x14ac:dyDescent="0.2">
      <c r="A11" s="63"/>
      <c r="B11" s="64"/>
      <c r="C11" s="66"/>
    </row>
  </sheetData>
  <phoneticPr fontId="21"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2:H13"/>
  <sheetViews>
    <sheetView zoomScale="90" zoomScaleNormal="90" workbookViewId="0">
      <selection activeCell="A4" sqref="A4:H9"/>
    </sheetView>
  </sheetViews>
  <sheetFormatPr defaultColWidth="9.140625" defaultRowHeight="15.75" x14ac:dyDescent="0.2"/>
  <cols>
    <col min="1" max="1" width="23.85546875" style="125" customWidth="1"/>
    <col min="2" max="2" width="20.28515625" style="125" customWidth="1"/>
    <col min="3" max="3" width="22.85546875" style="125" customWidth="1"/>
    <col min="4" max="4" width="19.42578125" style="125" customWidth="1"/>
    <col min="5" max="5" width="21.85546875" style="125" customWidth="1"/>
    <col min="6" max="6" width="22" style="54" customWidth="1"/>
    <col min="7" max="7" width="23.28515625" style="54" customWidth="1"/>
    <col min="8" max="8" width="10.140625" style="51" customWidth="1"/>
    <col min="9" max="9" width="4.42578125" style="125" customWidth="1"/>
    <col min="10" max="16384" width="9.140625" style="125"/>
  </cols>
  <sheetData>
    <row r="2" spans="1:8" ht="32.1" customHeight="1" x14ac:dyDescent="0.2">
      <c r="A2" s="348" t="s">
        <v>203</v>
      </c>
      <c r="B2" s="349"/>
      <c r="C2" s="349"/>
      <c r="D2" s="349"/>
      <c r="E2" s="349"/>
      <c r="F2" s="349"/>
      <c r="G2" s="349"/>
      <c r="H2" s="349"/>
    </row>
    <row r="3" spans="1:8" ht="31.5" x14ac:dyDescent="0.2">
      <c r="A3" s="145" t="s">
        <v>98</v>
      </c>
      <c r="B3" s="145" t="s">
        <v>3</v>
      </c>
      <c r="C3" s="145" t="s">
        <v>0</v>
      </c>
      <c r="D3" s="145" t="s">
        <v>4</v>
      </c>
      <c r="E3" s="145" t="s">
        <v>193</v>
      </c>
      <c r="F3" s="145" t="s">
        <v>2</v>
      </c>
      <c r="G3" s="145" t="s">
        <v>5</v>
      </c>
      <c r="H3" s="146" t="s">
        <v>194</v>
      </c>
    </row>
    <row r="4" spans="1:8" x14ac:dyDescent="0.2">
      <c r="D4" s="152"/>
      <c r="F4" s="147"/>
      <c r="G4" s="125"/>
    </row>
    <row r="5" spans="1:8" x14ac:dyDescent="0.2">
      <c r="D5" s="152"/>
      <c r="F5" s="147"/>
      <c r="G5" s="125"/>
    </row>
    <row r="6" spans="1:8" x14ac:dyDescent="0.2">
      <c r="D6" s="152"/>
      <c r="E6" s="148"/>
      <c r="F6" s="147"/>
      <c r="G6" s="148"/>
    </row>
    <row r="7" spans="1:8" x14ac:dyDescent="0.2">
      <c r="D7" s="152"/>
      <c r="E7" s="148"/>
      <c r="F7" s="147"/>
      <c r="G7" s="148"/>
    </row>
    <row r="8" spans="1:8" x14ac:dyDescent="0.2">
      <c r="D8" s="152"/>
      <c r="E8" s="148"/>
      <c r="F8" s="147"/>
      <c r="G8" s="148"/>
    </row>
    <row r="9" spans="1:8" x14ac:dyDescent="0.2">
      <c r="D9" s="152"/>
      <c r="E9" s="148"/>
      <c r="F9" s="147"/>
      <c r="G9" s="148"/>
      <c r="H9" s="53"/>
    </row>
    <row r="12" spans="1:8" x14ac:dyDescent="0.2">
      <c r="A12" s="134"/>
      <c r="B12" s="134"/>
      <c r="C12" s="134"/>
      <c r="D12" s="134"/>
      <c r="E12" s="134"/>
      <c r="F12" s="134"/>
      <c r="G12" s="134"/>
    </row>
    <row r="13" spans="1:8" x14ac:dyDescent="0.2">
      <c r="A13" s="346"/>
      <c r="B13" s="347"/>
    </row>
  </sheetData>
  <mergeCells count="2">
    <mergeCell ref="A13:B13"/>
    <mergeCell ref="A2:H2"/>
  </mergeCells>
  <phoneticPr fontId="21"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I13"/>
  <sheetViews>
    <sheetView showGridLines="0" zoomScale="90" zoomScaleNormal="90" workbookViewId="0">
      <selection activeCell="C12" sqref="C12"/>
    </sheetView>
  </sheetViews>
  <sheetFormatPr defaultColWidth="8.7109375" defaultRowHeight="15.75" x14ac:dyDescent="0.2"/>
  <cols>
    <col min="1" max="1" width="11.85546875" style="153" customWidth="1"/>
    <col min="2" max="2" width="53" style="153" customWidth="1"/>
    <col min="3" max="3" width="12.42578125" style="153" customWidth="1"/>
    <col min="4" max="4" width="11.140625" style="153" customWidth="1"/>
    <col min="5" max="5" width="19.5703125" style="153" customWidth="1"/>
    <col min="6" max="6" width="23.140625" style="153" customWidth="1"/>
    <col min="7" max="7" width="20.140625" style="163" customWidth="1"/>
    <col min="8" max="8" width="22.42578125" style="158" customWidth="1"/>
    <col min="9" max="9" width="13.5703125" style="153" customWidth="1"/>
    <col min="10" max="16384" width="8.7109375" style="153"/>
  </cols>
  <sheetData>
    <row r="2" spans="1:9" ht="27.95" customHeight="1" x14ac:dyDescent="0.2">
      <c r="A2" s="350" t="s">
        <v>210</v>
      </c>
      <c r="B2" s="351"/>
      <c r="C2" s="351"/>
      <c r="D2" s="351"/>
      <c r="E2" s="351"/>
      <c r="F2" s="351"/>
      <c r="G2" s="351"/>
      <c r="H2" s="351"/>
    </row>
    <row r="3" spans="1:9" s="155" customFormat="1" ht="31.5" x14ac:dyDescent="0.2">
      <c r="A3" s="54" t="s">
        <v>191</v>
      </c>
      <c r="B3" s="54" t="s">
        <v>91</v>
      </c>
      <c r="C3" s="54" t="s">
        <v>231</v>
      </c>
      <c r="D3" s="54" t="s">
        <v>88</v>
      </c>
      <c r="E3" s="54" t="s">
        <v>201</v>
      </c>
      <c r="F3" s="54" t="s">
        <v>6</v>
      </c>
      <c r="G3" s="52" t="s">
        <v>199</v>
      </c>
      <c r="H3" s="166" t="s">
        <v>200</v>
      </c>
      <c r="I3" s="154"/>
    </row>
    <row r="4" spans="1:9" x14ac:dyDescent="0.2">
      <c r="A4" s="22" t="s">
        <v>220</v>
      </c>
      <c r="B4" s="22"/>
      <c r="C4" s="156"/>
      <c r="D4" s="157"/>
      <c r="E4" s="197">
        <f>SUMIF(PartID, A4, ProfitCosts_noInd)</f>
        <v>0</v>
      </c>
      <c r="F4" s="159"/>
      <c r="G4" s="195">
        <f t="shared" ref="G4:G5" si="0">IF(AND(F4&gt;0, F4&lt;E4),1-((E4-F4)/E4),1)</f>
        <v>1</v>
      </c>
      <c r="H4" s="196">
        <f>SUMIF(PartID,A4,ProfitCosts)</f>
        <v>0</v>
      </c>
      <c r="I4" s="159"/>
    </row>
    <row r="5" spans="1:9" x14ac:dyDescent="0.2">
      <c r="A5" s="22" t="s">
        <v>221</v>
      </c>
      <c r="B5" s="22"/>
      <c r="C5" s="156"/>
      <c r="D5" s="157"/>
      <c r="E5" s="197">
        <f>SUMIF(PartID, A5, ProfitCosts_noInd)</f>
        <v>0</v>
      </c>
      <c r="F5" s="159"/>
      <c r="G5" s="195">
        <f t="shared" si="0"/>
        <v>1</v>
      </c>
      <c r="H5" s="196">
        <f t="shared" ref="H5" si="1">SUMIF(PartID,A5,ProfitCosts)</f>
        <v>0</v>
      </c>
      <c r="I5" s="159"/>
    </row>
    <row r="6" spans="1:9" x14ac:dyDescent="0.2">
      <c r="A6" s="22"/>
      <c r="B6" s="22"/>
      <c r="C6" s="161"/>
      <c r="D6" s="162"/>
      <c r="E6" s="158"/>
      <c r="F6" s="159"/>
      <c r="H6" s="160"/>
      <c r="I6" s="159"/>
    </row>
    <row r="7" spans="1:9" x14ac:dyDescent="0.2">
      <c r="A7" s="22"/>
      <c r="B7" s="22"/>
      <c r="C7" s="161"/>
      <c r="D7" s="162"/>
      <c r="E7" s="158"/>
      <c r="F7" s="159"/>
      <c r="H7" s="160"/>
      <c r="I7" s="159"/>
    </row>
    <row r="8" spans="1:9" x14ac:dyDescent="0.2">
      <c r="A8" s="22"/>
      <c r="B8" s="22"/>
      <c r="C8" s="161"/>
      <c r="D8" s="162"/>
      <c r="F8" s="159"/>
      <c r="H8" s="160"/>
      <c r="I8" s="159"/>
    </row>
    <row r="9" spans="1:9" x14ac:dyDescent="0.2">
      <c r="A9" s="22"/>
      <c r="B9" s="22"/>
      <c r="C9" s="156"/>
      <c r="D9" s="162"/>
      <c r="F9" s="159"/>
      <c r="H9" s="160"/>
      <c r="I9" s="159"/>
    </row>
    <row r="10" spans="1:9" x14ac:dyDescent="0.2">
      <c r="A10" s="22"/>
      <c r="B10" s="22"/>
      <c r="C10" s="156"/>
      <c r="D10" s="162"/>
      <c r="F10" s="159"/>
      <c r="H10" s="160"/>
      <c r="I10" s="159"/>
    </row>
    <row r="11" spans="1:9" x14ac:dyDescent="0.2">
      <c r="A11" s="164"/>
      <c r="C11" s="165"/>
      <c r="D11" s="165"/>
      <c r="E11" s="165"/>
      <c r="F11" s="165"/>
    </row>
    <row r="12" spans="1:9" x14ac:dyDescent="0.2">
      <c r="A12" s="164"/>
    </row>
    <row r="13" spans="1:9" x14ac:dyDescent="0.2">
      <c r="A13" s="164"/>
    </row>
  </sheetData>
  <mergeCells count="1">
    <mergeCell ref="A2:H2"/>
  </mergeCells>
  <phoneticPr fontId="21"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O2347"/>
  <sheetViews>
    <sheetView showGridLines="0" zoomScale="90" zoomScaleNormal="90" workbookViewId="0">
      <selection activeCell="A5" sqref="A5"/>
    </sheetView>
  </sheetViews>
  <sheetFormatPr defaultColWidth="8.7109375" defaultRowHeight="15.75" x14ac:dyDescent="0.2"/>
  <cols>
    <col min="1" max="1" width="9.140625" style="7" customWidth="1"/>
    <col min="2" max="2" width="13.140625" style="13" customWidth="1"/>
    <col min="3" max="3" width="29.140625" style="2" customWidth="1"/>
    <col min="4" max="4" width="9.85546875" style="2" customWidth="1"/>
    <col min="5" max="5" width="12.5703125" style="14" customWidth="1"/>
    <col min="6" max="6" width="17.140625" style="14" customWidth="1"/>
    <col min="7" max="7" width="15.42578125" style="14" customWidth="1"/>
    <col min="8" max="8" width="10.28515625" style="15" customWidth="1"/>
    <col min="9" max="9" width="14.7109375" style="15" customWidth="1"/>
    <col min="10" max="10" width="10.5703125" style="18" customWidth="1"/>
    <col min="11" max="11" width="11.7109375" style="18" customWidth="1"/>
    <col min="12" max="12" width="9.28515625" style="16" customWidth="1"/>
    <col min="13" max="13" width="14" style="7" customWidth="1"/>
    <col min="14" max="14" width="11.85546875" style="7" customWidth="1"/>
    <col min="15" max="15" width="12.5703125" style="7" customWidth="1"/>
    <col min="16" max="16384" width="8.7109375" style="7"/>
  </cols>
  <sheetData>
    <row r="1" spans="1:15" x14ac:dyDescent="0.2">
      <c r="J1" s="176"/>
      <c r="K1" s="176"/>
      <c r="L1" s="175"/>
    </row>
    <row r="2" spans="1:15" ht="45" customHeight="1" x14ac:dyDescent="0.2">
      <c r="A2" s="352" t="s">
        <v>204</v>
      </c>
      <c r="B2" s="353"/>
      <c r="C2" s="353"/>
      <c r="D2" s="353"/>
      <c r="E2" s="353"/>
      <c r="F2" s="353"/>
      <c r="G2" s="353"/>
      <c r="H2" s="353"/>
      <c r="I2" s="353"/>
      <c r="J2" s="353"/>
      <c r="K2" s="353"/>
      <c r="L2" s="353"/>
      <c r="M2" s="353"/>
      <c r="N2" s="353"/>
    </row>
    <row r="3" spans="1:15" s="8" customFormat="1" ht="63" x14ac:dyDescent="0.2">
      <c r="A3" s="25" t="s">
        <v>191</v>
      </c>
      <c r="B3" s="26" t="s">
        <v>9</v>
      </c>
      <c r="C3" s="27" t="s">
        <v>195</v>
      </c>
      <c r="D3" s="27" t="s">
        <v>223</v>
      </c>
      <c r="E3" s="28" t="s">
        <v>267</v>
      </c>
      <c r="F3" s="28" t="s">
        <v>196</v>
      </c>
      <c r="G3" s="28" t="s">
        <v>266</v>
      </c>
      <c r="H3" s="29" t="s">
        <v>241</v>
      </c>
      <c r="I3" s="29" t="s">
        <v>239</v>
      </c>
      <c r="J3" s="30" t="s">
        <v>240</v>
      </c>
      <c r="K3" s="30" t="s">
        <v>242</v>
      </c>
      <c r="L3" s="28" t="s">
        <v>93</v>
      </c>
      <c r="M3" s="27" t="s">
        <v>243</v>
      </c>
      <c r="N3" s="27" t="s">
        <v>244</v>
      </c>
      <c r="O3" s="193" t="s">
        <v>249</v>
      </c>
    </row>
    <row r="4" spans="1:15" x14ac:dyDescent="0.2">
      <c r="A4" s="22" t="s">
        <v>221</v>
      </c>
      <c r="B4" s="173"/>
      <c r="C4" s="141"/>
      <c r="D4" s="141"/>
      <c r="E4" s="174"/>
      <c r="F4" s="174"/>
      <c r="G4" s="174"/>
      <c r="H4" s="232">
        <f>VLOOKUP(A4,FundingList,3,FALSE)</f>
        <v>0</v>
      </c>
      <c r="I4" s="232" t="e">
        <f>VLOOKUP(D4,LTMList,8,FALSE)</f>
        <v>#N/A</v>
      </c>
      <c r="J4" s="233">
        <f t="shared" ref="J4" si="0">E4*H4</f>
        <v>0</v>
      </c>
      <c r="K4" s="233" t="e">
        <f t="shared" ref="K4" si="1">F4*I4</f>
        <v>#N/A</v>
      </c>
      <c r="L4" s="234">
        <f>VLOOKUP(A4,Funding_List[],4,FALSE)</f>
        <v>0</v>
      </c>
      <c r="M4" s="235">
        <f t="shared" ref="M4" si="2">J4*L4</f>
        <v>0</v>
      </c>
      <c r="N4" s="235" t="e">
        <f t="shared" ref="N4" si="3">K4*L4</f>
        <v>#N/A</v>
      </c>
      <c r="O4" s="230" t="e">
        <f>SUM(VATONSACOSTS[[#This Row],[Solicitor''s Success Fee]:[VAT on Counsel''s Success Fee]])</f>
        <v>#N/A</v>
      </c>
    </row>
    <row r="5" spans="1:15" s="9" customFormat="1" x14ac:dyDescent="0.2">
      <c r="A5" s="21" t="s">
        <v>247</v>
      </c>
      <c r="B5" s="173"/>
      <c r="C5" s="141"/>
      <c r="D5" s="141"/>
      <c r="E5" s="229">
        <f>SUM(E4:E4)</f>
        <v>0</v>
      </c>
      <c r="F5" s="229">
        <f>SUM(F4:F4)</f>
        <v>0</v>
      </c>
      <c r="G5" s="229">
        <f>SUM(G4:G4)</f>
        <v>0</v>
      </c>
      <c r="H5" s="178"/>
      <c r="I5" s="178"/>
      <c r="J5" s="191"/>
      <c r="K5" s="191"/>
      <c r="L5" s="178"/>
      <c r="M5" s="192"/>
      <c r="N5" s="178"/>
      <c r="O5" s="230">
        <f>SUM(VATONSACOSTS[[#This Row],[Solicitor''s Success Fee]:[VAT on Counsel''s Success Fee]])</f>
        <v>0</v>
      </c>
    </row>
    <row r="6" spans="1:15" s="9" customFormat="1" x14ac:dyDescent="0.2">
      <c r="A6" s="9" t="s">
        <v>248</v>
      </c>
      <c r="B6" s="10"/>
      <c r="C6" s="20"/>
      <c r="D6" s="20"/>
      <c r="E6" s="11"/>
      <c r="F6" s="11"/>
      <c r="G6" s="11"/>
      <c r="H6" s="12"/>
      <c r="I6" s="12"/>
      <c r="J6" s="229">
        <f>SUM(J4:J4)</f>
        <v>0</v>
      </c>
      <c r="K6" s="229" t="e">
        <f>SUM(K4:K4)</f>
        <v>#N/A</v>
      </c>
      <c r="L6" s="194"/>
      <c r="M6" s="229">
        <f>SUM(M4:M4)</f>
        <v>0</v>
      </c>
      <c r="N6" s="229" t="e">
        <f>SUM(N4:N4)</f>
        <v>#N/A</v>
      </c>
      <c r="O6" s="231" t="e">
        <f>SUM(VATONSACOSTS[[#This Row],[Solicitor''s Success Fee]:[VAT on Counsel''s Success Fee]])</f>
        <v>#N/A</v>
      </c>
    </row>
    <row r="7" spans="1:15" s="9" customFormat="1" x14ac:dyDescent="0.2">
      <c r="B7" s="10"/>
      <c r="C7" s="3"/>
      <c r="D7" s="3"/>
      <c r="E7" s="11"/>
      <c r="F7" s="11"/>
      <c r="G7" s="11"/>
      <c r="H7" s="12"/>
      <c r="I7" s="12"/>
      <c r="J7" s="17"/>
      <c r="K7" s="17"/>
      <c r="L7" s="11"/>
    </row>
    <row r="8" spans="1:15" s="9" customFormat="1" x14ac:dyDescent="0.2">
      <c r="B8" s="10"/>
      <c r="C8" s="3"/>
      <c r="D8" s="3"/>
      <c r="E8" s="11"/>
      <c r="F8" s="11"/>
      <c r="G8" s="11"/>
      <c r="H8" s="12"/>
      <c r="I8" s="12"/>
      <c r="J8" s="17"/>
      <c r="K8" s="17"/>
      <c r="L8" s="11"/>
    </row>
    <row r="9" spans="1:15" s="9" customFormat="1" x14ac:dyDescent="0.2">
      <c r="B9" s="10"/>
      <c r="C9" s="3"/>
      <c r="D9" s="3"/>
      <c r="E9" s="11"/>
      <c r="F9" s="11"/>
      <c r="G9" s="11"/>
      <c r="H9" s="12"/>
      <c r="I9" s="12"/>
      <c r="J9" s="17"/>
      <c r="K9" s="17"/>
      <c r="L9" s="11"/>
    </row>
    <row r="10" spans="1:15" s="9" customFormat="1" x14ac:dyDescent="0.2">
      <c r="B10" s="10"/>
      <c r="C10" s="3"/>
      <c r="D10" s="3"/>
      <c r="E10" s="11"/>
      <c r="F10" s="11"/>
      <c r="G10" s="11"/>
      <c r="H10" s="12"/>
      <c r="I10" s="12"/>
      <c r="J10" s="17"/>
      <c r="K10" s="17"/>
      <c r="L10" s="11"/>
    </row>
    <row r="11" spans="1:15" s="9" customFormat="1" x14ac:dyDescent="0.2">
      <c r="B11" s="10"/>
      <c r="C11" s="3"/>
      <c r="D11" s="3"/>
      <c r="E11" s="11"/>
      <c r="F11" s="11"/>
      <c r="G11" s="11"/>
      <c r="H11" s="12"/>
      <c r="I11" s="12"/>
      <c r="J11" s="17"/>
      <c r="K11" s="17"/>
      <c r="L11" s="11"/>
    </row>
    <row r="12" spans="1:15" s="9" customFormat="1" x14ac:dyDescent="0.2">
      <c r="B12" s="10"/>
      <c r="C12" s="3"/>
      <c r="D12" s="3"/>
      <c r="E12" s="11"/>
      <c r="F12" s="11"/>
      <c r="G12" s="11"/>
      <c r="H12" s="12"/>
      <c r="I12" s="12"/>
      <c r="J12" s="17"/>
      <c r="K12" s="17"/>
      <c r="L12" s="11"/>
    </row>
    <row r="13" spans="1:15" s="9" customFormat="1" x14ac:dyDescent="0.2">
      <c r="B13" s="10"/>
      <c r="C13" s="3"/>
      <c r="D13" s="3"/>
      <c r="E13" s="11"/>
      <c r="F13" s="11"/>
      <c r="G13" s="11"/>
      <c r="H13" s="12"/>
      <c r="I13" s="12"/>
      <c r="J13" s="17"/>
      <c r="K13" s="17"/>
      <c r="L13" s="11"/>
    </row>
    <row r="14" spans="1:15" s="9" customFormat="1" x14ac:dyDescent="0.2">
      <c r="B14" s="10"/>
      <c r="C14" s="3"/>
      <c r="D14" s="3"/>
      <c r="E14" s="11"/>
      <c r="F14" s="11"/>
      <c r="G14" s="11"/>
      <c r="H14" s="12"/>
      <c r="I14" s="12"/>
      <c r="J14" s="17"/>
      <c r="K14" s="17"/>
      <c r="L14" s="11"/>
    </row>
    <row r="15" spans="1:15" s="9" customFormat="1" x14ac:dyDescent="0.2">
      <c r="B15" s="10"/>
      <c r="C15" s="3"/>
      <c r="D15" s="3"/>
      <c r="E15" s="11"/>
      <c r="F15" s="11"/>
      <c r="G15" s="11"/>
      <c r="H15" s="12"/>
      <c r="I15" s="12"/>
      <c r="J15" s="17"/>
      <c r="K15" s="17"/>
      <c r="L15" s="11"/>
    </row>
    <row r="16" spans="1:15" s="9" customFormat="1" x14ac:dyDescent="0.2">
      <c r="B16" s="10"/>
      <c r="C16" s="3"/>
      <c r="D16" s="3"/>
      <c r="E16" s="11"/>
      <c r="F16" s="11"/>
      <c r="G16" s="11"/>
      <c r="H16" s="12"/>
      <c r="I16" s="12"/>
      <c r="J16" s="17"/>
      <c r="K16" s="17"/>
      <c r="L16" s="11"/>
    </row>
    <row r="17" spans="2:12" s="9" customFormat="1" x14ac:dyDescent="0.2">
      <c r="B17" s="10"/>
      <c r="C17" s="3"/>
      <c r="D17" s="3"/>
      <c r="E17" s="11"/>
      <c r="F17" s="11"/>
      <c r="G17" s="11"/>
      <c r="H17" s="12"/>
      <c r="I17" s="12"/>
      <c r="J17" s="17"/>
      <c r="K17" s="17"/>
      <c r="L17" s="11"/>
    </row>
    <row r="18" spans="2:12" s="9" customFormat="1" x14ac:dyDescent="0.2">
      <c r="B18" s="10"/>
      <c r="C18" s="3"/>
      <c r="D18" s="3"/>
      <c r="E18" s="11"/>
      <c r="F18" s="11"/>
      <c r="G18" s="11"/>
      <c r="H18" s="12"/>
      <c r="I18" s="12"/>
      <c r="J18" s="17"/>
      <c r="K18" s="17"/>
      <c r="L18" s="11"/>
    </row>
    <row r="19" spans="2:12" s="9" customFormat="1" x14ac:dyDescent="0.2">
      <c r="B19" s="10"/>
      <c r="C19" s="3"/>
      <c r="D19" s="3"/>
      <c r="E19" s="11"/>
      <c r="F19" s="11"/>
      <c r="G19" s="11"/>
      <c r="H19" s="12"/>
      <c r="I19" s="12"/>
      <c r="J19" s="17"/>
      <c r="K19" s="17"/>
      <c r="L19" s="11"/>
    </row>
    <row r="20" spans="2:12" s="9" customFormat="1" x14ac:dyDescent="0.2">
      <c r="B20" s="10"/>
      <c r="C20" s="3"/>
      <c r="D20" s="3"/>
      <c r="E20" s="11"/>
      <c r="F20" s="11"/>
      <c r="G20" s="11"/>
      <c r="H20" s="12"/>
      <c r="I20" s="12"/>
      <c r="J20" s="17"/>
      <c r="K20" s="17"/>
      <c r="L20" s="11"/>
    </row>
    <row r="21" spans="2:12" s="9" customFormat="1" x14ac:dyDescent="0.2">
      <c r="B21" s="10"/>
      <c r="C21" s="3"/>
      <c r="D21" s="3"/>
      <c r="E21" s="11"/>
      <c r="F21" s="11"/>
      <c r="G21" s="11"/>
      <c r="H21" s="12"/>
      <c r="I21" s="12"/>
      <c r="J21" s="17"/>
      <c r="K21" s="17"/>
      <c r="L21" s="11"/>
    </row>
    <row r="22" spans="2:12" s="9" customFormat="1" x14ac:dyDescent="0.2">
      <c r="B22" s="10"/>
      <c r="C22" s="3"/>
      <c r="D22" s="3"/>
      <c r="E22" s="11"/>
      <c r="F22" s="11"/>
      <c r="G22" s="11"/>
      <c r="H22" s="12"/>
      <c r="I22" s="12"/>
      <c r="J22" s="17"/>
      <c r="K22" s="17"/>
      <c r="L22" s="11"/>
    </row>
    <row r="23" spans="2:12" s="9" customFormat="1" x14ac:dyDescent="0.2">
      <c r="B23" s="10"/>
      <c r="C23" s="3"/>
      <c r="D23" s="3"/>
      <c r="E23" s="11"/>
      <c r="F23" s="11"/>
      <c r="G23" s="11"/>
      <c r="H23" s="12"/>
      <c r="I23" s="12"/>
      <c r="J23" s="17"/>
      <c r="K23" s="17"/>
      <c r="L23" s="11"/>
    </row>
    <row r="24" spans="2:12" s="9" customFormat="1" x14ac:dyDescent="0.2">
      <c r="B24" s="10"/>
      <c r="C24" s="3"/>
      <c r="D24" s="3"/>
      <c r="E24" s="11"/>
      <c r="F24" s="11"/>
      <c r="G24" s="11"/>
      <c r="H24" s="12"/>
      <c r="I24" s="12"/>
      <c r="J24" s="17"/>
      <c r="K24" s="17"/>
      <c r="L24" s="11"/>
    </row>
    <row r="25" spans="2:12" s="9" customFormat="1" x14ac:dyDescent="0.2">
      <c r="B25" s="10"/>
      <c r="C25" s="3"/>
      <c r="D25" s="3"/>
      <c r="E25" s="11"/>
      <c r="F25" s="11"/>
      <c r="G25" s="11"/>
      <c r="H25" s="12"/>
      <c r="I25" s="12"/>
      <c r="J25" s="17"/>
      <c r="K25" s="17"/>
      <c r="L25" s="11"/>
    </row>
    <row r="26" spans="2:12" s="9" customFormat="1" x14ac:dyDescent="0.2">
      <c r="B26" s="10"/>
      <c r="C26" s="3"/>
      <c r="D26" s="3"/>
      <c r="E26" s="11"/>
      <c r="F26" s="11"/>
      <c r="G26" s="11"/>
      <c r="H26" s="12"/>
      <c r="I26" s="12"/>
      <c r="J26" s="17"/>
      <c r="K26" s="17"/>
      <c r="L26" s="11"/>
    </row>
    <row r="27" spans="2:12" s="9" customFormat="1" x14ac:dyDescent="0.2">
      <c r="B27" s="10"/>
      <c r="C27" s="3"/>
      <c r="D27" s="3"/>
      <c r="E27" s="11"/>
      <c r="F27" s="11"/>
      <c r="G27" s="11"/>
      <c r="H27" s="12"/>
      <c r="I27" s="12"/>
      <c r="J27" s="17"/>
      <c r="K27" s="17"/>
      <c r="L27" s="11"/>
    </row>
    <row r="28" spans="2:12" s="9" customFormat="1" x14ac:dyDescent="0.2">
      <c r="B28" s="10"/>
      <c r="C28" s="3"/>
      <c r="D28" s="3"/>
      <c r="E28" s="11"/>
      <c r="F28" s="11"/>
      <c r="G28" s="11"/>
      <c r="H28" s="12"/>
      <c r="I28" s="12"/>
      <c r="J28" s="17"/>
      <c r="K28" s="17"/>
      <c r="L28" s="11"/>
    </row>
    <row r="29" spans="2:12" s="9" customFormat="1" x14ac:dyDescent="0.2">
      <c r="B29" s="10"/>
      <c r="C29" s="3"/>
      <c r="D29" s="3"/>
      <c r="E29" s="11"/>
      <c r="F29" s="11"/>
      <c r="G29" s="11"/>
      <c r="H29" s="12"/>
      <c r="I29" s="12"/>
      <c r="J29" s="17"/>
      <c r="K29" s="17"/>
      <c r="L29" s="11"/>
    </row>
    <row r="30" spans="2:12" s="9" customFormat="1" x14ac:dyDescent="0.2">
      <c r="B30" s="10"/>
      <c r="C30" s="3"/>
      <c r="D30" s="3"/>
      <c r="E30" s="11"/>
      <c r="F30" s="11"/>
      <c r="G30" s="11"/>
      <c r="H30" s="12"/>
      <c r="I30" s="12"/>
      <c r="J30" s="17"/>
      <c r="K30" s="17"/>
      <c r="L30" s="11"/>
    </row>
    <row r="31" spans="2:12" s="9" customFormat="1" x14ac:dyDescent="0.2">
      <c r="B31" s="10"/>
      <c r="C31" s="3"/>
      <c r="D31" s="3"/>
      <c r="E31" s="11"/>
      <c r="F31" s="11"/>
      <c r="G31" s="11"/>
      <c r="H31" s="12"/>
      <c r="I31" s="12"/>
      <c r="J31" s="17"/>
      <c r="K31" s="17"/>
      <c r="L31" s="11"/>
    </row>
    <row r="32" spans="2:12" s="9" customFormat="1" x14ac:dyDescent="0.2">
      <c r="B32" s="10"/>
      <c r="C32" s="3"/>
      <c r="D32" s="3"/>
      <c r="E32" s="11"/>
      <c r="F32" s="11"/>
      <c r="G32" s="11"/>
      <c r="H32" s="12"/>
      <c r="I32" s="12"/>
      <c r="J32" s="17"/>
      <c r="K32" s="17"/>
      <c r="L32" s="11"/>
    </row>
    <row r="33" spans="2:12" s="9" customFormat="1" x14ac:dyDescent="0.2">
      <c r="B33" s="10"/>
      <c r="C33" s="3"/>
      <c r="D33" s="3"/>
      <c r="E33" s="11"/>
      <c r="F33" s="11"/>
      <c r="G33" s="11"/>
      <c r="H33" s="12"/>
      <c r="I33" s="12"/>
      <c r="J33" s="17"/>
      <c r="K33" s="17"/>
      <c r="L33" s="11"/>
    </row>
    <row r="34" spans="2:12" s="9" customFormat="1" x14ac:dyDescent="0.2">
      <c r="B34" s="10"/>
      <c r="C34" s="3"/>
      <c r="D34" s="3"/>
      <c r="E34" s="11"/>
      <c r="F34" s="11"/>
      <c r="G34" s="11"/>
      <c r="H34" s="12"/>
      <c r="I34" s="12"/>
      <c r="J34" s="17"/>
      <c r="K34" s="17"/>
      <c r="L34" s="11"/>
    </row>
    <row r="35" spans="2:12" s="9" customFormat="1" x14ac:dyDescent="0.2">
      <c r="B35" s="10"/>
      <c r="C35" s="3"/>
      <c r="D35" s="3"/>
      <c r="E35" s="11"/>
      <c r="F35" s="11"/>
      <c r="G35" s="11"/>
      <c r="H35" s="12"/>
      <c r="I35" s="12"/>
      <c r="J35" s="17"/>
      <c r="K35" s="17"/>
      <c r="L35" s="11"/>
    </row>
    <row r="36" spans="2:12" s="9" customFormat="1" x14ac:dyDescent="0.2">
      <c r="B36" s="10"/>
      <c r="C36" s="3"/>
      <c r="D36" s="3"/>
      <c r="E36" s="11"/>
      <c r="F36" s="11"/>
      <c r="G36" s="11"/>
      <c r="H36" s="12"/>
      <c r="I36" s="12"/>
      <c r="J36" s="17"/>
      <c r="K36" s="17"/>
      <c r="L36" s="11"/>
    </row>
    <row r="37" spans="2:12" s="9" customFormat="1" x14ac:dyDescent="0.2">
      <c r="B37" s="10"/>
      <c r="C37" s="3"/>
      <c r="D37" s="3"/>
      <c r="E37" s="11"/>
      <c r="F37" s="11"/>
      <c r="G37" s="11"/>
      <c r="H37" s="12"/>
      <c r="I37" s="12"/>
      <c r="J37" s="17"/>
      <c r="K37" s="17"/>
      <c r="L37" s="11"/>
    </row>
    <row r="38" spans="2:12" s="9" customFormat="1" x14ac:dyDescent="0.2">
      <c r="B38" s="10"/>
      <c r="C38" s="3"/>
      <c r="D38" s="3"/>
      <c r="E38" s="11"/>
      <c r="F38" s="11"/>
      <c r="G38" s="11"/>
      <c r="H38" s="12"/>
      <c r="I38" s="12"/>
      <c r="J38" s="17"/>
      <c r="K38" s="17"/>
      <c r="L38" s="11"/>
    </row>
    <row r="39" spans="2:12" s="9" customFormat="1" x14ac:dyDescent="0.2">
      <c r="B39" s="10"/>
      <c r="C39" s="3"/>
      <c r="D39" s="3"/>
      <c r="E39" s="11"/>
      <c r="F39" s="11"/>
      <c r="G39" s="11"/>
      <c r="H39" s="12"/>
      <c r="I39" s="12"/>
      <c r="J39" s="17"/>
      <c r="K39" s="17"/>
      <c r="L39" s="11"/>
    </row>
    <row r="40" spans="2:12" s="9" customFormat="1" x14ac:dyDescent="0.2">
      <c r="B40" s="10"/>
      <c r="C40" s="3"/>
      <c r="D40" s="3"/>
      <c r="E40" s="11"/>
      <c r="F40" s="11"/>
      <c r="G40" s="11"/>
      <c r="H40" s="12"/>
      <c r="I40" s="12"/>
      <c r="J40" s="17"/>
      <c r="K40" s="17"/>
      <c r="L40" s="11"/>
    </row>
    <row r="41" spans="2:12" s="9" customFormat="1" x14ac:dyDescent="0.2">
      <c r="B41" s="10"/>
      <c r="C41" s="3"/>
      <c r="D41" s="3"/>
      <c r="E41" s="11"/>
      <c r="F41" s="11"/>
      <c r="G41" s="11"/>
      <c r="H41" s="12"/>
      <c r="I41" s="12"/>
      <c r="J41" s="17"/>
      <c r="K41" s="17"/>
      <c r="L41" s="11"/>
    </row>
    <row r="42" spans="2:12" s="9" customFormat="1" x14ac:dyDescent="0.2">
      <c r="B42" s="10"/>
      <c r="C42" s="3"/>
      <c r="D42" s="3"/>
      <c r="E42" s="11"/>
      <c r="F42" s="11"/>
      <c r="G42" s="11"/>
      <c r="H42" s="12"/>
      <c r="I42" s="12"/>
      <c r="J42" s="17"/>
      <c r="K42" s="17"/>
      <c r="L42" s="11"/>
    </row>
    <row r="43" spans="2:12" s="9" customFormat="1" x14ac:dyDescent="0.2">
      <c r="B43" s="10"/>
      <c r="C43" s="3"/>
      <c r="D43" s="3"/>
      <c r="E43" s="11"/>
      <c r="F43" s="11"/>
      <c r="G43" s="11"/>
      <c r="H43" s="12"/>
      <c r="I43" s="12"/>
      <c r="J43" s="17"/>
      <c r="K43" s="17"/>
      <c r="L43" s="11"/>
    </row>
    <row r="44" spans="2:12" s="9" customFormat="1" x14ac:dyDescent="0.2">
      <c r="B44" s="10"/>
      <c r="C44" s="3"/>
      <c r="D44" s="3"/>
      <c r="E44" s="11"/>
      <c r="F44" s="11"/>
      <c r="G44" s="11"/>
      <c r="H44" s="12"/>
      <c r="I44" s="12"/>
      <c r="J44" s="17"/>
      <c r="K44" s="17"/>
      <c r="L44" s="11"/>
    </row>
    <row r="45" spans="2:12" s="9" customFormat="1" x14ac:dyDescent="0.2">
      <c r="B45" s="10"/>
      <c r="C45" s="3"/>
      <c r="D45" s="3"/>
      <c r="E45" s="11"/>
      <c r="F45" s="11"/>
      <c r="G45" s="11"/>
      <c r="H45" s="12"/>
      <c r="I45" s="12"/>
      <c r="J45" s="17"/>
      <c r="K45" s="17"/>
      <c r="L45" s="11"/>
    </row>
    <row r="46" spans="2:12" s="9" customFormat="1" x14ac:dyDescent="0.2">
      <c r="B46" s="10"/>
      <c r="C46" s="3"/>
      <c r="D46" s="3"/>
      <c r="E46" s="11"/>
      <c r="F46" s="11"/>
      <c r="G46" s="11"/>
      <c r="H46" s="12"/>
      <c r="I46" s="12"/>
      <c r="J46" s="17"/>
      <c r="K46" s="17"/>
      <c r="L46" s="11"/>
    </row>
    <row r="47" spans="2:12" s="9" customFormat="1" x14ac:dyDescent="0.2">
      <c r="B47" s="10"/>
      <c r="C47" s="3"/>
      <c r="D47" s="3"/>
      <c r="E47" s="11"/>
      <c r="F47" s="11"/>
      <c r="G47" s="11"/>
      <c r="H47" s="12"/>
      <c r="I47" s="12"/>
      <c r="J47" s="17"/>
      <c r="K47" s="17"/>
      <c r="L47" s="11"/>
    </row>
    <row r="48" spans="2:12" s="9" customFormat="1" x14ac:dyDescent="0.2">
      <c r="B48" s="10"/>
      <c r="C48" s="3"/>
      <c r="D48" s="3"/>
      <c r="E48" s="11"/>
      <c r="F48" s="11"/>
      <c r="G48" s="11"/>
      <c r="H48" s="12"/>
      <c r="I48" s="12"/>
      <c r="J48" s="17"/>
      <c r="K48" s="17"/>
      <c r="L48" s="11"/>
    </row>
    <row r="49" spans="2:12" s="9" customFormat="1" x14ac:dyDescent="0.2">
      <c r="B49" s="10"/>
      <c r="C49" s="3"/>
      <c r="D49" s="3"/>
      <c r="E49" s="11"/>
      <c r="F49" s="11"/>
      <c r="G49" s="11"/>
      <c r="H49" s="12"/>
      <c r="I49" s="12"/>
      <c r="J49" s="17"/>
      <c r="K49" s="17"/>
      <c r="L49" s="11"/>
    </row>
    <row r="50" spans="2:12" s="9" customFormat="1" x14ac:dyDescent="0.2">
      <c r="B50" s="10"/>
      <c r="C50" s="3"/>
      <c r="D50" s="3"/>
      <c r="E50" s="11"/>
      <c r="F50" s="11"/>
      <c r="G50" s="11"/>
      <c r="H50" s="12"/>
      <c r="I50" s="12"/>
      <c r="J50" s="17"/>
      <c r="K50" s="17"/>
      <c r="L50" s="11"/>
    </row>
    <row r="51" spans="2:12" s="9" customFormat="1" x14ac:dyDescent="0.2">
      <c r="B51" s="10"/>
      <c r="C51" s="3"/>
      <c r="D51" s="3"/>
      <c r="E51" s="11"/>
      <c r="F51" s="11"/>
      <c r="G51" s="11"/>
      <c r="H51" s="12"/>
      <c r="I51" s="12"/>
      <c r="J51" s="17"/>
      <c r="K51" s="17"/>
      <c r="L51" s="11"/>
    </row>
    <row r="52" spans="2:12" s="9" customFormat="1" x14ac:dyDescent="0.2">
      <c r="B52" s="10"/>
      <c r="C52" s="3"/>
      <c r="D52" s="3"/>
      <c r="E52" s="11"/>
      <c r="F52" s="11"/>
      <c r="G52" s="11"/>
      <c r="H52" s="12"/>
      <c r="I52" s="12"/>
      <c r="J52" s="17"/>
      <c r="K52" s="17"/>
      <c r="L52" s="11"/>
    </row>
    <row r="53" spans="2:12" s="9" customFormat="1" x14ac:dyDescent="0.2">
      <c r="B53" s="10"/>
      <c r="C53" s="3"/>
      <c r="D53" s="3"/>
      <c r="E53" s="11"/>
      <c r="F53" s="11"/>
      <c r="G53" s="11"/>
      <c r="H53" s="12"/>
      <c r="I53" s="12"/>
      <c r="J53" s="17"/>
      <c r="K53" s="17"/>
      <c r="L53" s="11"/>
    </row>
    <row r="54" spans="2:12" s="9" customFormat="1" x14ac:dyDescent="0.2">
      <c r="B54" s="10"/>
      <c r="C54" s="3"/>
      <c r="D54" s="3"/>
      <c r="E54" s="11"/>
      <c r="F54" s="11"/>
      <c r="G54" s="11"/>
      <c r="H54" s="12"/>
      <c r="I54" s="12"/>
      <c r="J54" s="17"/>
      <c r="K54" s="17"/>
      <c r="L54" s="11"/>
    </row>
    <row r="55" spans="2:12" s="9" customFormat="1" x14ac:dyDescent="0.2">
      <c r="B55" s="10"/>
      <c r="C55" s="3"/>
      <c r="D55" s="3"/>
      <c r="E55" s="11"/>
      <c r="F55" s="11"/>
      <c r="G55" s="11"/>
      <c r="H55" s="12"/>
      <c r="I55" s="12"/>
      <c r="J55" s="17"/>
      <c r="K55" s="17"/>
      <c r="L55" s="11"/>
    </row>
    <row r="56" spans="2:12" s="9" customFormat="1" x14ac:dyDescent="0.2">
      <c r="B56" s="10"/>
      <c r="C56" s="3"/>
      <c r="D56" s="3"/>
      <c r="E56" s="11"/>
      <c r="F56" s="11"/>
      <c r="G56" s="11"/>
      <c r="H56" s="12"/>
      <c r="I56" s="12"/>
      <c r="J56" s="17"/>
      <c r="K56" s="17"/>
      <c r="L56" s="11"/>
    </row>
    <row r="57" spans="2:12" s="9" customFormat="1" x14ac:dyDescent="0.2">
      <c r="B57" s="10"/>
      <c r="C57" s="3"/>
      <c r="D57" s="3"/>
      <c r="E57" s="11"/>
      <c r="F57" s="11"/>
      <c r="G57" s="11"/>
      <c r="H57" s="12"/>
      <c r="I57" s="12"/>
      <c r="J57" s="17"/>
      <c r="K57" s="17"/>
      <c r="L57" s="11"/>
    </row>
    <row r="58" spans="2:12" s="9" customFormat="1" x14ac:dyDescent="0.2">
      <c r="B58" s="10"/>
      <c r="C58" s="3"/>
      <c r="D58" s="3"/>
      <c r="E58" s="11"/>
      <c r="F58" s="11"/>
      <c r="G58" s="11"/>
      <c r="H58" s="12"/>
      <c r="I58" s="12"/>
      <c r="J58" s="17"/>
      <c r="K58" s="17"/>
      <c r="L58" s="11"/>
    </row>
    <row r="59" spans="2:12" s="9" customFormat="1" x14ac:dyDescent="0.2">
      <c r="B59" s="10"/>
      <c r="C59" s="3"/>
      <c r="D59" s="3"/>
      <c r="E59" s="11"/>
      <c r="F59" s="11"/>
      <c r="G59" s="11"/>
      <c r="H59" s="12"/>
      <c r="I59" s="12"/>
      <c r="J59" s="17"/>
      <c r="K59" s="17"/>
      <c r="L59" s="11"/>
    </row>
    <row r="60" spans="2:12" s="9" customFormat="1" x14ac:dyDescent="0.2">
      <c r="B60" s="10"/>
      <c r="C60" s="3"/>
      <c r="D60" s="3"/>
      <c r="E60" s="11"/>
      <c r="F60" s="11"/>
      <c r="G60" s="11"/>
      <c r="H60" s="12"/>
      <c r="I60" s="12"/>
      <c r="J60" s="17"/>
      <c r="K60" s="17"/>
      <c r="L60" s="11"/>
    </row>
    <row r="61" spans="2:12" s="9" customFormat="1" x14ac:dyDescent="0.2">
      <c r="B61" s="10"/>
      <c r="C61" s="3"/>
      <c r="D61" s="3"/>
      <c r="E61" s="11"/>
      <c r="F61" s="11"/>
      <c r="G61" s="11"/>
      <c r="H61" s="12"/>
      <c r="I61" s="12"/>
      <c r="J61" s="17"/>
      <c r="K61" s="17"/>
      <c r="L61" s="11"/>
    </row>
    <row r="62" spans="2:12" s="9" customFormat="1" x14ac:dyDescent="0.2">
      <c r="B62" s="10"/>
      <c r="C62" s="3"/>
      <c r="D62" s="3"/>
      <c r="E62" s="11"/>
      <c r="F62" s="11"/>
      <c r="G62" s="11"/>
      <c r="H62" s="12"/>
      <c r="I62" s="12"/>
      <c r="J62" s="17"/>
      <c r="K62" s="17"/>
      <c r="L62" s="11"/>
    </row>
    <row r="63" spans="2:12" s="9" customFormat="1" x14ac:dyDescent="0.2">
      <c r="B63" s="10"/>
      <c r="C63" s="3"/>
      <c r="D63" s="3"/>
      <c r="E63" s="11"/>
      <c r="F63" s="11"/>
      <c r="G63" s="11"/>
      <c r="H63" s="12"/>
      <c r="I63" s="12"/>
      <c r="J63" s="17"/>
      <c r="K63" s="17"/>
      <c r="L63" s="11"/>
    </row>
    <row r="64" spans="2:12" s="9" customFormat="1" x14ac:dyDescent="0.2">
      <c r="B64" s="10"/>
      <c r="C64" s="3"/>
      <c r="D64" s="3"/>
      <c r="E64" s="11"/>
      <c r="F64" s="11"/>
      <c r="G64" s="11"/>
      <c r="H64" s="12"/>
      <c r="I64" s="12"/>
      <c r="J64" s="17"/>
      <c r="K64" s="17"/>
      <c r="L64" s="11"/>
    </row>
    <row r="65" spans="2:12" s="9" customFormat="1" x14ac:dyDescent="0.2">
      <c r="B65" s="10"/>
      <c r="C65" s="3"/>
      <c r="D65" s="3"/>
      <c r="E65" s="11"/>
      <c r="F65" s="11"/>
      <c r="G65" s="11"/>
      <c r="H65" s="12"/>
      <c r="I65" s="12"/>
      <c r="J65" s="17"/>
      <c r="K65" s="17"/>
      <c r="L65" s="11"/>
    </row>
    <row r="66" spans="2:12" s="9" customFormat="1" x14ac:dyDescent="0.2">
      <c r="B66" s="10"/>
      <c r="C66" s="3"/>
      <c r="D66" s="3"/>
      <c r="E66" s="11"/>
      <c r="F66" s="11"/>
      <c r="G66" s="11"/>
      <c r="H66" s="12"/>
      <c r="I66" s="12"/>
      <c r="J66" s="17"/>
      <c r="K66" s="17"/>
      <c r="L66" s="11"/>
    </row>
    <row r="67" spans="2:12" s="9" customFormat="1" x14ac:dyDescent="0.2">
      <c r="B67" s="10"/>
      <c r="C67" s="3"/>
      <c r="D67" s="3"/>
      <c r="E67" s="11"/>
      <c r="F67" s="11"/>
      <c r="G67" s="11"/>
      <c r="H67" s="12"/>
      <c r="I67" s="12"/>
      <c r="J67" s="17"/>
      <c r="K67" s="17"/>
      <c r="L67" s="11"/>
    </row>
    <row r="68" spans="2:12" s="9" customFormat="1" x14ac:dyDescent="0.2">
      <c r="B68" s="10"/>
      <c r="C68" s="3"/>
      <c r="D68" s="3"/>
      <c r="E68" s="11"/>
      <c r="F68" s="11"/>
      <c r="G68" s="11"/>
      <c r="H68" s="12"/>
      <c r="I68" s="12"/>
      <c r="J68" s="17"/>
      <c r="K68" s="17"/>
      <c r="L68" s="11"/>
    </row>
    <row r="69" spans="2:12" s="9" customFormat="1" x14ac:dyDescent="0.2">
      <c r="B69" s="10"/>
      <c r="C69" s="3"/>
      <c r="D69" s="3"/>
      <c r="E69" s="11"/>
      <c r="F69" s="11"/>
      <c r="G69" s="11"/>
      <c r="H69" s="12"/>
      <c r="I69" s="12"/>
      <c r="J69" s="17"/>
      <c r="K69" s="17"/>
      <c r="L69" s="11"/>
    </row>
    <row r="70" spans="2:12" s="9" customFormat="1" x14ac:dyDescent="0.2">
      <c r="B70" s="10"/>
      <c r="C70" s="3"/>
      <c r="D70" s="3"/>
      <c r="E70" s="11"/>
      <c r="F70" s="11"/>
      <c r="G70" s="11"/>
      <c r="H70" s="12"/>
      <c r="I70" s="12"/>
      <c r="J70" s="17"/>
      <c r="K70" s="17"/>
      <c r="L70" s="11"/>
    </row>
    <row r="71" spans="2:12" s="9" customFormat="1" x14ac:dyDescent="0.2">
      <c r="B71" s="10"/>
      <c r="C71" s="3"/>
      <c r="D71" s="3"/>
      <c r="E71" s="11"/>
      <c r="F71" s="11"/>
      <c r="G71" s="11"/>
      <c r="H71" s="12"/>
      <c r="I71" s="12"/>
      <c r="J71" s="17"/>
      <c r="K71" s="17"/>
      <c r="L71" s="11"/>
    </row>
    <row r="72" spans="2:12" s="9" customFormat="1" x14ac:dyDescent="0.2">
      <c r="B72" s="10"/>
      <c r="C72" s="3"/>
      <c r="D72" s="3"/>
      <c r="E72" s="11"/>
      <c r="F72" s="11"/>
      <c r="G72" s="11"/>
      <c r="H72" s="12"/>
      <c r="I72" s="12"/>
      <c r="J72" s="17"/>
      <c r="K72" s="17"/>
      <c r="L72" s="11"/>
    </row>
    <row r="73" spans="2:12" s="9" customFormat="1" x14ac:dyDescent="0.2">
      <c r="B73" s="10"/>
      <c r="C73" s="3"/>
      <c r="D73" s="3"/>
      <c r="E73" s="11"/>
      <c r="F73" s="11"/>
      <c r="G73" s="11"/>
      <c r="H73" s="12"/>
      <c r="I73" s="12"/>
      <c r="J73" s="17"/>
      <c r="K73" s="17"/>
      <c r="L73" s="11"/>
    </row>
    <row r="74" spans="2:12" s="9" customFormat="1" x14ac:dyDescent="0.2">
      <c r="B74" s="10"/>
      <c r="C74" s="3"/>
      <c r="D74" s="3"/>
      <c r="E74" s="11"/>
      <c r="F74" s="11"/>
      <c r="G74" s="11"/>
      <c r="H74" s="12"/>
      <c r="I74" s="12"/>
      <c r="J74" s="17"/>
      <c r="K74" s="17"/>
      <c r="L74" s="11"/>
    </row>
    <row r="75" spans="2:12" s="9" customFormat="1" x14ac:dyDescent="0.2">
      <c r="B75" s="10"/>
      <c r="C75" s="3"/>
      <c r="D75" s="3"/>
      <c r="E75" s="11"/>
      <c r="F75" s="11"/>
      <c r="G75" s="11"/>
      <c r="H75" s="12"/>
      <c r="I75" s="12"/>
      <c r="J75" s="17"/>
      <c r="K75" s="17"/>
      <c r="L75" s="11"/>
    </row>
    <row r="76" spans="2:12" s="9" customFormat="1" x14ac:dyDescent="0.2">
      <c r="B76" s="10"/>
      <c r="C76" s="3"/>
      <c r="D76" s="3"/>
      <c r="E76" s="11"/>
      <c r="F76" s="11"/>
      <c r="G76" s="11"/>
      <c r="H76" s="12"/>
      <c r="I76" s="12"/>
      <c r="J76" s="17"/>
      <c r="K76" s="17"/>
      <c r="L76" s="11"/>
    </row>
    <row r="77" spans="2:12" s="9" customFormat="1" x14ac:dyDescent="0.2">
      <c r="B77" s="10"/>
      <c r="C77" s="3"/>
      <c r="D77" s="3"/>
      <c r="E77" s="11"/>
      <c r="F77" s="11"/>
      <c r="G77" s="11"/>
      <c r="H77" s="12"/>
      <c r="I77" s="12"/>
      <c r="J77" s="17"/>
      <c r="K77" s="17"/>
      <c r="L77" s="11"/>
    </row>
    <row r="78" spans="2:12" s="9" customFormat="1" x14ac:dyDescent="0.2">
      <c r="B78" s="10"/>
      <c r="C78" s="3"/>
      <c r="D78" s="3"/>
      <c r="E78" s="11"/>
      <c r="F78" s="11"/>
      <c r="G78" s="11"/>
      <c r="H78" s="12"/>
      <c r="I78" s="12"/>
      <c r="J78" s="17"/>
      <c r="K78" s="17"/>
      <c r="L78" s="11"/>
    </row>
    <row r="79" spans="2:12" s="9" customFormat="1" x14ac:dyDescent="0.2">
      <c r="B79" s="10"/>
      <c r="C79" s="3"/>
      <c r="D79" s="3"/>
      <c r="E79" s="11"/>
      <c r="F79" s="11"/>
      <c r="G79" s="11"/>
      <c r="H79" s="12"/>
      <c r="I79" s="12"/>
      <c r="J79" s="17"/>
      <c r="K79" s="17"/>
      <c r="L79" s="11"/>
    </row>
    <row r="80" spans="2:12" s="9" customFormat="1" x14ac:dyDescent="0.2">
      <c r="B80" s="10"/>
      <c r="C80" s="3"/>
      <c r="D80" s="3"/>
      <c r="E80" s="11"/>
      <c r="F80" s="11"/>
      <c r="G80" s="11"/>
      <c r="H80" s="12"/>
      <c r="I80" s="12"/>
      <c r="J80" s="17"/>
      <c r="K80" s="17"/>
      <c r="L80" s="11"/>
    </row>
    <row r="81" spans="2:12" s="9" customFormat="1" x14ac:dyDescent="0.2">
      <c r="B81" s="10"/>
      <c r="C81" s="3"/>
      <c r="D81" s="3"/>
      <c r="E81" s="11"/>
      <c r="F81" s="11"/>
      <c r="G81" s="11"/>
      <c r="H81" s="12"/>
      <c r="I81" s="12"/>
      <c r="J81" s="17"/>
      <c r="K81" s="17"/>
      <c r="L81" s="11"/>
    </row>
    <row r="82" spans="2:12" s="9" customFormat="1" x14ac:dyDescent="0.2">
      <c r="B82" s="10"/>
      <c r="C82" s="3"/>
      <c r="D82" s="3"/>
      <c r="E82" s="11"/>
      <c r="F82" s="11"/>
      <c r="G82" s="11"/>
      <c r="H82" s="12"/>
      <c r="I82" s="12"/>
      <c r="J82" s="17"/>
      <c r="K82" s="17"/>
      <c r="L82" s="11"/>
    </row>
    <row r="83" spans="2:12" s="9" customFormat="1" x14ac:dyDescent="0.2">
      <c r="B83" s="10"/>
      <c r="C83" s="3"/>
      <c r="D83" s="3"/>
      <c r="E83" s="11"/>
      <c r="F83" s="11"/>
      <c r="G83" s="11"/>
      <c r="H83" s="12"/>
      <c r="I83" s="12"/>
      <c r="J83" s="17"/>
      <c r="K83" s="17"/>
      <c r="L83" s="11"/>
    </row>
    <row r="84" spans="2:12" s="9" customFormat="1" x14ac:dyDescent="0.2">
      <c r="B84" s="10"/>
      <c r="C84" s="3"/>
      <c r="D84" s="3"/>
      <c r="E84" s="11"/>
      <c r="F84" s="11"/>
      <c r="G84" s="11"/>
      <c r="H84" s="12"/>
      <c r="I84" s="12"/>
      <c r="J84" s="17"/>
      <c r="K84" s="17"/>
      <c r="L84" s="11"/>
    </row>
    <row r="85" spans="2:12" s="9" customFormat="1" x14ac:dyDescent="0.2">
      <c r="B85" s="10"/>
      <c r="C85" s="3"/>
      <c r="D85" s="3"/>
      <c r="E85" s="11"/>
      <c r="F85" s="11"/>
      <c r="G85" s="11"/>
      <c r="H85" s="12"/>
      <c r="I85" s="12"/>
      <c r="J85" s="17"/>
      <c r="K85" s="17"/>
      <c r="L85" s="11"/>
    </row>
    <row r="86" spans="2:12" s="9" customFormat="1" x14ac:dyDescent="0.2">
      <c r="B86" s="10"/>
      <c r="C86" s="3"/>
      <c r="D86" s="3"/>
      <c r="E86" s="11"/>
      <c r="F86" s="11"/>
      <c r="G86" s="11"/>
      <c r="H86" s="12"/>
      <c r="I86" s="12"/>
      <c r="J86" s="17"/>
      <c r="K86" s="17"/>
      <c r="L86" s="11"/>
    </row>
    <row r="87" spans="2:12" s="9" customFormat="1" x14ac:dyDescent="0.2">
      <c r="B87" s="10"/>
      <c r="C87" s="3"/>
      <c r="D87" s="3"/>
      <c r="E87" s="11"/>
      <c r="F87" s="11"/>
      <c r="G87" s="11"/>
      <c r="H87" s="12"/>
      <c r="I87" s="12"/>
      <c r="J87" s="17"/>
      <c r="K87" s="17"/>
      <c r="L87" s="11"/>
    </row>
    <row r="88" spans="2:12" s="9" customFormat="1" x14ac:dyDescent="0.2">
      <c r="B88" s="10"/>
      <c r="C88" s="3"/>
      <c r="D88" s="3"/>
      <c r="E88" s="11"/>
      <c r="F88" s="11"/>
      <c r="G88" s="11"/>
      <c r="H88" s="12"/>
      <c r="I88" s="12"/>
      <c r="J88" s="17"/>
      <c r="K88" s="17"/>
      <c r="L88" s="11"/>
    </row>
    <row r="89" spans="2:12" s="9" customFormat="1" x14ac:dyDescent="0.2">
      <c r="B89" s="10"/>
      <c r="C89" s="3"/>
      <c r="D89" s="3"/>
      <c r="E89" s="11"/>
      <c r="F89" s="11"/>
      <c r="G89" s="11"/>
      <c r="H89" s="12"/>
      <c r="I89" s="12"/>
      <c r="J89" s="17"/>
      <c r="K89" s="17"/>
      <c r="L89" s="11"/>
    </row>
    <row r="90" spans="2:12" s="9" customFormat="1" x14ac:dyDescent="0.2">
      <c r="B90" s="10"/>
      <c r="C90" s="3"/>
      <c r="D90" s="3"/>
      <c r="E90" s="11"/>
      <c r="F90" s="11"/>
      <c r="G90" s="11"/>
      <c r="H90" s="12"/>
      <c r="I90" s="12"/>
      <c r="J90" s="17"/>
      <c r="K90" s="17"/>
      <c r="L90" s="11"/>
    </row>
    <row r="91" spans="2:12" s="9" customFormat="1" x14ac:dyDescent="0.2">
      <c r="B91" s="10"/>
      <c r="C91" s="3"/>
      <c r="D91" s="3"/>
      <c r="E91" s="11"/>
      <c r="F91" s="11"/>
      <c r="G91" s="11"/>
      <c r="H91" s="12"/>
      <c r="I91" s="12"/>
      <c r="J91" s="17"/>
      <c r="K91" s="17"/>
      <c r="L91" s="11"/>
    </row>
    <row r="92" spans="2:12" s="9" customFormat="1" x14ac:dyDescent="0.2">
      <c r="B92" s="10"/>
      <c r="C92" s="3"/>
      <c r="D92" s="3"/>
      <c r="E92" s="11"/>
      <c r="F92" s="11"/>
      <c r="G92" s="11"/>
      <c r="H92" s="12"/>
      <c r="I92" s="12"/>
      <c r="J92" s="17"/>
      <c r="K92" s="17"/>
      <c r="L92" s="11"/>
    </row>
    <row r="93" spans="2:12" s="9" customFormat="1" x14ac:dyDescent="0.2">
      <c r="B93" s="10"/>
      <c r="C93" s="3"/>
      <c r="D93" s="3"/>
      <c r="E93" s="11"/>
      <c r="F93" s="11"/>
      <c r="G93" s="11"/>
      <c r="H93" s="12"/>
      <c r="I93" s="12"/>
      <c r="J93" s="17"/>
      <c r="K93" s="17"/>
      <c r="L93" s="11"/>
    </row>
    <row r="94" spans="2:12" s="9" customFormat="1" x14ac:dyDescent="0.2">
      <c r="B94" s="10"/>
      <c r="C94" s="3"/>
      <c r="D94" s="3"/>
      <c r="E94" s="11"/>
      <c r="F94" s="11"/>
      <c r="G94" s="11"/>
      <c r="H94" s="12"/>
      <c r="I94" s="12"/>
      <c r="J94" s="17"/>
      <c r="K94" s="17"/>
      <c r="L94" s="11"/>
    </row>
    <row r="95" spans="2:12" s="9" customFormat="1" x14ac:dyDescent="0.2">
      <c r="B95" s="10"/>
      <c r="C95" s="3"/>
      <c r="D95" s="3"/>
      <c r="E95" s="11"/>
      <c r="F95" s="11"/>
      <c r="G95" s="11"/>
      <c r="H95" s="12"/>
      <c r="I95" s="12"/>
      <c r="J95" s="17"/>
      <c r="K95" s="17"/>
      <c r="L95" s="11"/>
    </row>
    <row r="96" spans="2:12" s="9" customFormat="1" x14ac:dyDescent="0.2">
      <c r="B96" s="10"/>
      <c r="C96" s="3"/>
      <c r="D96" s="3"/>
      <c r="E96" s="11"/>
      <c r="F96" s="11"/>
      <c r="G96" s="11"/>
      <c r="H96" s="12"/>
      <c r="I96" s="12"/>
      <c r="J96" s="17"/>
      <c r="K96" s="17"/>
      <c r="L96" s="11"/>
    </row>
    <row r="97" spans="2:15" s="9" customFormat="1" x14ac:dyDescent="0.2">
      <c r="B97" s="10"/>
      <c r="C97" s="3"/>
      <c r="D97" s="3"/>
      <c r="E97" s="11"/>
      <c r="F97" s="11"/>
      <c r="G97" s="11"/>
      <c r="H97" s="12"/>
      <c r="I97" s="12"/>
      <c r="J97" s="17"/>
      <c r="K97" s="17"/>
      <c r="L97" s="11"/>
    </row>
    <row r="98" spans="2:15" s="9" customFormat="1" x14ac:dyDescent="0.2">
      <c r="B98" s="10"/>
      <c r="C98" s="3"/>
      <c r="D98" s="3"/>
      <c r="E98" s="11"/>
      <c r="F98" s="11"/>
      <c r="G98" s="11"/>
      <c r="H98" s="12"/>
      <c r="I98" s="12"/>
      <c r="J98" s="17"/>
      <c r="K98" s="17"/>
      <c r="L98" s="11"/>
    </row>
    <row r="99" spans="2:15" s="9" customFormat="1" x14ac:dyDescent="0.2">
      <c r="B99" s="10"/>
      <c r="C99" s="3"/>
      <c r="D99" s="3"/>
      <c r="E99" s="11"/>
      <c r="F99" s="11"/>
      <c r="G99" s="11"/>
      <c r="H99" s="12"/>
      <c r="I99" s="12"/>
      <c r="J99" s="17"/>
      <c r="K99" s="17"/>
      <c r="L99" s="11"/>
    </row>
    <row r="100" spans="2:15" s="9" customFormat="1" x14ac:dyDescent="0.2">
      <c r="B100" s="10"/>
      <c r="C100" s="3"/>
      <c r="D100" s="3"/>
      <c r="E100" s="11"/>
      <c r="F100" s="11"/>
      <c r="G100" s="11"/>
      <c r="H100" s="12"/>
      <c r="I100" s="12"/>
      <c r="J100" s="17"/>
      <c r="K100" s="17"/>
      <c r="L100" s="11"/>
    </row>
    <row r="101" spans="2:15" s="9" customFormat="1" x14ac:dyDescent="0.2">
      <c r="B101" s="10"/>
      <c r="C101" s="3"/>
      <c r="D101" s="3"/>
      <c r="E101" s="11"/>
      <c r="F101" s="11"/>
      <c r="G101" s="11"/>
      <c r="H101" s="12"/>
      <c r="I101" s="12"/>
      <c r="J101" s="17"/>
      <c r="K101" s="17"/>
      <c r="L101" s="11"/>
    </row>
    <row r="102" spans="2:15" s="9" customFormat="1" x14ac:dyDescent="0.2">
      <c r="B102" s="10"/>
      <c r="C102" s="3"/>
      <c r="D102" s="3"/>
      <c r="E102" s="11"/>
      <c r="F102" s="11"/>
      <c r="G102" s="11"/>
      <c r="H102" s="12"/>
      <c r="I102" s="12"/>
      <c r="J102" s="17"/>
      <c r="K102" s="17"/>
      <c r="L102" s="11"/>
    </row>
    <row r="103" spans="2:15" s="9" customFormat="1" x14ac:dyDescent="0.2">
      <c r="B103" s="10"/>
      <c r="C103" s="3"/>
      <c r="D103" s="3"/>
      <c r="E103" s="11"/>
      <c r="F103" s="11"/>
      <c r="G103" s="11"/>
      <c r="H103" s="12"/>
      <c r="I103" s="12"/>
      <c r="J103" s="17"/>
      <c r="K103" s="17"/>
      <c r="L103" s="11"/>
    </row>
    <row r="104" spans="2:15" s="9" customFormat="1" x14ac:dyDescent="0.2">
      <c r="B104" s="10"/>
      <c r="C104" s="3"/>
      <c r="D104" s="3"/>
      <c r="E104" s="11"/>
      <c r="F104" s="11"/>
      <c r="G104" s="11"/>
      <c r="H104" s="12"/>
      <c r="I104" s="12"/>
      <c r="J104" s="17"/>
      <c r="K104" s="17"/>
      <c r="L104" s="11"/>
    </row>
    <row r="105" spans="2:15" s="9" customFormat="1" x14ac:dyDescent="0.2">
      <c r="B105" s="10"/>
      <c r="C105" s="3"/>
      <c r="D105" s="3"/>
      <c r="E105" s="11"/>
      <c r="F105" s="11"/>
      <c r="G105" s="11"/>
      <c r="H105" s="12"/>
      <c r="I105" s="12"/>
      <c r="J105" s="17"/>
      <c r="K105" s="17"/>
      <c r="L105" s="11"/>
    </row>
    <row r="106" spans="2:15" s="9" customFormat="1" x14ac:dyDescent="0.2">
      <c r="B106" s="10"/>
      <c r="C106" s="3"/>
      <c r="D106" s="3"/>
      <c r="E106" s="11"/>
      <c r="F106" s="11"/>
      <c r="G106" s="11"/>
      <c r="H106" s="12"/>
      <c r="I106" s="12"/>
      <c r="J106" s="17"/>
      <c r="K106" s="17"/>
      <c r="L106" s="11"/>
    </row>
    <row r="107" spans="2:15" s="9" customFormat="1" x14ac:dyDescent="0.2">
      <c r="B107" s="10"/>
      <c r="C107" s="3"/>
      <c r="D107" s="3"/>
      <c r="E107" s="11"/>
      <c r="F107" s="11"/>
      <c r="G107" s="11"/>
      <c r="H107" s="12"/>
      <c r="I107" s="12"/>
      <c r="J107" s="17"/>
      <c r="K107" s="17"/>
      <c r="L107" s="11"/>
    </row>
    <row r="108" spans="2:15" x14ac:dyDescent="0.2">
      <c r="G108" s="11"/>
      <c r="H108" s="12"/>
      <c r="I108" s="12"/>
      <c r="J108" s="17"/>
      <c r="K108" s="17"/>
      <c r="L108" s="11"/>
      <c r="M108" s="9"/>
      <c r="N108" s="9"/>
      <c r="O108" s="9"/>
    </row>
    <row r="109" spans="2:15" x14ac:dyDescent="0.2">
      <c r="G109" s="11"/>
      <c r="H109" s="12"/>
      <c r="I109" s="12"/>
      <c r="J109" s="17"/>
      <c r="K109" s="17"/>
      <c r="L109" s="11"/>
      <c r="M109" s="9"/>
      <c r="N109" s="9"/>
      <c r="O109" s="9"/>
    </row>
    <row r="110" spans="2:15" x14ac:dyDescent="0.2">
      <c r="G110" s="11"/>
      <c r="H110" s="12"/>
      <c r="I110" s="12"/>
      <c r="J110" s="17"/>
      <c r="K110" s="17"/>
      <c r="L110" s="11"/>
      <c r="M110" s="9"/>
      <c r="N110" s="9"/>
      <c r="O110" s="9"/>
    </row>
    <row r="111" spans="2:15" x14ac:dyDescent="0.2">
      <c r="G111" s="11"/>
      <c r="H111" s="12"/>
      <c r="I111" s="12"/>
      <c r="J111" s="17"/>
      <c r="K111" s="17"/>
      <c r="L111" s="11"/>
      <c r="M111" s="9"/>
      <c r="N111" s="9"/>
      <c r="O111" s="9"/>
    </row>
    <row r="112" spans="2:15" x14ac:dyDescent="0.2">
      <c r="G112" s="11"/>
      <c r="H112" s="12"/>
      <c r="I112" s="12"/>
      <c r="J112" s="17"/>
      <c r="K112" s="17"/>
      <c r="L112" s="11"/>
      <c r="M112" s="9"/>
      <c r="N112" s="9"/>
      <c r="O112" s="9"/>
    </row>
    <row r="113" spans="7:15" x14ac:dyDescent="0.2">
      <c r="G113" s="11"/>
      <c r="H113" s="12"/>
      <c r="I113" s="12"/>
      <c r="J113" s="17"/>
      <c r="K113" s="17"/>
      <c r="L113" s="11"/>
      <c r="M113" s="9"/>
      <c r="N113" s="9"/>
      <c r="O113" s="9"/>
    </row>
    <row r="114" spans="7:15" x14ac:dyDescent="0.2">
      <c r="G114" s="11"/>
      <c r="H114" s="12"/>
      <c r="I114" s="12"/>
      <c r="J114" s="17"/>
      <c r="K114" s="17"/>
      <c r="L114" s="11"/>
      <c r="M114" s="9"/>
      <c r="N114" s="9"/>
      <c r="O114" s="9"/>
    </row>
    <row r="115" spans="7:15" x14ac:dyDescent="0.2">
      <c r="G115" s="11"/>
      <c r="H115" s="12"/>
      <c r="I115" s="12"/>
      <c r="J115" s="17"/>
      <c r="K115" s="17"/>
      <c r="L115" s="11"/>
      <c r="M115" s="9"/>
      <c r="N115" s="9"/>
      <c r="O115" s="9"/>
    </row>
    <row r="116" spans="7:15" x14ac:dyDescent="0.2">
      <c r="G116" s="11"/>
      <c r="H116" s="12"/>
      <c r="I116" s="12"/>
      <c r="J116" s="17"/>
      <c r="K116" s="17"/>
      <c r="L116" s="11"/>
      <c r="M116" s="9"/>
      <c r="N116" s="9"/>
      <c r="O116" s="9"/>
    </row>
    <row r="117" spans="7:15" x14ac:dyDescent="0.2">
      <c r="G117" s="11"/>
      <c r="H117" s="12"/>
      <c r="I117" s="12"/>
      <c r="J117" s="17"/>
      <c r="K117" s="17"/>
      <c r="L117" s="11"/>
      <c r="M117" s="9"/>
      <c r="N117" s="9"/>
      <c r="O117" s="9"/>
    </row>
    <row r="118" spans="7:15" x14ac:dyDescent="0.2">
      <c r="G118" s="11"/>
      <c r="H118" s="12"/>
      <c r="I118" s="12"/>
      <c r="J118" s="17"/>
      <c r="K118" s="17"/>
      <c r="L118" s="11"/>
      <c r="M118" s="9"/>
      <c r="N118" s="9"/>
      <c r="O118" s="9"/>
    </row>
    <row r="119" spans="7:15" x14ac:dyDescent="0.2">
      <c r="G119" s="11"/>
      <c r="H119" s="12"/>
      <c r="I119" s="12"/>
      <c r="J119" s="17"/>
      <c r="K119" s="17"/>
      <c r="L119" s="11"/>
      <c r="M119" s="9"/>
      <c r="N119" s="9"/>
      <c r="O119" s="9"/>
    </row>
    <row r="120" spans="7:15" x14ac:dyDescent="0.2">
      <c r="G120" s="11"/>
      <c r="H120" s="12"/>
      <c r="I120" s="12"/>
      <c r="J120" s="17"/>
      <c r="K120" s="17"/>
      <c r="L120" s="11"/>
      <c r="M120" s="9"/>
      <c r="N120" s="9"/>
      <c r="O120" s="9"/>
    </row>
    <row r="121" spans="7:15" x14ac:dyDescent="0.2">
      <c r="G121" s="11"/>
      <c r="H121" s="12"/>
      <c r="I121" s="12"/>
      <c r="J121" s="17"/>
      <c r="K121" s="17"/>
      <c r="L121" s="11"/>
      <c r="M121" s="9"/>
      <c r="N121" s="9"/>
      <c r="O121" s="9"/>
    </row>
    <row r="122" spans="7:15" x14ac:dyDescent="0.2">
      <c r="G122" s="11"/>
      <c r="H122" s="12"/>
      <c r="I122" s="12"/>
      <c r="J122" s="17"/>
      <c r="K122" s="17"/>
      <c r="L122" s="11"/>
      <c r="M122" s="9"/>
      <c r="N122" s="9"/>
      <c r="O122" s="9"/>
    </row>
    <row r="123" spans="7:15" x14ac:dyDescent="0.2">
      <c r="G123" s="11"/>
      <c r="H123" s="12"/>
      <c r="I123" s="12"/>
      <c r="J123" s="17"/>
      <c r="K123" s="17"/>
      <c r="L123" s="11"/>
      <c r="M123" s="9"/>
      <c r="N123" s="9"/>
      <c r="O123" s="9"/>
    </row>
    <row r="124" spans="7:15" x14ac:dyDescent="0.2">
      <c r="G124" s="11"/>
      <c r="H124" s="12"/>
      <c r="I124" s="12"/>
      <c r="J124" s="17"/>
      <c r="K124" s="17"/>
      <c r="L124" s="11"/>
      <c r="M124" s="9"/>
      <c r="N124" s="9"/>
      <c r="O124" s="9"/>
    </row>
    <row r="125" spans="7:15" x14ac:dyDescent="0.2">
      <c r="G125" s="11"/>
      <c r="H125" s="12"/>
      <c r="I125" s="12"/>
      <c r="J125" s="17"/>
      <c r="K125" s="17"/>
      <c r="L125" s="11"/>
      <c r="M125" s="9"/>
      <c r="N125" s="9"/>
      <c r="O125" s="9"/>
    </row>
    <row r="126" spans="7:15" x14ac:dyDescent="0.2">
      <c r="G126" s="11"/>
      <c r="H126" s="12"/>
      <c r="I126" s="12"/>
      <c r="J126" s="17"/>
      <c r="K126" s="17"/>
      <c r="L126" s="11"/>
      <c r="M126" s="9"/>
      <c r="N126" s="9"/>
      <c r="O126" s="9"/>
    </row>
    <row r="127" spans="7:15" x14ac:dyDescent="0.2">
      <c r="G127" s="11"/>
      <c r="H127" s="12"/>
      <c r="I127" s="12"/>
      <c r="J127" s="17"/>
      <c r="K127" s="17"/>
      <c r="L127" s="11"/>
      <c r="M127" s="9"/>
      <c r="N127" s="9"/>
      <c r="O127" s="9"/>
    </row>
    <row r="128" spans="7:15" x14ac:dyDescent="0.2">
      <c r="G128" s="11"/>
      <c r="H128" s="12"/>
      <c r="I128" s="12"/>
      <c r="J128" s="17"/>
      <c r="K128" s="17"/>
      <c r="L128" s="11"/>
      <c r="M128" s="9"/>
      <c r="N128" s="9"/>
      <c r="O128" s="9"/>
    </row>
    <row r="129" spans="7:15" x14ac:dyDescent="0.2">
      <c r="G129" s="11"/>
      <c r="H129" s="12"/>
      <c r="I129" s="12"/>
      <c r="J129" s="17"/>
      <c r="K129" s="17"/>
      <c r="L129" s="11"/>
      <c r="M129" s="9"/>
      <c r="N129" s="9"/>
      <c r="O129" s="9"/>
    </row>
    <row r="130" spans="7:15" x14ac:dyDescent="0.2">
      <c r="G130" s="11"/>
      <c r="H130" s="12"/>
      <c r="I130" s="12"/>
      <c r="J130" s="17"/>
      <c r="K130" s="17"/>
      <c r="L130" s="11"/>
      <c r="M130" s="9"/>
      <c r="N130" s="9"/>
      <c r="O130" s="9"/>
    </row>
    <row r="131" spans="7:15" x14ac:dyDescent="0.2">
      <c r="G131" s="11"/>
      <c r="H131" s="12"/>
      <c r="I131" s="12"/>
      <c r="J131" s="17"/>
      <c r="K131" s="17"/>
      <c r="L131" s="11"/>
      <c r="M131" s="9"/>
      <c r="N131" s="9"/>
      <c r="O131" s="9"/>
    </row>
    <row r="132" spans="7:15" x14ac:dyDescent="0.2">
      <c r="G132" s="11"/>
      <c r="H132" s="12"/>
      <c r="I132" s="12"/>
      <c r="J132" s="17"/>
      <c r="K132" s="17"/>
      <c r="L132" s="11"/>
      <c r="M132" s="9"/>
      <c r="N132" s="9"/>
      <c r="O132" s="9"/>
    </row>
    <row r="133" spans="7:15" x14ac:dyDescent="0.2">
      <c r="G133" s="11"/>
      <c r="H133" s="12"/>
      <c r="I133" s="12"/>
      <c r="J133" s="17"/>
      <c r="K133" s="17"/>
      <c r="L133" s="11"/>
      <c r="M133" s="9"/>
      <c r="N133" s="9"/>
      <c r="O133" s="9"/>
    </row>
    <row r="134" spans="7:15" x14ac:dyDescent="0.2">
      <c r="G134" s="11"/>
      <c r="H134" s="12"/>
      <c r="I134" s="12"/>
      <c r="J134" s="17"/>
      <c r="K134" s="17"/>
      <c r="L134" s="11"/>
      <c r="M134" s="9"/>
      <c r="N134" s="9"/>
      <c r="O134" s="9"/>
    </row>
    <row r="135" spans="7:15" x14ac:dyDescent="0.2">
      <c r="G135" s="11"/>
      <c r="H135" s="12"/>
      <c r="I135" s="12"/>
      <c r="J135" s="17"/>
      <c r="K135" s="17"/>
      <c r="L135" s="11"/>
      <c r="M135" s="9"/>
      <c r="N135" s="9"/>
      <c r="O135" s="9"/>
    </row>
    <row r="136" spans="7:15" x14ac:dyDescent="0.2">
      <c r="G136" s="11"/>
      <c r="H136" s="12"/>
      <c r="I136" s="12"/>
      <c r="J136" s="17"/>
      <c r="K136" s="17"/>
      <c r="L136" s="11"/>
      <c r="M136" s="9"/>
      <c r="N136" s="9"/>
      <c r="O136" s="9"/>
    </row>
    <row r="137" spans="7:15" x14ac:dyDescent="0.2">
      <c r="G137" s="11"/>
      <c r="H137" s="12"/>
      <c r="I137" s="12"/>
      <c r="J137" s="17"/>
      <c r="K137" s="17"/>
      <c r="L137" s="11"/>
      <c r="M137" s="9"/>
      <c r="N137" s="9"/>
      <c r="O137" s="9"/>
    </row>
    <row r="138" spans="7:15" x14ac:dyDescent="0.2">
      <c r="G138" s="11"/>
      <c r="H138" s="12"/>
      <c r="I138" s="12"/>
      <c r="J138" s="17"/>
      <c r="K138" s="17"/>
      <c r="L138" s="11"/>
      <c r="M138" s="9"/>
      <c r="N138" s="9"/>
      <c r="O138" s="9"/>
    </row>
    <row r="139" spans="7:15" x14ac:dyDescent="0.2">
      <c r="G139" s="11"/>
      <c r="H139" s="12"/>
      <c r="I139" s="12"/>
      <c r="J139" s="17"/>
      <c r="K139" s="17"/>
      <c r="L139" s="11"/>
      <c r="M139" s="9"/>
      <c r="N139" s="9"/>
      <c r="O139" s="9"/>
    </row>
    <row r="140" spans="7:15" x14ac:dyDescent="0.2">
      <c r="G140" s="11"/>
      <c r="H140" s="12"/>
      <c r="I140" s="12"/>
      <c r="J140" s="17"/>
      <c r="K140" s="17"/>
      <c r="L140" s="11"/>
      <c r="M140" s="9"/>
      <c r="N140" s="9"/>
      <c r="O140" s="9"/>
    </row>
    <row r="141" spans="7:15" x14ac:dyDescent="0.2">
      <c r="G141" s="11"/>
      <c r="H141" s="12"/>
      <c r="I141" s="12"/>
      <c r="J141" s="17"/>
      <c r="K141" s="17"/>
      <c r="L141" s="11"/>
      <c r="M141" s="9"/>
      <c r="N141" s="9"/>
      <c r="O141" s="9"/>
    </row>
    <row r="142" spans="7:15" x14ac:dyDescent="0.2">
      <c r="G142" s="11"/>
      <c r="H142" s="12"/>
      <c r="I142" s="12"/>
      <c r="J142" s="17"/>
      <c r="K142" s="17"/>
      <c r="L142" s="11"/>
      <c r="M142" s="9"/>
      <c r="N142" s="9"/>
      <c r="O142" s="9"/>
    </row>
    <row r="143" spans="7:15" x14ac:dyDescent="0.2">
      <c r="G143" s="11"/>
      <c r="H143" s="12"/>
      <c r="I143" s="12"/>
      <c r="J143" s="17"/>
      <c r="K143" s="17"/>
      <c r="L143" s="11"/>
      <c r="M143" s="9"/>
      <c r="N143" s="9"/>
      <c r="O143" s="9"/>
    </row>
    <row r="144" spans="7:15" x14ac:dyDescent="0.2">
      <c r="G144" s="11"/>
      <c r="H144" s="12"/>
      <c r="I144" s="12"/>
      <c r="J144" s="17"/>
      <c r="K144" s="17"/>
      <c r="L144" s="11"/>
      <c r="M144" s="9"/>
      <c r="N144" s="9"/>
      <c r="O144" s="9"/>
    </row>
    <row r="145" spans="7:15" x14ac:dyDescent="0.2">
      <c r="G145" s="11"/>
      <c r="H145" s="12"/>
      <c r="I145" s="12"/>
      <c r="J145" s="17"/>
      <c r="K145" s="17"/>
      <c r="L145" s="11"/>
      <c r="M145" s="9"/>
      <c r="N145" s="9"/>
      <c r="O145" s="9"/>
    </row>
    <row r="146" spans="7:15" x14ac:dyDescent="0.2">
      <c r="G146" s="11"/>
      <c r="H146" s="12"/>
      <c r="I146" s="12"/>
      <c r="J146" s="17"/>
      <c r="K146" s="17"/>
      <c r="L146" s="11"/>
      <c r="M146" s="9"/>
      <c r="N146" s="9"/>
      <c r="O146" s="9"/>
    </row>
    <row r="147" spans="7:15" x14ac:dyDescent="0.2">
      <c r="G147" s="11"/>
      <c r="H147" s="12"/>
      <c r="I147" s="12"/>
      <c r="J147" s="17"/>
      <c r="K147" s="17"/>
      <c r="L147" s="11"/>
      <c r="M147" s="9"/>
      <c r="N147" s="9"/>
      <c r="O147" s="9"/>
    </row>
    <row r="148" spans="7:15" x14ac:dyDescent="0.2">
      <c r="G148" s="11"/>
      <c r="H148" s="12"/>
      <c r="I148" s="12"/>
      <c r="J148" s="17"/>
      <c r="K148" s="17"/>
      <c r="L148" s="11"/>
      <c r="M148" s="9"/>
      <c r="N148" s="9"/>
      <c r="O148" s="9"/>
    </row>
    <row r="149" spans="7:15" x14ac:dyDescent="0.2">
      <c r="G149" s="11"/>
      <c r="H149" s="12"/>
      <c r="I149" s="12"/>
      <c r="J149" s="17"/>
      <c r="K149" s="17"/>
      <c r="L149" s="11"/>
      <c r="M149" s="9"/>
      <c r="N149" s="9"/>
      <c r="O149" s="9"/>
    </row>
    <row r="150" spans="7:15" x14ac:dyDescent="0.2">
      <c r="G150" s="11"/>
      <c r="H150" s="12"/>
      <c r="I150" s="12"/>
      <c r="J150" s="17"/>
      <c r="K150" s="17"/>
      <c r="L150" s="11"/>
      <c r="M150" s="9"/>
      <c r="N150" s="9"/>
      <c r="O150" s="9"/>
    </row>
    <row r="151" spans="7:15" x14ac:dyDescent="0.2">
      <c r="G151" s="11"/>
      <c r="H151" s="12"/>
      <c r="I151" s="12"/>
      <c r="J151" s="17"/>
      <c r="K151" s="17"/>
      <c r="L151" s="11"/>
      <c r="M151" s="9"/>
      <c r="N151" s="9"/>
      <c r="O151" s="9"/>
    </row>
    <row r="152" spans="7:15" x14ac:dyDescent="0.2">
      <c r="G152" s="11"/>
      <c r="H152" s="12"/>
      <c r="I152" s="12"/>
      <c r="J152" s="17"/>
      <c r="K152" s="17"/>
      <c r="L152" s="11"/>
      <c r="M152" s="9"/>
      <c r="N152" s="9"/>
      <c r="O152" s="9"/>
    </row>
    <row r="153" spans="7:15" x14ac:dyDescent="0.2">
      <c r="G153" s="11"/>
      <c r="H153" s="12"/>
      <c r="I153" s="12"/>
      <c r="J153" s="17"/>
      <c r="K153" s="17"/>
      <c r="L153" s="11"/>
      <c r="M153" s="9"/>
      <c r="N153" s="9"/>
      <c r="O153" s="9"/>
    </row>
    <row r="154" spans="7:15" x14ac:dyDescent="0.2">
      <c r="G154" s="11"/>
      <c r="H154" s="12"/>
      <c r="I154" s="12"/>
      <c r="J154" s="17"/>
      <c r="K154" s="17"/>
      <c r="L154" s="11"/>
      <c r="M154" s="9"/>
      <c r="N154" s="9"/>
      <c r="O154" s="9"/>
    </row>
    <row r="155" spans="7:15" x14ac:dyDescent="0.2">
      <c r="G155" s="11"/>
      <c r="H155" s="12"/>
      <c r="I155" s="12"/>
      <c r="J155" s="17"/>
      <c r="K155" s="17"/>
      <c r="L155" s="11"/>
      <c r="M155" s="9"/>
      <c r="N155" s="9"/>
      <c r="O155" s="9"/>
    </row>
    <row r="156" spans="7:15" x14ac:dyDescent="0.2">
      <c r="G156" s="11"/>
      <c r="H156" s="12"/>
      <c r="I156" s="12"/>
      <c r="J156" s="17"/>
      <c r="K156" s="17"/>
      <c r="L156" s="11"/>
      <c r="M156" s="9"/>
      <c r="N156" s="9"/>
      <c r="O156" s="9"/>
    </row>
    <row r="157" spans="7:15" x14ac:dyDescent="0.2">
      <c r="G157" s="11"/>
      <c r="H157" s="12"/>
      <c r="I157" s="12"/>
      <c r="J157" s="17"/>
      <c r="K157" s="17"/>
      <c r="L157" s="11"/>
      <c r="M157" s="9"/>
      <c r="N157" s="9"/>
      <c r="O157" s="9"/>
    </row>
    <row r="158" spans="7:15" x14ac:dyDescent="0.2">
      <c r="G158" s="11"/>
      <c r="H158" s="12"/>
      <c r="I158" s="12"/>
      <c r="J158" s="17"/>
      <c r="K158" s="17"/>
      <c r="L158" s="11"/>
      <c r="M158" s="9"/>
      <c r="N158" s="9"/>
      <c r="O158" s="9"/>
    </row>
    <row r="159" spans="7:15" x14ac:dyDescent="0.2">
      <c r="G159" s="11"/>
      <c r="H159" s="12"/>
      <c r="I159" s="12"/>
      <c r="J159" s="17"/>
      <c r="K159" s="17"/>
      <c r="L159" s="11"/>
      <c r="M159" s="9"/>
      <c r="N159" s="9"/>
      <c r="O159" s="9"/>
    </row>
    <row r="160" spans="7:15" x14ac:dyDescent="0.2">
      <c r="G160" s="11"/>
      <c r="H160" s="12"/>
      <c r="I160" s="12"/>
      <c r="J160" s="17"/>
      <c r="K160" s="17"/>
      <c r="L160" s="11"/>
      <c r="M160" s="9"/>
      <c r="N160" s="9"/>
      <c r="O160" s="9"/>
    </row>
    <row r="161" spans="7:15" x14ac:dyDescent="0.2">
      <c r="G161" s="11"/>
      <c r="H161" s="12"/>
      <c r="I161" s="12"/>
      <c r="J161" s="17"/>
      <c r="K161" s="17"/>
      <c r="L161" s="11"/>
      <c r="M161" s="9"/>
      <c r="N161" s="9"/>
      <c r="O161" s="9"/>
    </row>
    <row r="162" spans="7:15" x14ac:dyDescent="0.2">
      <c r="G162" s="11"/>
      <c r="H162" s="12"/>
      <c r="I162" s="12"/>
      <c r="J162" s="17"/>
      <c r="K162" s="17"/>
      <c r="L162" s="11"/>
      <c r="M162" s="9"/>
      <c r="N162" s="9"/>
      <c r="O162" s="9"/>
    </row>
    <row r="163" spans="7:15" x14ac:dyDescent="0.2">
      <c r="G163" s="11"/>
      <c r="H163" s="12"/>
      <c r="I163" s="12"/>
      <c r="J163" s="17"/>
      <c r="K163" s="17"/>
      <c r="L163" s="11"/>
      <c r="M163" s="9"/>
      <c r="N163" s="9"/>
      <c r="O163" s="9"/>
    </row>
    <row r="164" spans="7:15" x14ac:dyDescent="0.2">
      <c r="G164" s="11"/>
      <c r="H164" s="12"/>
      <c r="I164" s="12"/>
      <c r="J164" s="17"/>
      <c r="K164" s="17"/>
      <c r="L164" s="11"/>
      <c r="M164" s="9"/>
      <c r="N164" s="9"/>
      <c r="O164" s="9"/>
    </row>
    <row r="165" spans="7:15" x14ac:dyDescent="0.2">
      <c r="G165" s="11"/>
      <c r="H165" s="12"/>
      <c r="I165" s="12"/>
      <c r="J165" s="17"/>
      <c r="K165" s="17"/>
      <c r="L165" s="11"/>
      <c r="M165" s="9"/>
      <c r="N165" s="9"/>
      <c r="O165" s="9"/>
    </row>
    <row r="166" spans="7:15" x14ac:dyDescent="0.2">
      <c r="G166" s="11"/>
      <c r="H166" s="12"/>
      <c r="I166" s="12"/>
      <c r="J166" s="17"/>
      <c r="K166" s="17"/>
      <c r="L166" s="11"/>
      <c r="M166" s="9"/>
      <c r="N166" s="9"/>
      <c r="O166" s="9"/>
    </row>
    <row r="167" spans="7:15" x14ac:dyDescent="0.2">
      <c r="G167" s="11"/>
      <c r="H167" s="12"/>
      <c r="I167" s="12"/>
      <c r="J167" s="17"/>
      <c r="K167" s="17"/>
      <c r="L167" s="11"/>
      <c r="M167" s="9"/>
      <c r="N167" s="9"/>
      <c r="O167" s="9"/>
    </row>
    <row r="168" spans="7:15" x14ac:dyDescent="0.2">
      <c r="G168" s="11"/>
      <c r="H168" s="12"/>
      <c r="I168" s="12"/>
      <c r="J168" s="17"/>
      <c r="K168" s="17"/>
      <c r="L168" s="11"/>
      <c r="M168" s="9"/>
      <c r="N168" s="9"/>
      <c r="O168" s="9"/>
    </row>
    <row r="169" spans="7:15" x14ac:dyDescent="0.2">
      <c r="G169" s="11"/>
      <c r="H169" s="12"/>
      <c r="I169" s="12"/>
      <c r="J169" s="17"/>
      <c r="K169" s="17"/>
      <c r="L169" s="11"/>
      <c r="M169" s="9"/>
      <c r="N169" s="9"/>
      <c r="O169" s="9"/>
    </row>
    <row r="170" spans="7:15" x14ac:dyDescent="0.2">
      <c r="G170" s="11"/>
      <c r="H170" s="12"/>
      <c r="I170" s="12"/>
      <c r="J170" s="17"/>
      <c r="K170" s="17"/>
      <c r="L170" s="11"/>
      <c r="M170" s="9"/>
      <c r="N170" s="9"/>
      <c r="O170" s="9"/>
    </row>
    <row r="171" spans="7:15" x14ac:dyDescent="0.2">
      <c r="G171" s="11"/>
      <c r="H171" s="12"/>
      <c r="I171" s="12"/>
      <c r="J171" s="17"/>
      <c r="K171" s="17"/>
      <c r="L171" s="11"/>
      <c r="M171" s="9"/>
      <c r="N171" s="9"/>
      <c r="O171" s="9"/>
    </row>
    <row r="172" spans="7:15" x14ac:dyDescent="0.2">
      <c r="G172" s="11"/>
      <c r="H172" s="12"/>
      <c r="I172" s="12"/>
      <c r="J172" s="17"/>
      <c r="K172" s="17"/>
      <c r="L172" s="11"/>
      <c r="M172" s="9"/>
      <c r="N172" s="9"/>
      <c r="O172" s="9"/>
    </row>
    <row r="173" spans="7:15" x14ac:dyDescent="0.2">
      <c r="G173" s="11"/>
      <c r="H173" s="12"/>
      <c r="I173" s="12"/>
      <c r="J173" s="17"/>
      <c r="K173" s="17"/>
      <c r="L173" s="11"/>
      <c r="M173" s="9"/>
      <c r="N173" s="9"/>
      <c r="O173" s="9"/>
    </row>
    <row r="174" spans="7:15" x14ac:dyDescent="0.2">
      <c r="G174" s="11"/>
      <c r="H174" s="12"/>
      <c r="I174" s="12"/>
      <c r="J174" s="17"/>
      <c r="K174" s="17"/>
      <c r="L174" s="11"/>
      <c r="M174" s="9"/>
      <c r="N174" s="9"/>
      <c r="O174" s="9"/>
    </row>
    <row r="175" spans="7:15" x14ac:dyDescent="0.2">
      <c r="G175" s="11"/>
      <c r="H175" s="12"/>
      <c r="I175" s="12"/>
      <c r="J175" s="17"/>
      <c r="K175" s="17"/>
      <c r="L175" s="11"/>
      <c r="M175" s="9"/>
      <c r="N175" s="9"/>
      <c r="O175" s="9"/>
    </row>
    <row r="176" spans="7:15" x14ac:dyDescent="0.2">
      <c r="G176" s="11"/>
      <c r="H176" s="12"/>
      <c r="I176" s="12"/>
      <c r="J176" s="17"/>
      <c r="K176" s="17"/>
      <c r="L176" s="11"/>
      <c r="M176" s="9"/>
      <c r="N176" s="9"/>
      <c r="O176" s="9"/>
    </row>
    <row r="177" spans="7:15" x14ac:dyDescent="0.2">
      <c r="G177" s="11"/>
      <c r="H177" s="12"/>
      <c r="I177" s="12"/>
      <c r="J177" s="17"/>
      <c r="K177" s="17"/>
      <c r="L177" s="11"/>
      <c r="M177" s="9"/>
      <c r="N177" s="9"/>
      <c r="O177" s="9"/>
    </row>
    <row r="178" spans="7:15" x14ac:dyDescent="0.2">
      <c r="G178" s="11"/>
      <c r="H178" s="12"/>
      <c r="I178" s="12"/>
      <c r="J178" s="17"/>
      <c r="K178" s="17"/>
      <c r="L178" s="11"/>
      <c r="M178" s="9"/>
      <c r="N178" s="9"/>
      <c r="O178" s="9"/>
    </row>
    <row r="179" spans="7:15" x14ac:dyDescent="0.2">
      <c r="G179" s="11"/>
      <c r="H179" s="12"/>
      <c r="I179" s="12"/>
      <c r="J179" s="17"/>
      <c r="K179" s="17"/>
      <c r="L179" s="11"/>
      <c r="M179" s="9"/>
      <c r="N179" s="9"/>
      <c r="O179" s="9"/>
    </row>
    <row r="180" spans="7:15" x14ac:dyDescent="0.2">
      <c r="G180" s="11"/>
      <c r="H180" s="12"/>
      <c r="I180" s="12"/>
      <c r="J180" s="17"/>
      <c r="K180" s="17"/>
      <c r="L180" s="11"/>
      <c r="M180" s="9"/>
      <c r="N180" s="9"/>
      <c r="O180" s="9"/>
    </row>
    <row r="181" spans="7:15" x14ac:dyDescent="0.2">
      <c r="G181" s="11"/>
      <c r="H181" s="12"/>
      <c r="I181" s="12"/>
      <c r="J181" s="17"/>
      <c r="K181" s="17"/>
      <c r="L181" s="11"/>
      <c r="M181" s="9"/>
      <c r="N181" s="9"/>
      <c r="O181" s="9"/>
    </row>
    <row r="182" spans="7:15" x14ac:dyDescent="0.2">
      <c r="G182" s="11"/>
      <c r="H182" s="12"/>
      <c r="I182" s="12"/>
      <c r="J182" s="17"/>
      <c r="K182" s="17"/>
      <c r="L182" s="11"/>
      <c r="M182" s="9"/>
      <c r="N182" s="9"/>
      <c r="O182" s="9"/>
    </row>
    <row r="183" spans="7:15" x14ac:dyDescent="0.2">
      <c r="G183" s="11"/>
      <c r="H183" s="12"/>
      <c r="I183" s="12"/>
      <c r="J183" s="17"/>
      <c r="K183" s="17"/>
      <c r="L183" s="11"/>
      <c r="M183" s="9"/>
      <c r="N183" s="9"/>
      <c r="O183" s="9"/>
    </row>
    <row r="184" spans="7:15" x14ac:dyDescent="0.2">
      <c r="G184" s="11"/>
      <c r="H184" s="12"/>
      <c r="I184" s="12"/>
      <c r="J184" s="17"/>
      <c r="K184" s="17"/>
      <c r="L184" s="11"/>
      <c r="M184" s="9"/>
      <c r="N184" s="9"/>
      <c r="O184" s="9"/>
    </row>
    <row r="185" spans="7:15" x14ac:dyDescent="0.2">
      <c r="G185" s="11"/>
      <c r="H185" s="12"/>
      <c r="I185" s="12"/>
      <c r="J185" s="17"/>
      <c r="K185" s="17"/>
      <c r="L185" s="11"/>
      <c r="M185" s="9"/>
      <c r="N185" s="9"/>
      <c r="O185" s="9"/>
    </row>
    <row r="186" spans="7:15" x14ac:dyDescent="0.2">
      <c r="G186" s="11"/>
      <c r="H186" s="12"/>
      <c r="I186" s="12"/>
      <c r="J186" s="17"/>
      <c r="K186" s="17"/>
      <c r="L186" s="11"/>
      <c r="M186" s="9"/>
      <c r="N186" s="9"/>
      <c r="O186" s="9"/>
    </row>
    <row r="187" spans="7:15" x14ac:dyDescent="0.2">
      <c r="G187" s="11"/>
      <c r="H187" s="12"/>
      <c r="I187" s="12"/>
      <c r="J187" s="17"/>
      <c r="K187" s="17"/>
      <c r="L187" s="11"/>
      <c r="M187" s="9"/>
      <c r="N187" s="9"/>
      <c r="O187" s="9"/>
    </row>
    <row r="188" spans="7:15" x14ac:dyDescent="0.2">
      <c r="G188" s="11"/>
      <c r="H188" s="12"/>
      <c r="I188" s="12"/>
      <c r="J188" s="17"/>
      <c r="K188" s="17"/>
      <c r="L188" s="11"/>
      <c r="M188" s="9"/>
      <c r="N188" s="9"/>
      <c r="O188" s="9"/>
    </row>
    <row r="189" spans="7:15" x14ac:dyDescent="0.2">
      <c r="G189" s="11"/>
      <c r="H189" s="12"/>
      <c r="I189" s="12"/>
      <c r="J189" s="17"/>
      <c r="K189" s="17"/>
      <c r="L189" s="11"/>
      <c r="M189" s="9"/>
      <c r="N189" s="9"/>
      <c r="O189" s="9"/>
    </row>
    <row r="190" spans="7:15" x14ac:dyDescent="0.2">
      <c r="G190" s="11"/>
      <c r="H190" s="12"/>
      <c r="I190" s="12"/>
      <c r="J190" s="17"/>
      <c r="K190" s="17"/>
      <c r="L190" s="11"/>
      <c r="M190" s="9"/>
      <c r="N190" s="9"/>
      <c r="O190" s="9"/>
    </row>
    <row r="191" spans="7:15" x14ac:dyDescent="0.2">
      <c r="G191" s="11"/>
      <c r="H191" s="12"/>
      <c r="I191" s="12"/>
      <c r="J191" s="17"/>
      <c r="K191" s="17"/>
      <c r="L191" s="11"/>
      <c r="M191" s="9"/>
      <c r="N191" s="9"/>
      <c r="O191" s="9"/>
    </row>
    <row r="192" spans="7:15" x14ac:dyDescent="0.2">
      <c r="G192" s="11"/>
      <c r="H192" s="12"/>
      <c r="I192" s="12"/>
      <c r="J192" s="17"/>
      <c r="K192" s="17"/>
      <c r="L192" s="11"/>
      <c r="M192" s="9"/>
      <c r="N192" s="9"/>
      <c r="O192" s="9"/>
    </row>
    <row r="193" spans="7:15" x14ac:dyDescent="0.2">
      <c r="G193" s="11"/>
      <c r="H193" s="12"/>
      <c r="I193" s="12"/>
      <c r="J193" s="17"/>
      <c r="K193" s="17"/>
      <c r="L193" s="11"/>
      <c r="M193" s="9"/>
      <c r="N193" s="9"/>
      <c r="O193" s="9"/>
    </row>
    <row r="194" spans="7:15" x14ac:dyDescent="0.2">
      <c r="G194" s="11"/>
      <c r="H194" s="12"/>
      <c r="I194" s="12"/>
      <c r="J194" s="17"/>
      <c r="K194" s="17"/>
      <c r="L194" s="11"/>
      <c r="M194" s="9"/>
      <c r="N194" s="9"/>
      <c r="O194" s="9"/>
    </row>
    <row r="195" spans="7:15" x14ac:dyDescent="0.2">
      <c r="G195" s="11"/>
      <c r="H195" s="12"/>
      <c r="I195" s="12"/>
      <c r="J195" s="17"/>
      <c r="K195" s="17"/>
      <c r="L195" s="11"/>
      <c r="M195" s="9"/>
      <c r="N195" s="9"/>
      <c r="O195" s="9"/>
    </row>
    <row r="196" spans="7:15" x14ac:dyDescent="0.2">
      <c r="G196" s="11"/>
      <c r="H196" s="12"/>
      <c r="I196" s="12"/>
      <c r="J196" s="17"/>
      <c r="K196" s="17"/>
      <c r="L196" s="11"/>
      <c r="M196" s="9"/>
      <c r="N196" s="9"/>
      <c r="O196" s="9"/>
    </row>
    <row r="197" spans="7:15" x14ac:dyDescent="0.2">
      <c r="G197" s="11"/>
      <c r="H197" s="12"/>
      <c r="I197" s="12"/>
      <c r="J197" s="17"/>
      <c r="K197" s="17"/>
      <c r="L197" s="11"/>
      <c r="M197" s="9"/>
      <c r="N197" s="9"/>
      <c r="O197" s="9"/>
    </row>
    <row r="198" spans="7:15" x14ac:dyDescent="0.2">
      <c r="G198" s="11"/>
      <c r="H198" s="12"/>
      <c r="I198" s="12"/>
      <c r="J198" s="17"/>
      <c r="K198" s="17"/>
      <c r="L198" s="11"/>
      <c r="M198" s="9"/>
      <c r="N198" s="9"/>
      <c r="O198" s="9"/>
    </row>
    <row r="199" spans="7:15" x14ac:dyDescent="0.2">
      <c r="G199" s="11"/>
      <c r="H199" s="12"/>
      <c r="I199" s="12"/>
      <c r="J199" s="17"/>
      <c r="K199" s="17"/>
      <c r="L199" s="11"/>
      <c r="M199" s="9"/>
      <c r="N199" s="9"/>
      <c r="O199" s="9"/>
    </row>
    <row r="200" spans="7:15" x14ac:dyDescent="0.2">
      <c r="G200" s="11"/>
      <c r="H200" s="12"/>
      <c r="I200" s="12"/>
      <c r="J200" s="17"/>
      <c r="K200" s="17"/>
      <c r="L200" s="11"/>
      <c r="M200" s="9"/>
      <c r="N200" s="9"/>
      <c r="O200" s="9"/>
    </row>
    <row r="201" spans="7:15" x14ac:dyDescent="0.2">
      <c r="G201" s="11"/>
      <c r="H201" s="12"/>
      <c r="I201" s="12"/>
      <c r="J201" s="17"/>
      <c r="K201" s="17"/>
      <c r="L201" s="11"/>
      <c r="M201" s="9"/>
      <c r="N201" s="9"/>
      <c r="O201" s="9"/>
    </row>
    <row r="202" spans="7:15" x14ac:dyDescent="0.2">
      <c r="G202" s="11"/>
      <c r="H202" s="12"/>
      <c r="I202" s="12"/>
      <c r="J202" s="17"/>
      <c r="K202" s="17"/>
      <c r="L202" s="11"/>
      <c r="M202" s="9"/>
      <c r="N202" s="9"/>
      <c r="O202" s="9"/>
    </row>
    <row r="203" spans="7:15" x14ac:dyDescent="0.2">
      <c r="G203" s="11"/>
      <c r="H203" s="12"/>
      <c r="I203" s="12"/>
      <c r="J203" s="17"/>
      <c r="K203" s="17"/>
      <c r="L203" s="11"/>
      <c r="M203" s="9"/>
      <c r="N203" s="9"/>
      <c r="O203" s="9"/>
    </row>
    <row r="204" spans="7:15" x14ac:dyDescent="0.2">
      <c r="G204" s="11"/>
      <c r="H204" s="12"/>
      <c r="I204" s="12"/>
      <c r="J204" s="17"/>
      <c r="K204" s="17"/>
      <c r="L204" s="11"/>
      <c r="M204" s="9"/>
      <c r="N204" s="9"/>
      <c r="O204" s="9"/>
    </row>
    <row r="205" spans="7:15" x14ac:dyDescent="0.2">
      <c r="G205" s="11"/>
      <c r="H205" s="12"/>
      <c r="I205" s="12"/>
      <c r="J205" s="17"/>
      <c r="K205" s="17"/>
      <c r="L205" s="11"/>
      <c r="M205" s="9"/>
      <c r="N205" s="9"/>
      <c r="O205" s="9"/>
    </row>
    <row r="206" spans="7:15" x14ac:dyDescent="0.2">
      <c r="G206" s="11"/>
      <c r="H206" s="12"/>
      <c r="I206" s="12"/>
      <c r="J206" s="17"/>
      <c r="K206" s="17"/>
      <c r="L206" s="11"/>
      <c r="M206" s="9"/>
      <c r="N206" s="9"/>
      <c r="O206" s="9"/>
    </row>
    <row r="207" spans="7:15" x14ac:dyDescent="0.2">
      <c r="G207" s="11"/>
      <c r="H207" s="12"/>
      <c r="I207" s="12"/>
      <c r="J207" s="17"/>
      <c r="K207" s="17"/>
      <c r="L207" s="11"/>
      <c r="M207" s="9"/>
      <c r="N207" s="9"/>
      <c r="O207" s="9"/>
    </row>
    <row r="208" spans="7:15" x14ac:dyDescent="0.2">
      <c r="G208" s="11"/>
      <c r="H208" s="12"/>
      <c r="I208" s="12"/>
      <c r="J208" s="17"/>
      <c r="K208" s="17"/>
      <c r="L208" s="11"/>
      <c r="M208" s="9"/>
      <c r="N208" s="9"/>
      <c r="O208" s="9"/>
    </row>
    <row r="209" spans="7:15" x14ac:dyDescent="0.2">
      <c r="G209" s="11"/>
      <c r="H209" s="12"/>
      <c r="I209" s="12"/>
      <c r="J209" s="17"/>
      <c r="K209" s="17"/>
      <c r="L209" s="11"/>
      <c r="M209" s="9"/>
      <c r="N209" s="9"/>
      <c r="O209" s="9"/>
    </row>
    <row r="210" spans="7:15" x14ac:dyDescent="0.2">
      <c r="G210" s="11"/>
      <c r="H210" s="12"/>
      <c r="I210" s="12"/>
      <c r="J210" s="17"/>
      <c r="K210" s="17"/>
      <c r="L210" s="11"/>
      <c r="M210" s="9"/>
      <c r="N210" s="9"/>
      <c r="O210" s="9"/>
    </row>
    <row r="211" spans="7:15" x14ac:dyDescent="0.2">
      <c r="G211" s="11"/>
      <c r="H211" s="12"/>
      <c r="I211" s="12"/>
      <c r="J211" s="17"/>
      <c r="K211" s="17"/>
      <c r="L211" s="11"/>
      <c r="M211" s="9"/>
      <c r="N211" s="9"/>
      <c r="O211" s="9"/>
    </row>
    <row r="212" spans="7:15" x14ac:dyDescent="0.2">
      <c r="G212" s="11"/>
      <c r="H212" s="12"/>
      <c r="I212" s="12"/>
      <c r="J212" s="17"/>
      <c r="K212" s="17"/>
      <c r="L212" s="11"/>
      <c r="M212" s="9"/>
      <c r="N212" s="9"/>
      <c r="O212" s="9"/>
    </row>
    <row r="213" spans="7:15" x14ac:dyDescent="0.2">
      <c r="G213" s="11"/>
      <c r="H213" s="12"/>
      <c r="I213" s="12"/>
      <c r="J213" s="17"/>
      <c r="K213" s="17"/>
      <c r="L213" s="11"/>
      <c r="M213" s="9"/>
      <c r="N213" s="9"/>
      <c r="O213" s="9"/>
    </row>
    <row r="214" spans="7:15" x14ac:dyDescent="0.2">
      <c r="G214" s="11"/>
      <c r="H214" s="12"/>
      <c r="I214" s="12"/>
      <c r="J214" s="17"/>
      <c r="K214" s="17"/>
      <c r="L214" s="11"/>
      <c r="M214" s="9"/>
      <c r="N214" s="9"/>
      <c r="O214" s="9"/>
    </row>
    <row r="215" spans="7:15" x14ac:dyDescent="0.2">
      <c r="G215" s="11"/>
      <c r="H215" s="12"/>
      <c r="I215" s="12"/>
      <c r="J215" s="17"/>
      <c r="K215" s="17"/>
      <c r="L215" s="11"/>
      <c r="M215" s="9"/>
      <c r="N215" s="9"/>
      <c r="O215" s="9"/>
    </row>
    <row r="216" spans="7:15" x14ac:dyDescent="0.2">
      <c r="G216" s="11"/>
      <c r="H216" s="12"/>
      <c r="I216" s="12"/>
      <c r="J216" s="17"/>
      <c r="K216" s="17"/>
      <c r="L216" s="11"/>
      <c r="M216" s="9"/>
      <c r="N216" s="9"/>
      <c r="O216" s="9"/>
    </row>
    <row r="217" spans="7:15" x14ac:dyDescent="0.2">
      <c r="G217" s="11"/>
      <c r="H217" s="12"/>
      <c r="I217" s="12"/>
      <c r="J217" s="17"/>
      <c r="K217" s="17"/>
      <c r="L217" s="11"/>
      <c r="M217" s="9"/>
      <c r="N217" s="9"/>
      <c r="O217" s="9"/>
    </row>
    <row r="218" spans="7:15" x14ac:dyDescent="0.2">
      <c r="G218" s="11"/>
      <c r="H218" s="12"/>
      <c r="I218" s="12"/>
      <c r="J218" s="17"/>
      <c r="K218" s="17"/>
      <c r="L218" s="11"/>
      <c r="M218" s="9"/>
      <c r="N218" s="9"/>
      <c r="O218" s="9"/>
    </row>
    <row r="219" spans="7:15" x14ac:dyDescent="0.2">
      <c r="G219" s="11"/>
      <c r="H219" s="12"/>
      <c r="I219" s="12"/>
      <c r="J219" s="17"/>
      <c r="K219" s="17"/>
      <c r="L219" s="11"/>
      <c r="M219" s="9"/>
      <c r="N219" s="9"/>
      <c r="O219" s="9"/>
    </row>
    <row r="220" spans="7:15" x14ac:dyDescent="0.2">
      <c r="G220" s="11"/>
      <c r="H220" s="12"/>
      <c r="I220" s="12"/>
      <c r="J220" s="17"/>
      <c r="K220" s="17"/>
      <c r="L220" s="11"/>
      <c r="M220" s="9"/>
      <c r="N220" s="9"/>
      <c r="O220" s="9"/>
    </row>
    <row r="221" spans="7:15" x14ac:dyDescent="0.2">
      <c r="G221" s="11"/>
      <c r="H221" s="12"/>
      <c r="I221" s="12"/>
      <c r="J221" s="17"/>
      <c r="K221" s="17"/>
      <c r="L221" s="11"/>
      <c r="M221" s="9"/>
      <c r="N221" s="9"/>
      <c r="O221" s="9"/>
    </row>
    <row r="222" spans="7:15" x14ac:dyDescent="0.2">
      <c r="G222" s="11"/>
      <c r="H222" s="12"/>
      <c r="I222" s="12"/>
      <c r="J222" s="17"/>
      <c r="K222" s="17"/>
      <c r="L222" s="11"/>
      <c r="M222" s="9"/>
      <c r="N222" s="9"/>
      <c r="O222" s="9"/>
    </row>
    <row r="223" spans="7:15" x14ac:dyDescent="0.2">
      <c r="G223" s="11"/>
      <c r="H223" s="12"/>
      <c r="I223" s="12"/>
      <c r="J223" s="17"/>
      <c r="K223" s="17"/>
      <c r="L223" s="11"/>
      <c r="M223" s="9"/>
      <c r="N223" s="9"/>
      <c r="O223" s="9"/>
    </row>
    <row r="224" spans="7:15" x14ac:dyDescent="0.2">
      <c r="G224" s="11"/>
      <c r="H224" s="12"/>
      <c r="I224" s="12"/>
      <c r="J224" s="17"/>
      <c r="K224" s="17"/>
      <c r="L224" s="11"/>
      <c r="M224" s="9"/>
      <c r="N224" s="9"/>
      <c r="O224" s="9"/>
    </row>
    <row r="225" spans="7:15" x14ac:dyDescent="0.2">
      <c r="G225" s="11"/>
      <c r="H225" s="12"/>
      <c r="I225" s="12"/>
      <c r="J225" s="17"/>
      <c r="K225" s="17"/>
      <c r="L225" s="11"/>
      <c r="M225" s="9"/>
      <c r="N225" s="9"/>
      <c r="O225" s="9"/>
    </row>
    <row r="226" spans="7:15" x14ac:dyDescent="0.2">
      <c r="G226" s="11"/>
      <c r="H226" s="12"/>
      <c r="I226" s="12"/>
      <c r="J226" s="17"/>
      <c r="K226" s="17"/>
      <c r="L226" s="11"/>
      <c r="M226" s="9"/>
      <c r="N226" s="9"/>
      <c r="O226" s="9"/>
    </row>
    <row r="227" spans="7:15" x14ac:dyDescent="0.2">
      <c r="G227" s="11"/>
      <c r="H227" s="12"/>
      <c r="I227" s="12"/>
      <c r="J227" s="17"/>
      <c r="K227" s="17"/>
      <c r="L227" s="11"/>
      <c r="M227" s="9"/>
      <c r="N227" s="9"/>
      <c r="O227" s="9"/>
    </row>
    <row r="228" spans="7:15" x14ac:dyDescent="0.2">
      <c r="G228" s="11"/>
      <c r="H228" s="12"/>
      <c r="I228" s="12"/>
      <c r="J228" s="17"/>
      <c r="K228" s="17"/>
      <c r="L228" s="11"/>
      <c r="M228" s="9"/>
      <c r="N228" s="9"/>
      <c r="O228" s="9"/>
    </row>
    <row r="229" spans="7:15" x14ac:dyDescent="0.2">
      <c r="G229" s="11"/>
      <c r="H229" s="12"/>
      <c r="I229" s="12"/>
      <c r="J229" s="17"/>
      <c r="K229" s="17"/>
      <c r="L229" s="11"/>
      <c r="M229" s="9"/>
      <c r="N229" s="9"/>
      <c r="O229" s="9"/>
    </row>
    <row r="230" spans="7:15" x14ac:dyDescent="0.2">
      <c r="G230" s="11"/>
      <c r="H230" s="12"/>
      <c r="I230" s="12"/>
      <c r="J230" s="17"/>
      <c r="K230" s="17"/>
      <c r="L230" s="11"/>
      <c r="M230" s="9"/>
      <c r="N230" s="9"/>
      <c r="O230" s="9"/>
    </row>
    <row r="231" spans="7:15" x14ac:dyDescent="0.2">
      <c r="G231" s="11"/>
      <c r="H231" s="12"/>
      <c r="I231" s="12"/>
      <c r="J231" s="17"/>
      <c r="K231" s="17"/>
      <c r="L231" s="11"/>
      <c r="M231" s="9"/>
      <c r="N231" s="9"/>
      <c r="O231" s="9"/>
    </row>
    <row r="232" spans="7:15" x14ac:dyDescent="0.2">
      <c r="G232" s="11"/>
      <c r="H232" s="12"/>
      <c r="I232" s="12"/>
      <c r="J232" s="17"/>
      <c r="K232" s="17"/>
      <c r="L232" s="11"/>
      <c r="M232" s="9"/>
      <c r="N232" s="9"/>
      <c r="O232" s="9"/>
    </row>
    <row r="233" spans="7:15" x14ac:dyDescent="0.2">
      <c r="G233" s="11"/>
      <c r="H233" s="12"/>
      <c r="I233" s="12"/>
      <c r="J233" s="17"/>
      <c r="K233" s="17"/>
      <c r="L233" s="11"/>
      <c r="M233" s="9"/>
      <c r="N233" s="9"/>
      <c r="O233" s="9"/>
    </row>
    <row r="234" spans="7:15" x14ac:dyDescent="0.2">
      <c r="G234" s="11"/>
      <c r="H234" s="12"/>
      <c r="I234" s="12"/>
      <c r="J234" s="17"/>
      <c r="K234" s="17"/>
      <c r="L234" s="11"/>
      <c r="M234" s="9"/>
      <c r="N234" s="9"/>
      <c r="O234" s="9"/>
    </row>
    <row r="235" spans="7:15" x14ac:dyDescent="0.2">
      <c r="G235" s="11"/>
      <c r="H235" s="12"/>
      <c r="I235" s="12"/>
      <c r="J235" s="17"/>
      <c r="K235" s="17"/>
      <c r="L235" s="11"/>
      <c r="M235" s="9"/>
      <c r="N235" s="9"/>
      <c r="O235" s="9"/>
    </row>
    <row r="236" spans="7:15" x14ac:dyDescent="0.2">
      <c r="G236" s="11"/>
      <c r="H236" s="12"/>
      <c r="I236" s="12"/>
      <c r="J236" s="17"/>
      <c r="K236" s="17"/>
      <c r="L236" s="11"/>
      <c r="M236" s="9"/>
      <c r="N236" s="9"/>
      <c r="O236" s="9"/>
    </row>
    <row r="237" spans="7:15" x14ac:dyDescent="0.2">
      <c r="G237" s="11"/>
      <c r="H237" s="12"/>
      <c r="I237" s="12"/>
      <c r="J237" s="17"/>
      <c r="K237" s="17"/>
      <c r="L237" s="11"/>
      <c r="M237" s="9"/>
      <c r="N237" s="9"/>
      <c r="O237" s="9"/>
    </row>
    <row r="238" spans="7:15" x14ac:dyDescent="0.2">
      <c r="G238" s="11"/>
      <c r="H238" s="12"/>
      <c r="I238" s="12"/>
      <c r="J238" s="17"/>
      <c r="K238" s="17"/>
      <c r="L238" s="11"/>
      <c r="M238" s="9"/>
      <c r="N238" s="9"/>
      <c r="O238" s="9"/>
    </row>
    <row r="239" spans="7:15" x14ac:dyDescent="0.2">
      <c r="G239" s="11"/>
      <c r="H239" s="12"/>
      <c r="I239" s="12"/>
      <c r="J239" s="17"/>
      <c r="K239" s="17"/>
      <c r="L239" s="11"/>
      <c r="M239" s="9"/>
      <c r="N239" s="9"/>
      <c r="O239" s="9"/>
    </row>
    <row r="240" spans="7:15" x14ac:dyDescent="0.2">
      <c r="G240" s="11"/>
      <c r="H240" s="12"/>
      <c r="I240" s="12"/>
      <c r="J240" s="17"/>
      <c r="K240" s="17"/>
      <c r="L240" s="11"/>
      <c r="M240" s="9"/>
      <c r="N240" s="9"/>
      <c r="O240" s="9"/>
    </row>
    <row r="241" spans="7:15" x14ac:dyDescent="0.2">
      <c r="G241" s="11"/>
      <c r="H241" s="12"/>
      <c r="I241" s="12"/>
      <c r="J241" s="17"/>
      <c r="K241" s="17"/>
      <c r="L241" s="11"/>
      <c r="M241" s="9"/>
      <c r="N241" s="9"/>
      <c r="O241" s="9"/>
    </row>
    <row r="242" spans="7:15" x14ac:dyDescent="0.2">
      <c r="G242" s="11"/>
      <c r="H242" s="12"/>
      <c r="I242" s="12"/>
      <c r="J242" s="17"/>
      <c r="K242" s="17"/>
      <c r="L242" s="11"/>
      <c r="M242" s="9"/>
      <c r="N242" s="9"/>
      <c r="O242" s="9"/>
    </row>
    <row r="243" spans="7:15" x14ac:dyDescent="0.2">
      <c r="G243" s="11"/>
      <c r="H243" s="12"/>
      <c r="I243" s="12"/>
      <c r="J243" s="17"/>
      <c r="K243" s="17"/>
      <c r="L243" s="11"/>
      <c r="M243" s="9"/>
      <c r="N243" s="9"/>
      <c r="O243" s="9"/>
    </row>
    <row r="244" spans="7:15" x14ac:dyDescent="0.2">
      <c r="G244" s="11"/>
      <c r="H244" s="12"/>
      <c r="I244" s="12"/>
      <c r="J244" s="17"/>
      <c r="K244" s="17"/>
      <c r="L244" s="11"/>
      <c r="M244" s="9"/>
      <c r="N244" s="9"/>
      <c r="O244" s="9"/>
    </row>
    <row r="245" spans="7:15" x14ac:dyDescent="0.2">
      <c r="G245" s="11"/>
      <c r="H245" s="12"/>
      <c r="I245" s="12"/>
      <c r="J245" s="17"/>
      <c r="K245" s="17"/>
      <c r="L245" s="11"/>
      <c r="M245" s="9"/>
      <c r="N245" s="9"/>
      <c r="O245" s="9"/>
    </row>
    <row r="246" spans="7:15" x14ac:dyDescent="0.2">
      <c r="G246" s="11"/>
      <c r="H246" s="12"/>
      <c r="I246" s="12"/>
      <c r="J246" s="17"/>
      <c r="K246" s="17"/>
      <c r="L246" s="11"/>
      <c r="M246" s="9"/>
      <c r="N246" s="9"/>
      <c r="O246" s="9"/>
    </row>
    <row r="247" spans="7:15" x14ac:dyDescent="0.2">
      <c r="G247" s="11"/>
      <c r="H247" s="12"/>
      <c r="I247" s="12"/>
      <c r="J247" s="17"/>
      <c r="K247" s="17"/>
      <c r="L247" s="11"/>
      <c r="M247" s="9"/>
      <c r="N247" s="9"/>
      <c r="O247" s="9"/>
    </row>
    <row r="248" spans="7:15" x14ac:dyDescent="0.2">
      <c r="G248" s="11"/>
      <c r="H248" s="12"/>
      <c r="I248" s="12"/>
      <c r="J248" s="17"/>
      <c r="K248" s="17"/>
      <c r="L248" s="11"/>
      <c r="M248" s="9"/>
      <c r="N248" s="9"/>
      <c r="O248" s="9"/>
    </row>
    <row r="249" spans="7:15" x14ac:dyDescent="0.2">
      <c r="G249" s="11"/>
      <c r="H249" s="12"/>
      <c r="I249" s="12"/>
      <c r="J249" s="17"/>
      <c r="K249" s="17"/>
      <c r="L249" s="11"/>
      <c r="M249" s="9"/>
      <c r="N249" s="9"/>
      <c r="O249" s="9"/>
    </row>
    <row r="250" spans="7:15" x14ac:dyDescent="0.2">
      <c r="G250" s="11"/>
      <c r="H250" s="12"/>
      <c r="I250" s="12"/>
      <c r="J250" s="17"/>
      <c r="K250" s="17"/>
      <c r="L250" s="11"/>
      <c r="M250" s="9"/>
      <c r="N250" s="9"/>
      <c r="O250" s="9"/>
    </row>
    <row r="251" spans="7:15" x14ac:dyDescent="0.2">
      <c r="G251" s="11"/>
      <c r="H251" s="12"/>
      <c r="I251" s="12"/>
      <c r="J251" s="17"/>
      <c r="K251" s="17"/>
      <c r="L251" s="11"/>
      <c r="M251" s="9"/>
      <c r="N251" s="9"/>
      <c r="O251" s="9"/>
    </row>
    <row r="252" spans="7:15" x14ac:dyDescent="0.2">
      <c r="G252" s="11"/>
      <c r="H252" s="12"/>
      <c r="I252" s="12"/>
      <c r="J252" s="17"/>
      <c r="K252" s="17"/>
      <c r="L252" s="11"/>
      <c r="M252" s="9"/>
      <c r="N252" s="9"/>
      <c r="O252" s="9"/>
    </row>
    <row r="253" spans="7:15" x14ac:dyDescent="0.2">
      <c r="G253" s="11"/>
      <c r="H253" s="12"/>
      <c r="I253" s="12"/>
      <c r="J253" s="17"/>
      <c r="K253" s="17"/>
      <c r="L253" s="11"/>
      <c r="M253" s="9"/>
      <c r="N253" s="9"/>
      <c r="O253" s="9"/>
    </row>
    <row r="254" spans="7:15" x14ac:dyDescent="0.2">
      <c r="G254" s="11"/>
      <c r="H254" s="12"/>
      <c r="I254" s="12"/>
      <c r="J254" s="17"/>
      <c r="K254" s="17"/>
      <c r="L254" s="11"/>
      <c r="M254" s="9"/>
      <c r="N254" s="9"/>
      <c r="O254" s="9"/>
    </row>
    <row r="255" spans="7:15" x14ac:dyDescent="0.2">
      <c r="G255" s="11"/>
      <c r="H255" s="12"/>
      <c r="I255" s="12"/>
      <c r="J255" s="17"/>
      <c r="K255" s="17"/>
      <c r="L255" s="11"/>
      <c r="M255" s="9"/>
      <c r="N255" s="9"/>
      <c r="O255" s="9"/>
    </row>
    <row r="256" spans="7:15" x14ac:dyDescent="0.2">
      <c r="G256" s="11"/>
      <c r="H256" s="12"/>
      <c r="I256" s="12"/>
      <c r="J256" s="17"/>
      <c r="K256" s="17"/>
      <c r="L256" s="11"/>
      <c r="M256" s="9"/>
      <c r="N256" s="9"/>
      <c r="O256" s="9"/>
    </row>
    <row r="257" spans="7:15" x14ac:dyDescent="0.2">
      <c r="G257" s="11"/>
      <c r="H257" s="12"/>
      <c r="I257" s="12"/>
      <c r="J257" s="17"/>
      <c r="K257" s="17"/>
      <c r="L257" s="11"/>
      <c r="M257" s="9"/>
      <c r="N257" s="9"/>
      <c r="O257" s="9"/>
    </row>
    <row r="258" spans="7:15" x14ac:dyDescent="0.2">
      <c r="G258" s="11"/>
      <c r="H258" s="12"/>
      <c r="I258" s="12"/>
      <c r="J258" s="17"/>
      <c r="K258" s="17"/>
      <c r="L258" s="11"/>
      <c r="M258" s="9"/>
      <c r="N258" s="9"/>
      <c r="O258" s="9"/>
    </row>
    <row r="259" spans="7:15" x14ac:dyDescent="0.2">
      <c r="G259" s="11"/>
      <c r="H259" s="12"/>
      <c r="I259" s="12"/>
      <c r="J259" s="17"/>
      <c r="K259" s="17"/>
      <c r="L259" s="11"/>
      <c r="M259" s="9"/>
      <c r="N259" s="9"/>
      <c r="O259" s="9"/>
    </row>
    <row r="260" spans="7:15" x14ac:dyDescent="0.2">
      <c r="G260" s="11"/>
      <c r="H260" s="12"/>
      <c r="I260" s="12"/>
      <c r="J260" s="17"/>
      <c r="K260" s="17"/>
      <c r="L260" s="11"/>
      <c r="M260" s="9"/>
      <c r="N260" s="9"/>
      <c r="O260" s="9"/>
    </row>
    <row r="261" spans="7:15" x14ac:dyDescent="0.2">
      <c r="G261" s="11"/>
      <c r="H261" s="12"/>
      <c r="I261" s="12"/>
      <c r="J261" s="17"/>
      <c r="K261" s="17"/>
      <c r="L261" s="11"/>
      <c r="M261" s="9"/>
      <c r="N261" s="9"/>
      <c r="O261" s="9"/>
    </row>
    <row r="262" spans="7:15" x14ac:dyDescent="0.2">
      <c r="G262" s="11"/>
      <c r="H262" s="12"/>
      <c r="I262" s="12"/>
      <c r="J262" s="17"/>
      <c r="K262" s="17"/>
      <c r="L262" s="11"/>
      <c r="M262" s="9"/>
      <c r="N262" s="9"/>
      <c r="O262" s="9"/>
    </row>
    <row r="263" spans="7:15" x14ac:dyDescent="0.2">
      <c r="G263" s="11"/>
      <c r="H263" s="12"/>
      <c r="I263" s="12"/>
      <c r="J263" s="17"/>
      <c r="K263" s="17"/>
      <c r="L263" s="11"/>
      <c r="M263" s="9"/>
      <c r="N263" s="9"/>
      <c r="O263" s="9"/>
    </row>
    <row r="264" spans="7:15" x14ac:dyDescent="0.2">
      <c r="G264" s="11"/>
      <c r="H264" s="12"/>
      <c r="I264" s="12"/>
      <c r="J264" s="17"/>
      <c r="K264" s="17"/>
      <c r="L264" s="11"/>
      <c r="M264" s="9"/>
      <c r="N264" s="9"/>
      <c r="O264" s="9"/>
    </row>
    <row r="265" spans="7:15" x14ac:dyDescent="0.2">
      <c r="G265" s="11"/>
      <c r="H265" s="12"/>
      <c r="I265" s="12"/>
      <c r="J265" s="17"/>
      <c r="K265" s="17"/>
      <c r="L265" s="11"/>
      <c r="M265" s="9"/>
      <c r="N265" s="9"/>
      <c r="O265" s="9"/>
    </row>
    <row r="266" spans="7:15" x14ac:dyDescent="0.2">
      <c r="G266" s="11"/>
      <c r="H266" s="12"/>
      <c r="I266" s="12"/>
      <c r="J266" s="17"/>
      <c r="K266" s="17"/>
      <c r="L266" s="11"/>
      <c r="M266" s="9"/>
      <c r="N266" s="9"/>
      <c r="O266" s="9"/>
    </row>
    <row r="267" spans="7:15" x14ac:dyDescent="0.2">
      <c r="G267" s="11"/>
      <c r="H267" s="12"/>
      <c r="I267" s="12"/>
      <c r="J267" s="17"/>
      <c r="K267" s="17"/>
      <c r="L267" s="11"/>
      <c r="M267" s="9"/>
      <c r="N267" s="9"/>
      <c r="O267" s="9"/>
    </row>
    <row r="268" spans="7:15" x14ac:dyDescent="0.2">
      <c r="G268" s="11"/>
      <c r="H268" s="12"/>
      <c r="I268" s="12"/>
      <c r="J268" s="17"/>
      <c r="K268" s="17"/>
      <c r="L268" s="11"/>
      <c r="M268" s="9"/>
      <c r="N268" s="9"/>
      <c r="O268" s="9"/>
    </row>
    <row r="269" spans="7:15" x14ac:dyDescent="0.2">
      <c r="G269" s="11"/>
      <c r="H269" s="12"/>
      <c r="I269" s="12"/>
      <c r="J269" s="17"/>
      <c r="K269" s="17"/>
      <c r="L269" s="11"/>
      <c r="M269" s="9"/>
      <c r="N269" s="9"/>
      <c r="O269" s="9"/>
    </row>
    <row r="270" spans="7:15" x14ac:dyDescent="0.2">
      <c r="G270" s="11"/>
      <c r="H270" s="12"/>
      <c r="I270" s="12"/>
      <c r="J270" s="17"/>
      <c r="K270" s="17"/>
      <c r="L270" s="11"/>
      <c r="M270" s="9"/>
      <c r="N270" s="9"/>
      <c r="O270" s="9"/>
    </row>
    <row r="271" spans="7:15" x14ac:dyDescent="0.2">
      <c r="G271" s="11"/>
      <c r="H271" s="12"/>
      <c r="I271" s="12"/>
      <c r="J271" s="17"/>
      <c r="K271" s="17"/>
      <c r="L271" s="11"/>
      <c r="M271" s="9"/>
      <c r="N271" s="9"/>
      <c r="O271" s="9"/>
    </row>
    <row r="272" spans="7:15" x14ac:dyDescent="0.2">
      <c r="G272" s="11"/>
      <c r="H272" s="12"/>
      <c r="I272" s="12"/>
      <c r="J272" s="17"/>
      <c r="K272" s="17"/>
      <c r="L272" s="11"/>
      <c r="M272" s="9"/>
      <c r="N272" s="9"/>
      <c r="O272" s="9"/>
    </row>
    <row r="273" spans="7:15" x14ac:dyDescent="0.2">
      <c r="G273" s="11"/>
      <c r="H273" s="12"/>
      <c r="I273" s="12"/>
      <c r="J273" s="17"/>
      <c r="K273" s="17"/>
      <c r="L273" s="11"/>
      <c r="M273" s="9"/>
      <c r="N273" s="9"/>
      <c r="O273" s="9"/>
    </row>
    <row r="274" spans="7:15" x14ac:dyDescent="0.2">
      <c r="G274" s="11"/>
      <c r="H274" s="12"/>
      <c r="I274" s="12"/>
      <c r="J274" s="17"/>
      <c r="K274" s="17"/>
      <c r="L274" s="11"/>
      <c r="M274" s="9"/>
      <c r="N274" s="9"/>
      <c r="O274" s="9"/>
    </row>
    <row r="275" spans="7:15" x14ac:dyDescent="0.2">
      <c r="G275" s="11"/>
      <c r="H275" s="12"/>
      <c r="I275" s="12"/>
      <c r="J275" s="17"/>
      <c r="K275" s="17"/>
      <c r="L275" s="11"/>
      <c r="M275" s="9"/>
      <c r="N275" s="9"/>
      <c r="O275" s="9"/>
    </row>
    <row r="276" spans="7:15" x14ac:dyDescent="0.2">
      <c r="G276" s="11"/>
      <c r="H276" s="12"/>
      <c r="I276" s="12"/>
      <c r="J276" s="17"/>
      <c r="K276" s="17"/>
      <c r="L276" s="11"/>
      <c r="M276" s="9"/>
      <c r="N276" s="9"/>
      <c r="O276" s="9"/>
    </row>
    <row r="277" spans="7:15" x14ac:dyDescent="0.2">
      <c r="G277" s="11"/>
      <c r="H277" s="12"/>
      <c r="I277" s="12"/>
      <c r="J277" s="17"/>
      <c r="K277" s="17"/>
      <c r="L277" s="11"/>
      <c r="M277" s="9"/>
      <c r="N277" s="9"/>
      <c r="O277" s="9"/>
    </row>
    <row r="278" spans="7:15" x14ac:dyDescent="0.2">
      <c r="G278" s="11"/>
      <c r="H278" s="12"/>
      <c r="I278" s="12"/>
      <c r="J278" s="17"/>
      <c r="K278" s="17"/>
      <c r="L278" s="11"/>
      <c r="M278" s="9"/>
      <c r="N278" s="9"/>
      <c r="O278" s="9"/>
    </row>
    <row r="279" spans="7:15" x14ac:dyDescent="0.2">
      <c r="G279" s="11"/>
      <c r="H279" s="12"/>
      <c r="I279" s="12"/>
      <c r="J279" s="17"/>
      <c r="K279" s="17"/>
      <c r="L279" s="11"/>
      <c r="M279" s="9"/>
      <c r="N279" s="9"/>
      <c r="O279" s="9"/>
    </row>
    <row r="280" spans="7:15" x14ac:dyDescent="0.2">
      <c r="G280" s="11"/>
      <c r="H280" s="12"/>
      <c r="I280" s="12"/>
      <c r="J280" s="17"/>
      <c r="K280" s="17"/>
      <c r="L280" s="11"/>
      <c r="M280" s="9"/>
      <c r="N280" s="9"/>
      <c r="O280" s="9"/>
    </row>
    <row r="281" spans="7:15" x14ac:dyDescent="0.2">
      <c r="G281" s="11"/>
      <c r="H281" s="12"/>
      <c r="I281" s="12"/>
      <c r="J281" s="17"/>
      <c r="K281" s="17"/>
      <c r="L281" s="11"/>
      <c r="M281" s="9"/>
      <c r="N281" s="9"/>
      <c r="O281" s="9"/>
    </row>
    <row r="282" spans="7:15" x14ac:dyDescent="0.2">
      <c r="G282" s="11"/>
      <c r="H282" s="12"/>
      <c r="I282" s="12"/>
      <c r="J282" s="17"/>
      <c r="K282" s="17"/>
      <c r="L282" s="11"/>
      <c r="M282" s="9"/>
      <c r="N282" s="9"/>
      <c r="O282" s="9"/>
    </row>
    <row r="283" spans="7:15" x14ac:dyDescent="0.2">
      <c r="G283" s="11"/>
      <c r="H283" s="12"/>
      <c r="I283" s="12"/>
      <c r="J283" s="17"/>
      <c r="K283" s="17"/>
      <c r="L283" s="11"/>
      <c r="M283" s="9"/>
      <c r="N283" s="9"/>
      <c r="O283" s="9"/>
    </row>
    <row r="284" spans="7:15" x14ac:dyDescent="0.2">
      <c r="G284" s="11"/>
      <c r="H284" s="12"/>
      <c r="I284" s="12"/>
      <c r="J284" s="17"/>
      <c r="K284" s="17"/>
      <c r="L284" s="11"/>
      <c r="M284" s="9"/>
      <c r="N284" s="9"/>
      <c r="O284" s="9"/>
    </row>
    <row r="285" spans="7:15" x14ac:dyDescent="0.2">
      <c r="G285" s="11"/>
      <c r="H285" s="12"/>
      <c r="I285" s="12"/>
      <c r="J285" s="17"/>
      <c r="K285" s="17"/>
      <c r="L285" s="11"/>
      <c r="M285" s="9"/>
      <c r="N285" s="9"/>
      <c r="O285" s="9"/>
    </row>
    <row r="286" spans="7:15" x14ac:dyDescent="0.2">
      <c r="G286" s="11"/>
      <c r="H286" s="12"/>
      <c r="I286" s="12"/>
      <c r="J286" s="17"/>
      <c r="K286" s="17"/>
      <c r="L286" s="11"/>
      <c r="M286" s="9"/>
      <c r="N286" s="9"/>
      <c r="O286" s="9"/>
    </row>
    <row r="287" spans="7:15" x14ac:dyDescent="0.2">
      <c r="G287" s="11"/>
      <c r="H287" s="12"/>
      <c r="I287" s="12"/>
      <c r="J287" s="17"/>
      <c r="K287" s="17"/>
      <c r="L287" s="11"/>
      <c r="M287" s="9"/>
      <c r="N287" s="9"/>
      <c r="O287" s="9"/>
    </row>
    <row r="288" spans="7:15" x14ac:dyDescent="0.2">
      <c r="G288" s="11"/>
      <c r="H288" s="12"/>
      <c r="I288" s="12"/>
      <c r="J288" s="17"/>
      <c r="K288" s="17"/>
      <c r="L288" s="11"/>
      <c r="M288" s="9"/>
      <c r="N288" s="9"/>
      <c r="O288" s="9"/>
    </row>
    <row r="289" spans="7:15" x14ac:dyDescent="0.2">
      <c r="G289" s="11"/>
      <c r="H289" s="12"/>
      <c r="I289" s="12"/>
      <c r="J289" s="17"/>
      <c r="K289" s="17"/>
      <c r="L289" s="11"/>
      <c r="M289" s="9"/>
      <c r="N289" s="9"/>
      <c r="O289" s="9"/>
    </row>
    <row r="290" spans="7:15" x14ac:dyDescent="0.2">
      <c r="G290" s="11"/>
      <c r="H290" s="12"/>
      <c r="I290" s="12"/>
      <c r="J290" s="17"/>
      <c r="K290" s="17"/>
      <c r="L290" s="11"/>
      <c r="M290" s="9"/>
      <c r="N290" s="9"/>
      <c r="O290" s="9"/>
    </row>
    <row r="291" spans="7:15" x14ac:dyDescent="0.2">
      <c r="G291" s="11"/>
      <c r="H291" s="12"/>
      <c r="I291" s="12"/>
      <c r="J291" s="17"/>
      <c r="K291" s="17"/>
      <c r="L291" s="11"/>
      <c r="M291" s="9"/>
      <c r="N291" s="9"/>
      <c r="O291" s="9"/>
    </row>
    <row r="292" spans="7:15" x14ac:dyDescent="0.2">
      <c r="G292" s="11"/>
      <c r="H292" s="12"/>
      <c r="I292" s="12"/>
      <c r="J292" s="17"/>
      <c r="K292" s="17"/>
      <c r="L292" s="11"/>
      <c r="M292" s="9"/>
      <c r="N292" s="9"/>
      <c r="O292" s="9"/>
    </row>
    <row r="293" spans="7:15" x14ac:dyDescent="0.2">
      <c r="G293" s="11"/>
      <c r="H293" s="12"/>
      <c r="I293" s="12"/>
      <c r="J293" s="17"/>
      <c r="K293" s="17"/>
      <c r="L293" s="11"/>
      <c r="M293" s="9"/>
      <c r="N293" s="9"/>
      <c r="O293" s="9"/>
    </row>
    <row r="294" spans="7:15" x14ac:dyDescent="0.2">
      <c r="G294" s="11"/>
      <c r="H294" s="12"/>
      <c r="I294" s="12"/>
      <c r="J294" s="17"/>
      <c r="K294" s="17"/>
      <c r="L294" s="11"/>
      <c r="M294" s="9"/>
      <c r="N294" s="9"/>
      <c r="O294" s="9"/>
    </row>
    <row r="295" spans="7:15" x14ac:dyDescent="0.2">
      <c r="G295" s="11"/>
      <c r="H295" s="12"/>
      <c r="I295" s="12"/>
      <c r="J295" s="17"/>
      <c r="K295" s="17"/>
      <c r="L295" s="11"/>
      <c r="M295" s="9"/>
      <c r="N295" s="9"/>
      <c r="O295" s="9"/>
    </row>
    <row r="296" spans="7:15" x14ac:dyDescent="0.2">
      <c r="G296" s="11"/>
      <c r="H296" s="12"/>
      <c r="I296" s="12"/>
      <c r="J296" s="17"/>
      <c r="K296" s="17"/>
      <c r="L296" s="11"/>
      <c r="M296" s="9"/>
      <c r="N296" s="9"/>
      <c r="O296" s="9"/>
    </row>
    <row r="297" spans="7:15" x14ac:dyDescent="0.2">
      <c r="G297" s="11"/>
      <c r="H297" s="12"/>
      <c r="I297" s="12"/>
      <c r="J297" s="17"/>
      <c r="K297" s="17"/>
      <c r="L297" s="11"/>
      <c r="M297" s="9"/>
      <c r="N297" s="9"/>
      <c r="O297" s="9"/>
    </row>
    <row r="298" spans="7:15" x14ac:dyDescent="0.2">
      <c r="G298" s="11"/>
      <c r="H298" s="12"/>
      <c r="I298" s="12"/>
      <c r="J298" s="17"/>
      <c r="K298" s="17"/>
      <c r="L298" s="11"/>
      <c r="M298" s="9"/>
      <c r="N298" s="9"/>
      <c r="O298" s="9"/>
    </row>
    <row r="299" spans="7:15" x14ac:dyDescent="0.2">
      <c r="G299" s="11"/>
      <c r="H299" s="12"/>
      <c r="I299" s="12"/>
      <c r="J299" s="17"/>
      <c r="K299" s="17"/>
      <c r="L299" s="11"/>
      <c r="M299" s="9"/>
      <c r="N299" s="9"/>
      <c r="O299" s="9"/>
    </row>
    <row r="300" spans="7:15" x14ac:dyDescent="0.2">
      <c r="G300" s="11"/>
      <c r="H300" s="12"/>
      <c r="I300" s="12"/>
      <c r="J300" s="17"/>
      <c r="K300" s="17"/>
      <c r="L300" s="11"/>
      <c r="M300" s="9"/>
      <c r="N300" s="9"/>
      <c r="O300" s="9"/>
    </row>
    <row r="301" spans="7:15" x14ac:dyDescent="0.2">
      <c r="G301" s="11"/>
      <c r="H301" s="12"/>
      <c r="I301" s="12"/>
      <c r="J301" s="17"/>
      <c r="K301" s="17"/>
      <c r="L301" s="11"/>
      <c r="M301" s="9"/>
      <c r="N301" s="9"/>
      <c r="O301" s="9"/>
    </row>
    <row r="302" spans="7:15" x14ac:dyDescent="0.2">
      <c r="G302" s="11"/>
      <c r="H302" s="12"/>
      <c r="I302" s="12"/>
      <c r="J302" s="17"/>
      <c r="K302" s="17"/>
      <c r="L302" s="11"/>
      <c r="M302" s="9"/>
      <c r="N302" s="9"/>
      <c r="O302" s="9"/>
    </row>
    <row r="303" spans="7:15" x14ac:dyDescent="0.2">
      <c r="G303" s="11"/>
      <c r="H303" s="12"/>
      <c r="I303" s="12"/>
      <c r="J303" s="17"/>
      <c r="K303" s="17"/>
      <c r="L303" s="11"/>
      <c r="M303" s="9"/>
      <c r="N303" s="9"/>
      <c r="O303" s="9"/>
    </row>
    <row r="304" spans="7:15" x14ac:dyDescent="0.2">
      <c r="G304" s="11"/>
      <c r="H304" s="12"/>
      <c r="I304" s="12"/>
      <c r="J304" s="17"/>
      <c r="K304" s="17"/>
      <c r="L304" s="11"/>
      <c r="M304" s="9"/>
      <c r="N304" s="9"/>
      <c r="O304" s="9"/>
    </row>
    <row r="305" spans="7:15" x14ac:dyDescent="0.2">
      <c r="G305" s="11"/>
      <c r="H305" s="12"/>
      <c r="I305" s="12"/>
      <c r="J305" s="17"/>
      <c r="K305" s="17"/>
      <c r="L305" s="11"/>
      <c r="M305" s="9"/>
      <c r="N305" s="9"/>
      <c r="O305" s="9"/>
    </row>
    <row r="306" spans="7:15" x14ac:dyDescent="0.2">
      <c r="G306" s="11"/>
      <c r="H306" s="12"/>
      <c r="I306" s="12"/>
      <c r="J306" s="17"/>
      <c r="K306" s="17"/>
      <c r="L306" s="11"/>
      <c r="M306" s="9"/>
      <c r="N306" s="9"/>
      <c r="O306" s="9"/>
    </row>
    <row r="307" spans="7:15" x14ac:dyDescent="0.2">
      <c r="G307" s="11"/>
      <c r="H307" s="12"/>
      <c r="I307" s="12"/>
      <c r="J307" s="17"/>
      <c r="K307" s="17"/>
      <c r="L307" s="11"/>
      <c r="M307" s="9"/>
      <c r="N307" s="9"/>
      <c r="O307" s="9"/>
    </row>
    <row r="308" spans="7:15" x14ac:dyDescent="0.2">
      <c r="G308" s="11"/>
      <c r="H308" s="12"/>
      <c r="I308" s="12"/>
      <c r="J308" s="17"/>
      <c r="K308" s="17"/>
      <c r="L308" s="11"/>
      <c r="M308" s="9"/>
      <c r="N308" s="9"/>
      <c r="O308" s="9"/>
    </row>
    <row r="309" spans="7:15" x14ac:dyDescent="0.2">
      <c r="G309" s="11"/>
      <c r="H309" s="12"/>
      <c r="I309" s="12"/>
      <c r="J309" s="17"/>
      <c r="K309" s="17"/>
      <c r="L309" s="11"/>
      <c r="M309" s="9"/>
      <c r="N309" s="9"/>
      <c r="O309" s="9"/>
    </row>
    <row r="310" spans="7:15" x14ac:dyDescent="0.2">
      <c r="G310" s="11"/>
      <c r="H310" s="12"/>
      <c r="I310" s="12"/>
      <c r="J310" s="17"/>
      <c r="K310" s="17"/>
      <c r="L310" s="11"/>
      <c r="M310" s="9"/>
      <c r="N310" s="9"/>
      <c r="O310" s="9"/>
    </row>
    <row r="311" spans="7:15" x14ac:dyDescent="0.2">
      <c r="G311" s="11"/>
      <c r="H311" s="12"/>
      <c r="I311" s="12"/>
      <c r="J311" s="17"/>
      <c r="K311" s="17"/>
      <c r="L311" s="11"/>
      <c r="M311" s="9"/>
      <c r="N311" s="9"/>
      <c r="O311" s="9"/>
    </row>
    <row r="312" spans="7:15" x14ac:dyDescent="0.2">
      <c r="G312" s="11"/>
      <c r="H312" s="12"/>
      <c r="I312" s="12"/>
      <c r="J312" s="17"/>
      <c r="K312" s="17"/>
      <c r="L312" s="11"/>
      <c r="M312" s="9"/>
      <c r="N312" s="9"/>
      <c r="O312" s="9"/>
    </row>
    <row r="313" spans="7:15" x14ac:dyDescent="0.2">
      <c r="G313" s="11"/>
      <c r="H313" s="12"/>
      <c r="I313" s="12"/>
      <c r="J313" s="17"/>
      <c r="K313" s="17"/>
      <c r="L313" s="11"/>
      <c r="M313" s="9"/>
      <c r="N313" s="9"/>
      <c r="O313" s="9"/>
    </row>
    <row r="314" spans="7:15" x14ac:dyDescent="0.2">
      <c r="G314" s="11"/>
      <c r="H314" s="12"/>
      <c r="I314" s="12"/>
      <c r="J314" s="17"/>
      <c r="K314" s="17"/>
      <c r="L314" s="11"/>
      <c r="M314" s="9"/>
      <c r="N314" s="9"/>
      <c r="O314" s="9"/>
    </row>
    <row r="315" spans="7:15" x14ac:dyDescent="0.2">
      <c r="G315" s="11"/>
      <c r="H315" s="12"/>
      <c r="I315" s="12"/>
      <c r="J315" s="17"/>
      <c r="K315" s="17"/>
      <c r="L315" s="11"/>
      <c r="M315" s="9"/>
      <c r="N315" s="9"/>
      <c r="O315" s="9"/>
    </row>
    <row r="316" spans="7:15" x14ac:dyDescent="0.2">
      <c r="G316" s="11"/>
      <c r="H316" s="12"/>
      <c r="I316" s="12"/>
      <c r="J316" s="17"/>
      <c r="K316" s="17"/>
      <c r="L316" s="11"/>
      <c r="M316" s="9"/>
      <c r="N316" s="9"/>
      <c r="O316" s="9"/>
    </row>
    <row r="317" spans="7:15" x14ac:dyDescent="0.2">
      <c r="G317" s="11"/>
      <c r="H317" s="12"/>
      <c r="I317" s="12"/>
      <c r="J317" s="17"/>
      <c r="K317" s="17"/>
      <c r="L317" s="11"/>
      <c r="M317" s="9"/>
      <c r="N317" s="9"/>
      <c r="O317" s="9"/>
    </row>
    <row r="318" spans="7:15" x14ac:dyDescent="0.2">
      <c r="G318" s="11"/>
      <c r="H318" s="12"/>
      <c r="I318" s="12"/>
      <c r="J318" s="17"/>
      <c r="K318" s="17"/>
      <c r="L318" s="11"/>
      <c r="M318" s="9"/>
      <c r="N318" s="9"/>
      <c r="O318" s="9"/>
    </row>
    <row r="319" spans="7:15" x14ac:dyDescent="0.2">
      <c r="G319" s="11"/>
      <c r="H319" s="12"/>
      <c r="I319" s="12"/>
      <c r="J319" s="17"/>
      <c r="K319" s="17"/>
      <c r="L319" s="11"/>
      <c r="M319" s="9"/>
      <c r="N319" s="9"/>
      <c r="O319" s="9"/>
    </row>
    <row r="320" spans="7:15" x14ac:dyDescent="0.2">
      <c r="G320" s="11"/>
      <c r="H320" s="12"/>
      <c r="I320" s="12"/>
      <c r="J320" s="17"/>
      <c r="K320" s="17"/>
      <c r="L320" s="11"/>
      <c r="M320" s="9"/>
      <c r="N320" s="9"/>
      <c r="O320" s="9"/>
    </row>
    <row r="321" spans="7:15" x14ac:dyDescent="0.2">
      <c r="G321" s="11"/>
      <c r="H321" s="12"/>
      <c r="I321" s="12"/>
      <c r="J321" s="17"/>
      <c r="K321" s="17"/>
      <c r="L321" s="11"/>
      <c r="M321" s="9"/>
      <c r="N321" s="9"/>
      <c r="O321" s="9"/>
    </row>
    <row r="322" spans="7:15" x14ac:dyDescent="0.2">
      <c r="G322" s="11"/>
      <c r="H322" s="12"/>
      <c r="I322" s="12"/>
      <c r="J322" s="17"/>
      <c r="K322" s="17"/>
      <c r="L322" s="11"/>
      <c r="M322" s="9"/>
      <c r="N322" s="9"/>
      <c r="O322" s="9"/>
    </row>
    <row r="323" spans="7:15" x14ac:dyDescent="0.2">
      <c r="G323" s="11"/>
      <c r="H323" s="12"/>
      <c r="I323" s="12"/>
      <c r="J323" s="17"/>
      <c r="K323" s="17"/>
      <c r="L323" s="11"/>
      <c r="M323" s="9"/>
      <c r="N323" s="9"/>
      <c r="O323" s="9"/>
    </row>
    <row r="324" spans="7:15" x14ac:dyDescent="0.2">
      <c r="G324" s="11"/>
      <c r="H324" s="12"/>
      <c r="I324" s="12"/>
      <c r="J324" s="17"/>
      <c r="K324" s="17"/>
      <c r="L324" s="11"/>
      <c r="M324" s="9"/>
      <c r="N324" s="9"/>
      <c r="O324" s="9"/>
    </row>
    <row r="325" spans="7:15" x14ac:dyDescent="0.2">
      <c r="G325" s="11"/>
      <c r="H325" s="12"/>
      <c r="I325" s="12"/>
      <c r="J325" s="17"/>
      <c r="K325" s="17"/>
      <c r="L325" s="11"/>
      <c r="M325" s="9"/>
      <c r="N325" s="9"/>
      <c r="O325" s="9"/>
    </row>
    <row r="326" spans="7:15" x14ac:dyDescent="0.2">
      <c r="G326" s="11"/>
      <c r="H326" s="12"/>
      <c r="I326" s="12"/>
      <c r="J326" s="17"/>
      <c r="K326" s="17"/>
      <c r="L326" s="11"/>
      <c r="M326" s="9"/>
      <c r="N326" s="9"/>
      <c r="O326" s="9"/>
    </row>
    <row r="327" spans="7:15" x14ac:dyDescent="0.2">
      <c r="G327" s="11"/>
      <c r="H327" s="12"/>
      <c r="I327" s="12"/>
      <c r="J327" s="17"/>
      <c r="K327" s="17"/>
      <c r="L327" s="11"/>
      <c r="M327" s="9"/>
      <c r="N327" s="9"/>
      <c r="O327" s="9"/>
    </row>
    <row r="328" spans="7:15" x14ac:dyDescent="0.2">
      <c r="G328" s="11"/>
      <c r="H328" s="12"/>
      <c r="I328" s="12"/>
      <c r="J328" s="17"/>
      <c r="K328" s="17"/>
      <c r="L328" s="11"/>
      <c r="M328" s="9"/>
      <c r="N328" s="9"/>
      <c r="O328" s="9"/>
    </row>
    <row r="329" spans="7:15" x14ac:dyDescent="0.2">
      <c r="G329" s="11"/>
      <c r="H329" s="12"/>
      <c r="I329" s="12"/>
      <c r="J329" s="17"/>
      <c r="K329" s="17"/>
      <c r="L329" s="11"/>
      <c r="M329" s="9"/>
      <c r="N329" s="9"/>
      <c r="O329" s="9"/>
    </row>
    <row r="330" spans="7:15" x14ac:dyDescent="0.2">
      <c r="G330" s="11"/>
      <c r="H330" s="12"/>
      <c r="I330" s="12"/>
      <c r="J330" s="17"/>
      <c r="K330" s="17"/>
      <c r="L330" s="11"/>
      <c r="M330" s="9"/>
      <c r="N330" s="9"/>
      <c r="O330" s="9"/>
    </row>
    <row r="331" spans="7:15" x14ac:dyDescent="0.2">
      <c r="G331" s="11"/>
      <c r="H331" s="12"/>
      <c r="I331" s="12"/>
      <c r="J331" s="17"/>
      <c r="K331" s="17"/>
      <c r="L331" s="11"/>
      <c r="M331" s="9"/>
      <c r="N331" s="9"/>
      <c r="O331" s="9"/>
    </row>
    <row r="332" spans="7:15" x14ac:dyDescent="0.2">
      <c r="G332" s="11"/>
      <c r="H332" s="12"/>
      <c r="I332" s="12"/>
      <c r="J332" s="17"/>
      <c r="K332" s="17"/>
      <c r="L332" s="11"/>
      <c r="M332" s="9"/>
      <c r="N332" s="9"/>
      <c r="O332" s="9"/>
    </row>
    <row r="333" spans="7:15" x14ac:dyDescent="0.2">
      <c r="G333" s="11"/>
      <c r="H333" s="12"/>
      <c r="I333" s="12"/>
      <c r="J333" s="17"/>
      <c r="K333" s="17"/>
      <c r="L333" s="11"/>
      <c r="M333" s="9"/>
      <c r="N333" s="9"/>
      <c r="O333" s="9"/>
    </row>
    <row r="334" spans="7:15" x14ac:dyDescent="0.2">
      <c r="G334" s="11"/>
      <c r="H334" s="12"/>
      <c r="I334" s="12"/>
      <c r="J334" s="17"/>
      <c r="K334" s="17"/>
      <c r="L334" s="11"/>
      <c r="M334" s="9"/>
      <c r="N334" s="9"/>
      <c r="O334" s="9"/>
    </row>
    <row r="335" spans="7:15" x14ac:dyDescent="0.2">
      <c r="G335" s="11"/>
      <c r="H335" s="12"/>
      <c r="I335" s="12"/>
      <c r="J335" s="17"/>
      <c r="K335" s="17"/>
      <c r="L335" s="11"/>
      <c r="M335" s="9"/>
      <c r="N335" s="9"/>
      <c r="O335" s="9"/>
    </row>
    <row r="336" spans="7:15" x14ac:dyDescent="0.2">
      <c r="G336" s="11"/>
      <c r="H336" s="12"/>
      <c r="I336" s="12"/>
      <c r="J336" s="17"/>
      <c r="K336" s="17"/>
      <c r="L336" s="11"/>
      <c r="M336" s="9"/>
      <c r="N336" s="9"/>
      <c r="O336" s="9"/>
    </row>
    <row r="337" spans="7:15" x14ac:dyDescent="0.2">
      <c r="G337" s="11"/>
      <c r="H337" s="12"/>
      <c r="I337" s="12"/>
      <c r="J337" s="17"/>
      <c r="K337" s="17"/>
      <c r="L337" s="11"/>
      <c r="M337" s="9"/>
      <c r="N337" s="9"/>
      <c r="O337" s="9"/>
    </row>
    <row r="338" spans="7:15" x14ac:dyDescent="0.2">
      <c r="G338" s="11"/>
      <c r="H338" s="12"/>
      <c r="I338" s="12"/>
      <c r="J338" s="17"/>
      <c r="K338" s="17"/>
      <c r="L338" s="11"/>
      <c r="M338" s="9"/>
      <c r="N338" s="9"/>
      <c r="O338" s="9"/>
    </row>
    <row r="339" spans="7:15" x14ac:dyDescent="0.2">
      <c r="G339" s="11"/>
      <c r="H339" s="12"/>
      <c r="I339" s="12"/>
      <c r="J339" s="17"/>
      <c r="K339" s="17"/>
      <c r="L339" s="11"/>
      <c r="M339" s="9"/>
      <c r="N339" s="9"/>
      <c r="O339" s="9"/>
    </row>
    <row r="340" spans="7:15" x14ac:dyDescent="0.2">
      <c r="G340" s="11"/>
      <c r="H340" s="12"/>
      <c r="I340" s="12"/>
      <c r="J340" s="17"/>
      <c r="K340" s="17"/>
      <c r="L340" s="11"/>
      <c r="M340" s="9"/>
      <c r="N340" s="9"/>
      <c r="O340" s="9"/>
    </row>
    <row r="341" spans="7:15" x14ac:dyDescent="0.2">
      <c r="G341" s="11"/>
      <c r="H341" s="12"/>
      <c r="I341" s="12"/>
      <c r="J341" s="17"/>
      <c r="K341" s="17"/>
      <c r="L341" s="11"/>
      <c r="M341" s="9"/>
      <c r="N341" s="9"/>
      <c r="O341" s="9"/>
    </row>
    <row r="342" spans="7:15" x14ac:dyDescent="0.2">
      <c r="G342" s="11"/>
      <c r="H342" s="12"/>
      <c r="I342" s="12"/>
      <c r="J342" s="17"/>
      <c r="K342" s="17"/>
      <c r="L342" s="11"/>
      <c r="M342" s="9"/>
      <c r="N342" s="9"/>
      <c r="O342" s="9"/>
    </row>
    <row r="343" spans="7:15" x14ac:dyDescent="0.2">
      <c r="G343" s="11"/>
      <c r="H343" s="12"/>
      <c r="I343" s="12"/>
      <c r="J343" s="17"/>
      <c r="K343" s="17"/>
      <c r="L343" s="11"/>
      <c r="M343" s="9"/>
      <c r="N343" s="9"/>
      <c r="O343" s="9"/>
    </row>
    <row r="344" spans="7:15" x14ac:dyDescent="0.2">
      <c r="G344" s="11"/>
      <c r="H344" s="12"/>
      <c r="I344" s="12"/>
      <c r="J344" s="17"/>
      <c r="K344" s="17"/>
      <c r="L344" s="11"/>
      <c r="M344" s="9"/>
      <c r="N344" s="9"/>
      <c r="O344" s="9"/>
    </row>
    <row r="345" spans="7:15" x14ac:dyDescent="0.2">
      <c r="G345" s="11"/>
      <c r="H345" s="12"/>
      <c r="I345" s="12"/>
      <c r="J345" s="17"/>
      <c r="K345" s="17"/>
      <c r="L345" s="11"/>
      <c r="M345" s="9"/>
      <c r="N345" s="9"/>
      <c r="O345" s="9"/>
    </row>
    <row r="346" spans="7:15" x14ac:dyDescent="0.2">
      <c r="G346" s="11"/>
      <c r="H346" s="12"/>
      <c r="I346" s="12"/>
      <c r="J346" s="17"/>
      <c r="K346" s="17"/>
      <c r="L346" s="11"/>
      <c r="M346" s="9"/>
      <c r="N346" s="9"/>
      <c r="O346" s="9"/>
    </row>
    <row r="347" spans="7:15" x14ac:dyDescent="0.2">
      <c r="G347" s="11"/>
      <c r="H347" s="12"/>
      <c r="I347" s="12"/>
      <c r="J347" s="17"/>
      <c r="K347" s="17"/>
      <c r="L347" s="11"/>
      <c r="M347" s="9"/>
      <c r="N347" s="9"/>
      <c r="O347" s="9"/>
    </row>
    <row r="348" spans="7:15" x14ac:dyDescent="0.2">
      <c r="G348" s="11"/>
      <c r="H348" s="12"/>
      <c r="I348" s="12"/>
      <c r="J348" s="17"/>
      <c r="K348" s="17"/>
      <c r="L348" s="11"/>
      <c r="M348" s="9"/>
      <c r="N348" s="9"/>
      <c r="O348" s="9"/>
    </row>
    <row r="349" spans="7:15" x14ac:dyDescent="0.2">
      <c r="G349" s="11"/>
      <c r="H349" s="12"/>
      <c r="I349" s="12"/>
      <c r="J349" s="17"/>
      <c r="K349" s="17"/>
      <c r="L349" s="11"/>
      <c r="M349" s="9"/>
      <c r="N349" s="9"/>
      <c r="O349" s="9"/>
    </row>
    <row r="350" spans="7:15" x14ac:dyDescent="0.2">
      <c r="G350" s="11"/>
      <c r="H350" s="12"/>
      <c r="I350" s="12"/>
      <c r="J350" s="17"/>
      <c r="K350" s="17"/>
      <c r="L350" s="11"/>
      <c r="M350" s="9"/>
      <c r="N350" s="9"/>
      <c r="O350" s="9"/>
    </row>
    <row r="351" spans="7:15" x14ac:dyDescent="0.2">
      <c r="G351" s="11"/>
      <c r="H351" s="12"/>
      <c r="I351" s="12"/>
      <c r="J351" s="17"/>
      <c r="K351" s="17"/>
      <c r="L351" s="11"/>
      <c r="M351" s="9"/>
      <c r="N351" s="9"/>
      <c r="O351" s="9"/>
    </row>
    <row r="352" spans="7:15" x14ac:dyDescent="0.2">
      <c r="G352" s="11"/>
      <c r="H352" s="12"/>
      <c r="I352" s="12"/>
      <c r="J352" s="17"/>
      <c r="K352" s="17"/>
      <c r="L352" s="11"/>
      <c r="M352" s="9"/>
      <c r="N352" s="9"/>
      <c r="O352" s="9"/>
    </row>
    <row r="353" spans="7:15" x14ac:dyDescent="0.2">
      <c r="G353" s="11"/>
      <c r="H353" s="12"/>
      <c r="I353" s="12"/>
      <c r="J353" s="17"/>
      <c r="K353" s="17"/>
      <c r="L353" s="11"/>
      <c r="M353" s="9"/>
      <c r="N353" s="9"/>
      <c r="O353" s="9"/>
    </row>
    <row r="354" spans="7:15" x14ac:dyDescent="0.2">
      <c r="G354" s="11"/>
      <c r="H354" s="12"/>
      <c r="I354" s="12"/>
      <c r="J354" s="17"/>
      <c r="K354" s="17"/>
      <c r="L354" s="11"/>
      <c r="M354" s="9"/>
      <c r="N354" s="9"/>
      <c r="O354" s="9"/>
    </row>
    <row r="355" spans="7:15" x14ac:dyDescent="0.2">
      <c r="G355" s="11"/>
      <c r="H355" s="12"/>
      <c r="I355" s="12"/>
      <c r="J355" s="17"/>
      <c r="K355" s="17"/>
      <c r="L355" s="11"/>
      <c r="M355" s="9"/>
      <c r="N355" s="9"/>
      <c r="O355" s="9"/>
    </row>
    <row r="356" spans="7:15" x14ac:dyDescent="0.2">
      <c r="G356" s="11"/>
      <c r="H356" s="12"/>
      <c r="I356" s="12"/>
      <c r="J356" s="17"/>
      <c r="K356" s="17"/>
      <c r="L356" s="11"/>
      <c r="M356" s="9"/>
      <c r="N356" s="9"/>
      <c r="O356" s="9"/>
    </row>
    <row r="357" spans="7:15" x14ac:dyDescent="0.2">
      <c r="G357" s="11"/>
      <c r="H357" s="12"/>
      <c r="I357" s="12"/>
      <c r="J357" s="17"/>
      <c r="K357" s="17"/>
      <c r="L357" s="11"/>
      <c r="M357" s="9"/>
      <c r="N357" s="9"/>
      <c r="O357" s="9"/>
    </row>
    <row r="358" spans="7:15" x14ac:dyDescent="0.2">
      <c r="G358" s="11"/>
      <c r="H358" s="12"/>
      <c r="I358" s="12"/>
      <c r="J358" s="17"/>
      <c r="K358" s="17"/>
      <c r="L358" s="11"/>
      <c r="M358" s="9"/>
      <c r="N358" s="9"/>
      <c r="O358" s="9"/>
    </row>
    <row r="359" spans="7:15" x14ac:dyDescent="0.2">
      <c r="G359" s="11"/>
      <c r="H359" s="12"/>
      <c r="I359" s="12"/>
      <c r="J359" s="17"/>
      <c r="K359" s="17"/>
      <c r="L359" s="11"/>
      <c r="M359" s="9"/>
      <c r="N359" s="9"/>
      <c r="O359" s="9"/>
    </row>
    <row r="360" spans="7:15" x14ac:dyDescent="0.2">
      <c r="G360" s="11"/>
      <c r="H360" s="12"/>
      <c r="I360" s="12"/>
      <c r="J360" s="17"/>
      <c r="K360" s="17"/>
      <c r="L360" s="11"/>
      <c r="M360" s="9"/>
      <c r="N360" s="9"/>
      <c r="O360" s="9"/>
    </row>
    <row r="361" spans="7:15" x14ac:dyDescent="0.2">
      <c r="G361" s="11"/>
      <c r="H361" s="12"/>
      <c r="I361" s="12"/>
      <c r="J361" s="17"/>
      <c r="K361" s="17"/>
      <c r="L361" s="11"/>
      <c r="M361" s="9"/>
      <c r="N361" s="9"/>
      <c r="O361" s="9"/>
    </row>
    <row r="362" spans="7:15" x14ac:dyDescent="0.2">
      <c r="G362" s="11"/>
      <c r="H362" s="12"/>
      <c r="I362" s="12"/>
      <c r="J362" s="17"/>
      <c r="K362" s="17"/>
      <c r="L362" s="11"/>
      <c r="M362" s="9"/>
      <c r="N362" s="9"/>
      <c r="O362" s="9"/>
    </row>
    <row r="363" spans="7:15" x14ac:dyDescent="0.2">
      <c r="G363" s="11"/>
      <c r="H363" s="12"/>
      <c r="I363" s="12"/>
      <c r="J363" s="17"/>
      <c r="K363" s="17"/>
      <c r="L363" s="11"/>
      <c r="M363" s="9"/>
      <c r="N363" s="9"/>
      <c r="O363" s="9"/>
    </row>
    <row r="364" spans="7:15" x14ac:dyDescent="0.2">
      <c r="G364" s="11"/>
      <c r="H364" s="12"/>
      <c r="I364" s="12"/>
      <c r="J364" s="17"/>
      <c r="K364" s="17"/>
      <c r="L364" s="11"/>
      <c r="M364" s="9"/>
      <c r="N364" s="9"/>
      <c r="O364" s="9"/>
    </row>
    <row r="365" spans="7:15" x14ac:dyDescent="0.2">
      <c r="G365" s="11"/>
      <c r="H365" s="12"/>
      <c r="I365" s="12"/>
      <c r="J365" s="17"/>
      <c r="K365" s="17"/>
      <c r="L365" s="11"/>
      <c r="M365" s="9"/>
      <c r="N365" s="9"/>
      <c r="O365" s="9"/>
    </row>
    <row r="366" spans="7:15" x14ac:dyDescent="0.2">
      <c r="G366" s="11"/>
      <c r="H366" s="12"/>
      <c r="I366" s="12"/>
      <c r="J366" s="17"/>
      <c r="K366" s="17"/>
      <c r="L366" s="11"/>
      <c r="M366" s="9"/>
      <c r="N366" s="9"/>
      <c r="O366" s="9"/>
    </row>
    <row r="367" spans="7:15" x14ac:dyDescent="0.2">
      <c r="G367" s="11"/>
      <c r="H367" s="12"/>
      <c r="I367" s="12"/>
      <c r="J367" s="17"/>
      <c r="K367" s="17"/>
      <c r="L367" s="11"/>
      <c r="M367" s="9"/>
      <c r="N367" s="9"/>
      <c r="O367" s="9"/>
    </row>
    <row r="368" spans="7:15" x14ac:dyDescent="0.2">
      <c r="G368" s="11"/>
      <c r="H368" s="12"/>
      <c r="I368" s="12"/>
      <c r="J368" s="17"/>
      <c r="K368" s="17"/>
      <c r="L368" s="11"/>
      <c r="M368" s="9"/>
      <c r="N368" s="9"/>
      <c r="O368" s="9"/>
    </row>
    <row r="369" spans="7:15" x14ac:dyDescent="0.2">
      <c r="G369" s="11"/>
      <c r="H369" s="12"/>
      <c r="I369" s="12"/>
      <c r="J369" s="17"/>
      <c r="K369" s="17"/>
      <c r="L369" s="11"/>
      <c r="M369" s="9"/>
      <c r="N369" s="9"/>
      <c r="O369" s="9"/>
    </row>
    <row r="370" spans="7:15" x14ac:dyDescent="0.2">
      <c r="G370" s="11"/>
      <c r="H370" s="12"/>
      <c r="I370" s="12"/>
      <c r="J370" s="17"/>
      <c r="K370" s="17"/>
      <c r="L370" s="11"/>
      <c r="M370" s="9"/>
      <c r="N370" s="9"/>
      <c r="O370" s="9"/>
    </row>
    <row r="371" spans="7:15" x14ac:dyDescent="0.2">
      <c r="G371" s="11"/>
      <c r="H371" s="12"/>
      <c r="I371" s="12"/>
      <c r="J371" s="17"/>
      <c r="K371" s="17"/>
      <c r="L371" s="11"/>
      <c r="M371" s="9"/>
      <c r="N371" s="9"/>
      <c r="O371" s="9"/>
    </row>
    <row r="372" spans="7:15" x14ac:dyDescent="0.2">
      <c r="G372" s="11"/>
      <c r="H372" s="12"/>
      <c r="I372" s="12"/>
      <c r="J372" s="17"/>
      <c r="K372" s="17"/>
      <c r="L372" s="11"/>
      <c r="M372" s="9"/>
      <c r="N372" s="9"/>
      <c r="O372" s="9"/>
    </row>
    <row r="373" spans="7:15" x14ac:dyDescent="0.2">
      <c r="G373" s="11"/>
      <c r="H373" s="12"/>
      <c r="I373" s="12"/>
      <c r="J373" s="17"/>
      <c r="K373" s="17"/>
      <c r="L373" s="11"/>
      <c r="M373" s="9"/>
      <c r="N373" s="9"/>
      <c r="O373" s="9"/>
    </row>
    <row r="374" spans="7:15" x14ac:dyDescent="0.2">
      <c r="G374" s="11"/>
      <c r="H374" s="12"/>
      <c r="I374" s="12"/>
      <c r="J374" s="17"/>
      <c r="K374" s="17"/>
      <c r="L374" s="11"/>
      <c r="M374" s="9"/>
      <c r="N374" s="9"/>
      <c r="O374" s="9"/>
    </row>
    <row r="375" spans="7:15" x14ac:dyDescent="0.2">
      <c r="G375" s="11"/>
      <c r="H375" s="12"/>
      <c r="I375" s="12"/>
      <c r="J375" s="17"/>
      <c r="K375" s="17"/>
      <c r="L375" s="11"/>
      <c r="M375" s="9"/>
      <c r="N375" s="9"/>
      <c r="O375" s="9"/>
    </row>
    <row r="376" spans="7:15" x14ac:dyDescent="0.2">
      <c r="G376" s="11"/>
      <c r="H376" s="12"/>
      <c r="I376" s="12"/>
      <c r="J376" s="17"/>
      <c r="K376" s="17"/>
      <c r="L376" s="11"/>
      <c r="M376" s="9"/>
      <c r="N376" s="9"/>
      <c r="O376" s="9"/>
    </row>
    <row r="377" spans="7:15" x14ac:dyDescent="0.2">
      <c r="G377" s="11"/>
      <c r="H377" s="12"/>
      <c r="I377" s="12"/>
      <c r="J377" s="17"/>
      <c r="K377" s="17"/>
      <c r="L377" s="11"/>
      <c r="M377" s="9"/>
      <c r="N377" s="9"/>
      <c r="O377" s="9"/>
    </row>
    <row r="378" spans="7:15" x14ac:dyDescent="0.2">
      <c r="G378" s="11"/>
      <c r="H378" s="12"/>
      <c r="I378" s="12"/>
      <c r="J378" s="17"/>
      <c r="K378" s="17"/>
      <c r="L378" s="11"/>
      <c r="M378" s="9"/>
      <c r="N378" s="9"/>
      <c r="O378" s="9"/>
    </row>
    <row r="379" spans="7:15" x14ac:dyDescent="0.2">
      <c r="G379" s="11"/>
      <c r="H379" s="12"/>
      <c r="I379" s="12"/>
      <c r="J379" s="17"/>
      <c r="K379" s="17"/>
      <c r="L379" s="11"/>
      <c r="M379" s="9"/>
      <c r="N379" s="9"/>
      <c r="O379" s="9"/>
    </row>
    <row r="380" spans="7:15" x14ac:dyDescent="0.2">
      <c r="G380" s="11"/>
      <c r="H380" s="12"/>
      <c r="I380" s="12"/>
      <c r="J380" s="17"/>
      <c r="K380" s="17"/>
      <c r="L380" s="11"/>
      <c r="M380" s="9"/>
      <c r="N380" s="9"/>
      <c r="O380" s="9"/>
    </row>
    <row r="381" spans="7:15" x14ac:dyDescent="0.2">
      <c r="G381" s="11"/>
      <c r="H381" s="12"/>
      <c r="I381" s="12"/>
      <c r="J381" s="17"/>
      <c r="K381" s="17"/>
      <c r="L381" s="11"/>
      <c r="M381" s="9"/>
      <c r="N381" s="9"/>
      <c r="O381" s="9"/>
    </row>
    <row r="382" spans="7:15" x14ac:dyDescent="0.2">
      <c r="G382" s="11"/>
      <c r="H382" s="12"/>
      <c r="I382" s="12"/>
      <c r="J382" s="17"/>
      <c r="K382" s="17"/>
      <c r="L382" s="11"/>
      <c r="M382" s="9"/>
      <c r="N382" s="9"/>
      <c r="O382" s="9"/>
    </row>
    <row r="383" spans="7:15" x14ac:dyDescent="0.2">
      <c r="G383" s="11"/>
      <c r="H383" s="12"/>
      <c r="I383" s="12"/>
      <c r="J383" s="17"/>
      <c r="K383" s="17"/>
      <c r="L383" s="11"/>
      <c r="M383" s="9"/>
      <c r="N383" s="9"/>
      <c r="O383" s="9"/>
    </row>
    <row r="384" spans="7:15" x14ac:dyDescent="0.2">
      <c r="G384" s="11"/>
      <c r="H384" s="12"/>
      <c r="I384" s="12"/>
      <c r="J384" s="17"/>
      <c r="K384" s="17"/>
      <c r="L384" s="11"/>
      <c r="M384" s="9"/>
      <c r="N384" s="9"/>
      <c r="O384" s="9"/>
    </row>
    <row r="385" spans="7:15" x14ac:dyDescent="0.2">
      <c r="G385" s="11"/>
      <c r="H385" s="12"/>
      <c r="I385" s="12"/>
      <c r="J385" s="17"/>
      <c r="K385" s="17"/>
      <c r="L385" s="11"/>
      <c r="M385" s="9"/>
      <c r="N385" s="9"/>
      <c r="O385" s="9"/>
    </row>
    <row r="386" spans="7:15" x14ac:dyDescent="0.2">
      <c r="G386" s="11"/>
      <c r="H386" s="12"/>
      <c r="I386" s="12"/>
      <c r="J386" s="17"/>
      <c r="K386" s="17"/>
      <c r="L386" s="11"/>
      <c r="M386" s="9"/>
      <c r="N386" s="9"/>
      <c r="O386" s="9"/>
    </row>
    <row r="387" spans="7:15" x14ac:dyDescent="0.2">
      <c r="G387" s="11"/>
      <c r="H387" s="12"/>
      <c r="I387" s="12"/>
      <c r="J387" s="17"/>
      <c r="K387" s="17"/>
      <c r="L387" s="11"/>
      <c r="M387" s="9"/>
      <c r="N387" s="9"/>
      <c r="O387" s="9"/>
    </row>
    <row r="388" spans="7:15" x14ac:dyDescent="0.2">
      <c r="G388" s="11"/>
      <c r="H388" s="12"/>
      <c r="I388" s="12"/>
      <c r="J388" s="17"/>
      <c r="K388" s="17"/>
      <c r="L388" s="11"/>
      <c r="M388" s="9"/>
      <c r="N388" s="9"/>
      <c r="O388" s="9"/>
    </row>
    <row r="389" spans="7:15" x14ac:dyDescent="0.2">
      <c r="G389" s="11"/>
      <c r="H389" s="12"/>
      <c r="I389" s="12"/>
      <c r="J389" s="17"/>
      <c r="K389" s="17"/>
      <c r="L389" s="11"/>
      <c r="M389" s="9"/>
      <c r="N389" s="9"/>
      <c r="O389" s="9"/>
    </row>
    <row r="390" spans="7:15" x14ac:dyDescent="0.2">
      <c r="G390" s="11"/>
      <c r="H390" s="12"/>
      <c r="I390" s="12"/>
      <c r="J390" s="17"/>
      <c r="K390" s="17"/>
      <c r="L390" s="11"/>
      <c r="M390" s="9"/>
      <c r="N390" s="9"/>
      <c r="O390" s="9"/>
    </row>
    <row r="391" spans="7:15" x14ac:dyDescent="0.2">
      <c r="G391" s="11"/>
      <c r="H391" s="12"/>
      <c r="I391" s="12"/>
      <c r="J391" s="17"/>
      <c r="K391" s="17"/>
      <c r="L391" s="11"/>
      <c r="M391" s="9"/>
      <c r="N391" s="9"/>
      <c r="O391" s="9"/>
    </row>
    <row r="392" spans="7:15" x14ac:dyDescent="0.2">
      <c r="G392" s="11"/>
      <c r="H392" s="12"/>
      <c r="I392" s="12"/>
      <c r="J392" s="17"/>
      <c r="K392" s="17"/>
      <c r="L392" s="11"/>
      <c r="M392" s="9"/>
      <c r="N392" s="9"/>
      <c r="O392" s="9"/>
    </row>
    <row r="393" spans="7:15" x14ac:dyDescent="0.2">
      <c r="G393" s="11"/>
      <c r="H393" s="12"/>
      <c r="I393" s="12"/>
      <c r="J393" s="17"/>
      <c r="K393" s="17"/>
      <c r="L393" s="11"/>
      <c r="M393" s="9"/>
      <c r="N393" s="9"/>
      <c r="O393" s="9"/>
    </row>
    <row r="394" spans="7:15" x14ac:dyDescent="0.2">
      <c r="G394" s="11"/>
      <c r="H394" s="12"/>
      <c r="I394" s="12"/>
      <c r="J394" s="17"/>
      <c r="K394" s="17"/>
      <c r="L394" s="11"/>
      <c r="M394" s="9"/>
      <c r="N394" s="9"/>
      <c r="O394" s="9"/>
    </row>
    <row r="395" spans="7:15" x14ac:dyDescent="0.2">
      <c r="G395" s="11"/>
      <c r="H395" s="12"/>
      <c r="I395" s="12"/>
      <c r="J395" s="17"/>
      <c r="K395" s="17"/>
      <c r="L395" s="11"/>
      <c r="M395" s="9"/>
      <c r="N395" s="9"/>
      <c r="O395" s="9"/>
    </row>
    <row r="396" spans="7:15" x14ac:dyDescent="0.2">
      <c r="G396" s="11"/>
      <c r="H396" s="12"/>
      <c r="I396" s="12"/>
      <c r="J396" s="17"/>
      <c r="K396" s="17"/>
      <c r="L396" s="11"/>
      <c r="M396" s="9"/>
      <c r="N396" s="9"/>
      <c r="O396" s="9"/>
    </row>
    <row r="397" spans="7:15" x14ac:dyDescent="0.2">
      <c r="G397" s="11"/>
      <c r="H397" s="12"/>
      <c r="I397" s="12"/>
      <c r="J397" s="17"/>
      <c r="K397" s="17"/>
      <c r="L397" s="11"/>
      <c r="M397" s="9"/>
      <c r="N397" s="9"/>
      <c r="O397" s="9"/>
    </row>
    <row r="398" spans="7:15" x14ac:dyDescent="0.2">
      <c r="G398" s="11"/>
      <c r="H398" s="12"/>
      <c r="I398" s="12"/>
      <c r="J398" s="17"/>
      <c r="K398" s="17"/>
      <c r="L398" s="11"/>
      <c r="M398" s="9"/>
      <c r="N398" s="9"/>
      <c r="O398" s="9"/>
    </row>
    <row r="399" spans="7:15" x14ac:dyDescent="0.2">
      <c r="G399" s="11"/>
      <c r="H399" s="12"/>
      <c r="I399" s="12"/>
      <c r="J399" s="17"/>
      <c r="K399" s="17"/>
      <c r="L399" s="11"/>
      <c r="M399" s="9"/>
      <c r="N399" s="9"/>
      <c r="O399" s="9"/>
    </row>
    <row r="400" spans="7:15" x14ac:dyDescent="0.2">
      <c r="G400" s="11"/>
      <c r="H400" s="12"/>
      <c r="I400" s="12"/>
      <c r="J400" s="17"/>
      <c r="K400" s="17"/>
      <c r="L400" s="11"/>
      <c r="M400" s="9"/>
      <c r="N400" s="9"/>
      <c r="O400" s="9"/>
    </row>
    <row r="401" spans="7:15" x14ac:dyDescent="0.2">
      <c r="G401" s="11"/>
      <c r="H401" s="12"/>
      <c r="I401" s="12"/>
      <c r="J401" s="17"/>
      <c r="K401" s="17"/>
      <c r="L401" s="11"/>
      <c r="M401" s="9"/>
      <c r="N401" s="9"/>
      <c r="O401" s="9"/>
    </row>
    <row r="402" spans="7:15" x14ac:dyDescent="0.2">
      <c r="G402" s="11"/>
      <c r="H402" s="12"/>
      <c r="I402" s="12"/>
      <c r="J402" s="17"/>
      <c r="K402" s="17"/>
      <c r="L402" s="11"/>
      <c r="M402" s="9"/>
      <c r="N402" s="9"/>
      <c r="O402" s="9"/>
    </row>
    <row r="403" spans="7:15" x14ac:dyDescent="0.2">
      <c r="G403" s="11"/>
      <c r="H403" s="12"/>
      <c r="I403" s="12"/>
      <c r="J403" s="17"/>
      <c r="K403" s="17"/>
      <c r="L403" s="11"/>
      <c r="M403" s="9"/>
      <c r="N403" s="9"/>
      <c r="O403" s="9"/>
    </row>
    <row r="404" spans="7:15" x14ac:dyDescent="0.2">
      <c r="G404" s="11"/>
      <c r="H404" s="12"/>
      <c r="I404" s="12"/>
      <c r="J404" s="17"/>
      <c r="K404" s="17"/>
      <c r="L404" s="11"/>
      <c r="M404" s="9"/>
      <c r="N404" s="9"/>
      <c r="O404" s="9"/>
    </row>
    <row r="405" spans="7:15" x14ac:dyDescent="0.2">
      <c r="G405" s="11"/>
      <c r="H405" s="12"/>
      <c r="I405" s="12"/>
      <c r="J405" s="17"/>
      <c r="K405" s="17"/>
      <c r="L405" s="11"/>
      <c r="M405" s="9"/>
      <c r="N405" s="9"/>
      <c r="O405" s="9"/>
    </row>
    <row r="406" spans="7:15" x14ac:dyDescent="0.2">
      <c r="G406" s="11"/>
      <c r="H406" s="12"/>
      <c r="I406" s="12"/>
      <c r="J406" s="17"/>
      <c r="K406" s="17"/>
      <c r="L406" s="11"/>
      <c r="M406" s="9"/>
      <c r="N406" s="9"/>
      <c r="O406" s="9"/>
    </row>
    <row r="407" spans="7:15" x14ac:dyDescent="0.2">
      <c r="G407" s="11"/>
      <c r="H407" s="12"/>
      <c r="I407" s="12"/>
      <c r="J407" s="17"/>
      <c r="K407" s="17"/>
      <c r="L407" s="11"/>
      <c r="M407" s="9"/>
      <c r="N407" s="9"/>
      <c r="O407" s="9"/>
    </row>
    <row r="408" spans="7:15" x14ac:dyDescent="0.2">
      <c r="G408" s="11"/>
      <c r="H408" s="12"/>
      <c r="I408" s="12"/>
      <c r="J408" s="17"/>
      <c r="K408" s="17"/>
      <c r="L408" s="11"/>
      <c r="M408" s="9"/>
      <c r="N408" s="9"/>
      <c r="O408" s="9"/>
    </row>
    <row r="409" spans="7:15" x14ac:dyDescent="0.2">
      <c r="G409" s="11"/>
      <c r="H409" s="12"/>
      <c r="I409" s="12"/>
      <c r="J409" s="17"/>
      <c r="K409" s="17"/>
      <c r="L409" s="11"/>
      <c r="M409" s="9"/>
      <c r="N409" s="9"/>
      <c r="O409" s="9"/>
    </row>
    <row r="410" spans="7:15" x14ac:dyDescent="0.2">
      <c r="G410" s="11"/>
      <c r="H410" s="12"/>
      <c r="I410" s="12"/>
      <c r="J410" s="17"/>
      <c r="K410" s="17"/>
      <c r="L410" s="11"/>
      <c r="M410" s="9"/>
      <c r="N410" s="9"/>
      <c r="O410" s="9"/>
    </row>
    <row r="411" spans="7:15" x14ac:dyDescent="0.2">
      <c r="G411" s="11"/>
      <c r="H411" s="12"/>
      <c r="I411" s="12"/>
      <c r="J411" s="17"/>
      <c r="K411" s="17"/>
      <c r="L411" s="11"/>
      <c r="M411" s="9"/>
      <c r="N411" s="9"/>
      <c r="O411" s="9"/>
    </row>
    <row r="412" spans="7:15" x14ac:dyDescent="0.2">
      <c r="G412" s="11"/>
      <c r="H412" s="12"/>
      <c r="I412" s="12"/>
      <c r="J412" s="17"/>
      <c r="K412" s="17"/>
      <c r="L412" s="11"/>
      <c r="M412" s="9"/>
      <c r="N412" s="9"/>
      <c r="O412" s="9"/>
    </row>
    <row r="413" spans="7:15" x14ac:dyDescent="0.2">
      <c r="G413" s="11"/>
      <c r="H413" s="12"/>
      <c r="I413" s="12"/>
      <c r="J413" s="17"/>
      <c r="K413" s="17"/>
      <c r="L413" s="11"/>
      <c r="M413" s="9"/>
      <c r="N413" s="9"/>
      <c r="O413" s="9"/>
    </row>
    <row r="414" spans="7:15" x14ac:dyDescent="0.2">
      <c r="G414" s="11"/>
      <c r="H414" s="12"/>
      <c r="I414" s="12"/>
      <c r="J414" s="17"/>
      <c r="K414" s="17"/>
      <c r="L414" s="11"/>
      <c r="M414" s="9"/>
      <c r="N414" s="9"/>
      <c r="O414" s="9"/>
    </row>
    <row r="415" spans="7:15" x14ac:dyDescent="0.2">
      <c r="G415" s="11"/>
      <c r="H415" s="12"/>
      <c r="I415" s="12"/>
      <c r="J415" s="17"/>
      <c r="K415" s="17"/>
      <c r="L415" s="11"/>
      <c r="M415" s="9"/>
      <c r="N415" s="9"/>
      <c r="O415" s="9"/>
    </row>
    <row r="416" spans="7:15" x14ac:dyDescent="0.2">
      <c r="G416" s="11"/>
      <c r="H416" s="12"/>
      <c r="I416" s="12"/>
      <c r="J416" s="17"/>
      <c r="K416" s="17"/>
      <c r="L416" s="11"/>
      <c r="M416" s="9"/>
      <c r="N416" s="9"/>
      <c r="O416" s="9"/>
    </row>
    <row r="417" spans="7:15" x14ac:dyDescent="0.2">
      <c r="G417" s="11"/>
      <c r="H417" s="12"/>
      <c r="I417" s="12"/>
      <c r="J417" s="17"/>
      <c r="K417" s="17"/>
      <c r="L417" s="11"/>
      <c r="M417" s="9"/>
      <c r="N417" s="9"/>
      <c r="O417" s="9"/>
    </row>
    <row r="418" spans="7:15" x14ac:dyDescent="0.2">
      <c r="G418" s="11"/>
      <c r="H418" s="12"/>
      <c r="I418" s="12"/>
      <c r="J418" s="17"/>
      <c r="K418" s="17"/>
      <c r="L418" s="11"/>
      <c r="M418" s="9"/>
      <c r="N418" s="9"/>
      <c r="O418" s="9"/>
    </row>
    <row r="419" spans="7:15" x14ac:dyDescent="0.2">
      <c r="G419" s="11"/>
      <c r="H419" s="12"/>
      <c r="I419" s="12"/>
      <c r="J419" s="17"/>
      <c r="K419" s="17"/>
      <c r="L419" s="11"/>
      <c r="M419" s="9"/>
      <c r="N419" s="9"/>
      <c r="O419" s="9"/>
    </row>
    <row r="420" spans="7:15" x14ac:dyDescent="0.2">
      <c r="G420" s="11"/>
      <c r="H420" s="12"/>
      <c r="I420" s="12"/>
      <c r="J420" s="17"/>
      <c r="K420" s="17"/>
      <c r="L420" s="11"/>
      <c r="M420" s="9"/>
      <c r="N420" s="9"/>
      <c r="O420" s="9"/>
    </row>
    <row r="421" spans="7:15" x14ac:dyDescent="0.2">
      <c r="G421" s="11"/>
      <c r="H421" s="12"/>
      <c r="I421" s="12"/>
      <c r="J421" s="17"/>
      <c r="K421" s="17"/>
      <c r="L421" s="11"/>
      <c r="M421" s="9"/>
      <c r="N421" s="9"/>
      <c r="O421" s="9"/>
    </row>
    <row r="422" spans="7:15" x14ac:dyDescent="0.2">
      <c r="G422" s="11"/>
      <c r="H422" s="12"/>
      <c r="I422" s="12"/>
      <c r="J422" s="17"/>
      <c r="K422" s="17"/>
      <c r="L422" s="11"/>
      <c r="M422" s="9"/>
      <c r="N422" s="9"/>
      <c r="O422" s="9"/>
    </row>
    <row r="423" spans="7:15" x14ac:dyDescent="0.2">
      <c r="G423" s="11"/>
      <c r="H423" s="12"/>
      <c r="I423" s="12"/>
      <c r="J423" s="17"/>
      <c r="K423" s="17"/>
      <c r="L423" s="11"/>
      <c r="M423" s="9"/>
      <c r="N423" s="9"/>
      <c r="O423" s="9"/>
    </row>
    <row r="424" spans="7:15" x14ac:dyDescent="0.2">
      <c r="G424" s="11"/>
      <c r="H424" s="12"/>
      <c r="I424" s="12"/>
      <c r="J424" s="17"/>
      <c r="K424" s="17"/>
      <c r="L424" s="11"/>
      <c r="M424" s="9"/>
      <c r="N424" s="9"/>
      <c r="O424" s="9"/>
    </row>
    <row r="425" spans="7:15" x14ac:dyDescent="0.2">
      <c r="G425" s="11"/>
      <c r="H425" s="12"/>
      <c r="I425" s="12"/>
      <c r="J425" s="17"/>
      <c r="K425" s="17"/>
      <c r="L425" s="11"/>
      <c r="M425" s="9"/>
      <c r="N425" s="9"/>
      <c r="O425" s="9"/>
    </row>
    <row r="426" spans="7:15" x14ac:dyDescent="0.2">
      <c r="G426" s="11"/>
      <c r="H426" s="12"/>
      <c r="I426" s="12"/>
      <c r="J426" s="17"/>
      <c r="K426" s="17"/>
      <c r="L426" s="11"/>
      <c r="M426" s="9"/>
      <c r="N426" s="9"/>
      <c r="O426" s="9"/>
    </row>
    <row r="427" spans="7:15" x14ac:dyDescent="0.2">
      <c r="G427" s="11"/>
      <c r="H427" s="12"/>
      <c r="I427" s="12"/>
      <c r="J427" s="17"/>
      <c r="K427" s="17"/>
      <c r="L427" s="11"/>
      <c r="M427" s="9"/>
      <c r="N427" s="9"/>
      <c r="O427" s="9"/>
    </row>
    <row r="428" spans="7:15" x14ac:dyDescent="0.2">
      <c r="G428" s="11"/>
      <c r="H428" s="12"/>
      <c r="I428" s="12"/>
      <c r="J428" s="17"/>
      <c r="K428" s="17"/>
      <c r="L428" s="11"/>
      <c r="M428" s="9"/>
      <c r="N428" s="9"/>
      <c r="O428" s="9"/>
    </row>
    <row r="429" spans="7:15" x14ac:dyDescent="0.2">
      <c r="G429" s="11"/>
      <c r="H429" s="12"/>
      <c r="I429" s="12"/>
      <c r="J429" s="17"/>
      <c r="K429" s="17"/>
      <c r="L429" s="11"/>
      <c r="M429" s="9"/>
      <c r="N429" s="9"/>
      <c r="O429" s="9"/>
    </row>
    <row r="430" spans="7:15" x14ac:dyDescent="0.2">
      <c r="G430" s="11"/>
      <c r="H430" s="12"/>
      <c r="I430" s="12"/>
      <c r="J430" s="17"/>
      <c r="K430" s="17"/>
      <c r="L430" s="11"/>
      <c r="M430" s="9"/>
      <c r="N430" s="9"/>
      <c r="O430" s="9"/>
    </row>
    <row r="431" spans="7:15" x14ac:dyDescent="0.2">
      <c r="G431" s="11"/>
      <c r="H431" s="12"/>
      <c r="I431" s="12"/>
      <c r="J431" s="17"/>
      <c r="K431" s="17"/>
      <c r="L431" s="11"/>
      <c r="M431" s="9"/>
      <c r="N431" s="9"/>
      <c r="O431" s="9"/>
    </row>
    <row r="432" spans="7:15" x14ac:dyDescent="0.2">
      <c r="G432" s="11"/>
      <c r="H432" s="12"/>
      <c r="I432" s="12"/>
      <c r="J432" s="17"/>
      <c r="K432" s="17"/>
      <c r="L432" s="11"/>
      <c r="M432" s="9"/>
      <c r="N432" s="9"/>
      <c r="O432" s="9"/>
    </row>
    <row r="433" spans="7:15" x14ac:dyDescent="0.2">
      <c r="G433" s="11"/>
      <c r="H433" s="12"/>
      <c r="I433" s="12"/>
      <c r="J433" s="17"/>
      <c r="K433" s="17"/>
      <c r="L433" s="11"/>
      <c r="M433" s="9"/>
      <c r="N433" s="9"/>
      <c r="O433" s="9"/>
    </row>
    <row r="434" spans="7:15" x14ac:dyDescent="0.2">
      <c r="G434" s="11"/>
      <c r="H434" s="12"/>
      <c r="I434" s="12"/>
      <c r="J434" s="17"/>
      <c r="K434" s="17"/>
      <c r="L434" s="11"/>
      <c r="M434" s="9"/>
      <c r="N434" s="9"/>
      <c r="O434" s="9"/>
    </row>
    <row r="435" spans="7:15" x14ac:dyDescent="0.2">
      <c r="G435" s="11"/>
      <c r="H435" s="12"/>
      <c r="I435" s="12"/>
      <c r="J435" s="17"/>
      <c r="K435" s="17"/>
      <c r="L435" s="11"/>
      <c r="M435" s="9"/>
      <c r="N435" s="9"/>
      <c r="O435" s="9"/>
    </row>
    <row r="436" spans="7:15" x14ac:dyDescent="0.2">
      <c r="G436" s="11"/>
      <c r="H436" s="12"/>
      <c r="I436" s="12"/>
      <c r="J436" s="17"/>
      <c r="K436" s="17"/>
      <c r="L436" s="11"/>
      <c r="M436" s="9"/>
      <c r="N436" s="9"/>
      <c r="O436" s="9"/>
    </row>
    <row r="437" spans="7:15" x14ac:dyDescent="0.2">
      <c r="G437" s="11"/>
      <c r="H437" s="12"/>
      <c r="I437" s="12"/>
      <c r="J437" s="17"/>
      <c r="K437" s="17"/>
      <c r="L437" s="11"/>
      <c r="M437" s="9"/>
      <c r="N437" s="9"/>
      <c r="O437" s="9"/>
    </row>
    <row r="438" spans="7:15" x14ac:dyDescent="0.2">
      <c r="G438" s="11"/>
      <c r="H438" s="12"/>
      <c r="I438" s="12"/>
      <c r="J438" s="17"/>
      <c r="K438" s="17"/>
      <c r="L438" s="11"/>
      <c r="M438" s="9"/>
      <c r="N438" s="9"/>
      <c r="O438" s="9"/>
    </row>
    <row r="439" spans="7:15" x14ac:dyDescent="0.2">
      <c r="G439" s="11"/>
      <c r="H439" s="12"/>
      <c r="I439" s="12"/>
      <c r="J439" s="17"/>
      <c r="K439" s="17"/>
      <c r="L439" s="11"/>
      <c r="M439" s="9"/>
      <c r="N439" s="9"/>
      <c r="O439" s="9"/>
    </row>
    <row r="440" spans="7:15" x14ac:dyDescent="0.2">
      <c r="G440" s="11"/>
      <c r="H440" s="12"/>
      <c r="I440" s="12"/>
      <c r="J440" s="17"/>
      <c r="K440" s="17"/>
      <c r="L440" s="11"/>
      <c r="M440" s="9"/>
      <c r="N440" s="9"/>
      <c r="O440" s="9"/>
    </row>
    <row r="441" spans="7:15" x14ac:dyDescent="0.2">
      <c r="G441" s="11"/>
      <c r="H441" s="12"/>
      <c r="I441" s="12"/>
      <c r="J441" s="17"/>
      <c r="K441" s="17"/>
      <c r="L441" s="11"/>
      <c r="M441" s="9"/>
      <c r="N441" s="9"/>
      <c r="O441" s="9"/>
    </row>
    <row r="442" spans="7:15" x14ac:dyDescent="0.2">
      <c r="G442" s="11"/>
      <c r="H442" s="12"/>
      <c r="I442" s="12"/>
      <c r="J442" s="17"/>
      <c r="K442" s="17"/>
      <c r="L442" s="11"/>
      <c r="M442" s="9"/>
      <c r="N442" s="9"/>
      <c r="O442" s="9"/>
    </row>
    <row r="443" spans="7:15" x14ac:dyDescent="0.2">
      <c r="G443" s="11"/>
      <c r="H443" s="12"/>
      <c r="I443" s="12"/>
      <c r="J443" s="17"/>
      <c r="K443" s="17"/>
      <c r="L443" s="11"/>
      <c r="M443" s="9"/>
      <c r="N443" s="9"/>
      <c r="O443" s="9"/>
    </row>
    <row r="444" spans="7:15" x14ac:dyDescent="0.2">
      <c r="G444" s="11"/>
      <c r="H444" s="12"/>
      <c r="I444" s="12"/>
      <c r="J444" s="17"/>
      <c r="K444" s="17"/>
      <c r="L444" s="11"/>
      <c r="M444" s="9"/>
      <c r="N444" s="9"/>
      <c r="O444" s="9"/>
    </row>
    <row r="445" spans="7:15" x14ac:dyDescent="0.2">
      <c r="G445" s="11"/>
      <c r="H445" s="12"/>
      <c r="I445" s="12"/>
      <c r="J445" s="17"/>
      <c r="K445" s="17"/>
      <c r="L445" s="11"/>
      <c r="M445" s="9"/>
      <c r="N445" s="9"/>
      <c r="O445" s="9"/>
    </row>
    <row r="446" spans="7:15" x14ac:dyDescent="0.2">
      <c r="G446" s="11"/>
      <c r="H446" s="12"/>
      <c r="I446" s="12"/>
      <c r="J446" s="17"/>
      <c r="K446" s="17"/>
      <c r="L446" s="11"/>
      <c r="M446" s="9"/>
      <c r="N446" s="9"/>
      <c r="O446" s="9"/>
    </row>
    <row r="447" spans="7:15" x14ac:dyDescent="0.2">
      <c r="G447" s="11"/>
      <c r="H447" s="12"/>
      <c r="I447" s="12"/>
      <c r="J447" s="17"/>
      <c r="K447" s="17"/>
      <c r="L447" s="11"/>
      <c r="M447" s="9"/>
      <c r="N447" s="9"/>
      <c r="O447" s="9"/>
    </row>
    <row r="448" spans="7:15" x14ac:dyDescent="0.2">
      <c r="G448" s="11"/>
      <c r="H448" s="12"/>
      <c r="I448" s="12"/>
      <c r="J448" s="17"/>
      <c r="K448" s="17"/>
      <c r="L448" s="11"/>
      <c r="M448" s="9"/>
      <c r="N448" s="9"/>
      <c r="O448" s="9"/>
    </row>
    <row r="449" spans="7:15" x14ac:dyDescent="0.2">
      <c r="G449" s="11"/>
      <c r="H449" s="12"/>
      <c r="I449" s="12"/>
      <c r="J449" s="17"/>
      <c r="K449" s="17"/>
      <c r="L449" s="11"/>
      <c r="M449" s="9"/>
      <c r="N449" s="9"/>
      <c r="O449" s="9"/>
    </row>
    <row r="450" spans="7:15" x14ac:dyDescent="0.2">
      <c r="G450" s="11"/>
      <c r="H450" s="12"/>
      <c r="I450" s="12"/>
      <c r="J450" s="17"/>
      <c r="K450" s="17"/>
      <c r="L450" s="11"/>
      <c r="M450" s="9"/>
      <c r="N450" s="9"/>
      <c r="O450" s="9"/>
    </row>
    <row r="451" spans="7:15" x14ac:dyDescent="0.2">
      <c r="G451" s="11"/>
      <c r="H451" s="12"/>
      <c r="I451" s="12"/>
      <c r="J451" s="17"/>
      <c r="K451" s="17"/>
      <c r="L451" s="11"/>
      <c r="M451" s="9"/>
      <c r="N451" s="9"/>
      <c r="O451" s="9"/>
    </row>
    <row r="452" spans="7:15" x14ac:dyDescent="0.2">
      <c r="G452" s="11"/>
      <c r="H452" s="12"/>
      <c r="I452" s="12"/>
      <c r="J452" s="17"/>
      <c r="K452" s="17"/>
      <c r="L452" s="11"/>
      <c r="M452" s="9"/>
      <c r="N452" s="9"/>
      <c r="O452" s="9"/>
    </row>
    <row r="453" spans="7:15" x14ac:dyDescent="0.2">
      <c r="G453" s="11"/>
      <c r="H453" s="12"/>
      <c r="I453" s="12"/>
      <c r="J453" s="17"/>
      <c r="K453" s="17"/>
      <c r="L453" s="11"/>
      <c r="M453" s="9"/>
      <c r="N453" s="9"/>
      <c r="O453" s="9"/>
    </row>
    <row r="454" spans="7:15" x14ac:dyDescent="0.2">
      <c r="G454" s="11"/>
      <c r="H454" s="12"/>
      <c r="I454" s="12"/>
      <c r="J454" s="17"/>
      <c r="K454" s="17"/>
      <c r="L454" s="11"/>
      <c r="M454" s="9"/>
      <c r="N454" s="9"/>
      <c r="O454" s="9"/>
    </row>
    <row r="455" spans="7:15" x14ac:dyDescent="0.2">
      <c r="G455" s="11"/>
      <c r="H455" s="12"/>
      <c r="I455" s="12"/>
      <c r="J455" s="17"/>
      <c r="K455" s="17"/>
      <c r="L455" s="11"/>
      <c r="M455" s="9"/>
      <c r="N455" s="9"/>
      <c r="O455" s="9"/>
    </row>
    <row r="456" spans="7:15" x14ac:dyDescent="0.2">
      <c r="G456" s="11"/>
      <c r="H456" s="12"/>
      <c r="I456" s="12"/>
      <c r="J456" s="17"/>
      <c r="K456" s="17"/>
      <c r="L456" s="11"/>
      <c r="M456" s="9"/>
      <c r="N456" s="9"/>
      <c r="O456" s="9"/>
    </row>
    <row r="457" spans="7:15" x14ac:dyDescent="0.2">
      <c r="G457" s="11"/>
      <c r="H457" s="12"/>
      <c r="I457" s="12"/>
      <c r="J457" s="17"/>
      <c r="K457" s="17"/>
      <c r="L457" s="11"/>
      <c r="M457" s="9"/>
      <c r="N457" s="9"/>
      <c r="O457" s="9"/>
    </row>
    <row r="458" spans="7:15" x14ac:dyDescent="0.2">
      <c r="G458" s="11"/>
      <c r="H458" s="12"/>
      <c r="I458" s="12"/>
      <c r="J458" s="17"/>
      <c r="K458" s="17"/>
      <c r="L458" s="11"/>
      <c r="M458" s="9"/>
      <c r="N458" s="9"/>
      <c r="O458" s="9"/>
    </row>
    <row r="459" spans="7:15" x14ac:dyDescent="0.2">
      <c r="G459" s="11"/>
      <c r="H459" s="12"/>
      <c r="I459" s="12"/>
      <c r="J459" s="17"/>
      <c r="K459" s="17"/>
      <c r="L459" s="11"/>
      <c r="M459" s="9"/>
      <c r="N459" s="9"/>
      <c r="O459" s="9"/>
    </row>
    <row r="460" spans="7:15" x14ac:dyDescent="0.2">
      <c r="G460" s="11"/>
      <c r="H460" s="12"/>
      <c r="I460" s="12"/>
      <c r="J460" s="17"/>
      <c r="K460" s="17"/>
      <c r="L460" s="11"/>
      <c r="M460" s="9"/>
      <c r="N460" s="9"/>
      <c r="O460" s="9"/>
    </row>
    <row r="461" spans="7:15" x14ac:dyDescent="0.2">
      <c r="G461" s="11"/>
      <c r="H461" s="12"/>
      <c r="I461" s="12"/>
      <c r="J461" s="17"/>
      <c r="K461" s="17"/>
      <c r="L461" s="11"/>
      <c r="M461" s="9"/>
      <c r="N461" s="9"/>
      <c r="O461" s="9"/>
    </row>
    <row r="462" spans="7:15" x14ac:dyDescent="0.2">
      <c r="G462" s="11"/>
      <c r="H462" s="12"/>
      <c r="I462" s="12"/>
      <c r="J462" s="17"/>
      <c r="K462" s="17"/>
      <c r="L462" s="11"/>
      <c r="M462" s="9"/>
      <c r="N462" s="9"/>
      <c r="O462" s="9"/>
    </row>
    <row r="463" spans="7:15" x14ac:dyDescent="0.2">
      <c r="G463" s="11"/>
      <c r="H463" s="12"/>
      <c r="I463" s="12"/>
      <c r="J463" s="17"/>
      <c r="K463" s="17"/>
      <c r="L463" s="11"/>
      <c r="M463" s="9"/>
      <c r="N463" s="9"/>
      <c r="O463" s="9"/>
    </row>
    <row r="464" spans="7:15" x14ac:dyDescent="0.2">
      <c r="G464" s="11"/>
      <c r="H464" s="12"/>
      <c r="I464" s="12"/>
      <c r="J464" s="17"/>
      <c r="K464" s="17"/>
      <c r="L464" s="11"/>
      <c r="M464" s="9"/>
      <c r="N464" s="9"/>
      <c r="O464" s="9"/>
    </row>
    <row r="465" spans="7:15" x14ac:dyDescent="0.2">
      <c r="G465" s="11"/>
      <c r="H465" s="12"/>
      <c r="I465" s="12"/>
      <c r="J465" s="17"/>
      <c r="K465" s="17"/>
      <c r="L465" s="11"/>
      <c r="M465" s="9"/>
      <c r="N465" s="9"/>
      <c r="O465" s="9"/>
    </row>
    <row r="466" spans="7:15" x14ac:dyDescent="0.2">
      <c r="G466" s="11"/>
      <c r="H466" s="12"/>
      <c r="I466" s="12"/>
      <c r="J466" s="17"/>
      <c r="K466" s="17"/>
      <c r="L466" s="11"/>
      <c r="M466" s="9"/>
      <c r="N466" s="9"/>
      <c r="O466" s="9"/>
    </row>
    <row r="467" spans="7:15" x14ac:dyDescent="0.2">
      <c r="G467" s="11"/>
      <c r="H467" s="12"/>
      <c r="I467" s="12"/>
      <c r="J467" s="17"/>
      <c r="K467" s="17"/>
      <c r="L467" s="11"/>
      <c r="M467" s="9"/>
      <c r="N467" s="9"/>
      <c r="O467" s="9"/>
    </row>
    <row r="468" spans="7:15" x14ac:dyDescent="0.2">
      <c r="G468" s="11"/>
      <c r="H468" s="12"/>
      <c r="I468" s="12"/>
      <c r="J468" s="17"/>
      <c r="K468" s="17"/>
      <c r="L468" s="11"/>
      <c r="M468" s="9"/>
      <c r="N468" s="9"/>
      <c r="O468" s="9"/>
    </row>
    <row r="469" spans="7:15" x14ac:dyDescent="0.2">
      <c r="G469" s="11"/>
      <c r="H469" s="12"/>
      <c r="I469" s="12"/>
      <c r="J469" s="17"/>
      <c r="K469" s="17"/>
      <c r="L469" s="11"/>
      <c r="M469" s="9"/>
      <c r="N469" s="9"/>
      <c r="O469" s="9"/>
    </row>
    <row r="470" spans="7:15" x14ac:dyDescent="0.2">
      <c r="G470" s="11"/>
      <c r="H470" s="12"/>
      <c r="I470" s="12"/>
      <c r="J470" s="17"/>
      <c r="K470" s="17"/>
      <c r="L470" s="11"/>
      <c r="M470" s="9"/>
      <c r="N470" s="9"/>
      <c r="O470" s="9"/>
    </row>
    <row r="471" spans="7:15" x14ac:dyDescent="0.2">
      <c r="G471" s="11"/>
      <c r="H471" s="12"/>
      <c r="I471" s="12"/>
      <c r="J471" s="17"/>
      <c r="K471" s="17"/>
      <c r="L471" s="11"/>
      <c r="M471" s="9"/>
      <c r="N471" s="9"/>
      <c r="O471" s="9"/>
    </row>
    <row r="472" spans="7:15" x14ac:dyDescent="0.2">
      <c r="G472" s="11"/>
      <c r="H472" s="12"/>
      <c r="I472" s="12"/>
      <c r="J472" s="17"/>
      <c r="K472" s="17"/>
      <c r="L472" s="11"/>
      <c r="M472" s="9"/>
      <c r="N472" s="9"/>
      <c r="O472" s="9"/>
    </row>
    <row r="473" spans="7:15" x14ac:dyDescent="0.2">
      <c r="G473" s="11"/>
      <c r="H473" s="12"/>
      <c r="I473" s="12"/>
      <c r="J473" s="17"/>
      <c r="K473" s="17"/>
      <c r="L473" s="11"/>
      <c r="M473" s="9"/>
      <c r="N473" s="9"/>
      <c r="O473" s="9"/>
    </row>
    <row r="474" spans="7:15" x14ac:dyDescent="0.2">
      <c r="G474" s="11"/>
      <c r="H474" s="12"/>
      <c r="I474" s="12"/>
      <c r="J474" s="17"/>
      <c r="K474" s="17"/>
      <c r="L474" s="11"/>
      <c r="M474" s="9"/>
      <c r="N474" s="9"/>
      <c r="O474" s="9"/>
    </row>
    <row r="475" spans="7:15" x14ac:dyDescent="0.2">
      <c r="G475" s="11"/>
      <c r="H475" s="12"/>
      <c r="I475" s="12"/>
      <c r="J475" s="17"/>
      <c r="K475" s="17"/>
      <c r="L475" s="11"/>
      <c r="M475" s="9"/>
      <c r="N475" s="9"/>
      <c r="O475" s="9"/>
    </row>
    <row r="476" spans="7:15" x14ac:dyDescent="0.2">
      <c r="G476" s="11"/>
      <c r="H476" s="12"/>
      <c r="I476" s="12"/>
      <c r="J476" s="17"/>
      <c r="K476" s="17"/>
      <c r="L476" s="11"/>
      <c r="M476" s="9"/>
      <c r="N476" s="9"/>
      <c r="O476" s="9"/>
    </row>
    <row r="477" spans="7:15" x14ac:dyDescent="0.2">
      <c r="G477" s="11"/>
      <c r="H477" s="12"/>
      <c r="I477" s="12"/>
      <c r="J477" s="17"/>
      <c r="K477" s="17"/>
      <c r="L477" s="11"/>
      <c r="M477" s="9"/>
      <c r="N477" s="9"/>
      <c r="O477" s="9"/>
    </row>
    <row r="478" spans="7:15" x14ac:dyDescent="0.2">
      <c r="G478" s="11"/>
      <c r="H478" s="12"/>
      <c r="I478" s="12"/>
      <c r="J478" s="17"/>
      <c r="K478" s="17"/>
      <c r="L478" s="11"/>
      <c r="M478" s="9"/>
      <c r="N478" s="9"/>
      <c r="O478" s="9"/>
    </row>
    <row r="479" spans="7:15" x14ac:dyDescent="0.2">
      <c r="G479" s="11"/>
      <c r="H479" s="12"/>
      <c r="I479" s="12"/>
      <c r="J479" s="17"/>
      <c r="K479" s="17"/>
      <c r="L479" s="11"/>
      <c r="M479" s="9"/>
      <c r="N479" s="9"/>
      <c r="O479" s="9"/>
    </row>
    <row r="480" spans="7:15" x14ac:dyDescent="0.2">
      <c r="G480" s="11"/>
      <c r="H480" s="12"/>
      <c r="I480" s="12"/>
      <c r="J480" s="17"/>
      <c r="K480" s="17"/>
      <c r="L480" s="11"/>
      <c r="M480" s="9"/>
      <c r="N480" s="9"/>
      <c r="O480" s="9"/>
    </row>
    <row r="481" spans="7:15" x14ac:dyDescent="0.2">
      <c r="G481" s="11"/>
      <c r="H481" s="12"/>
      <c r="I481" s="12"/>
      <c r="J481" s="17"/>
      <c r="K481" s="17"/>
      <c r="L481" s="11"/>
      <c r="M481" s="9"/>
      <c r="N481" s="9"/>
      <c r="O481" s="9"/>
    </row>
    <row r="482" spans="7:15" x14ac:dyDescent="0.2">
      <c r="G482" s="11"/>
      <c r="H482" s="12"/>
      <c r="I482" s="12"/>
      <c r="J482" s="17"/>
      <c r="K482" s="17"/>
      <c r="L482" s="11"/>
      <c r="M482" s="9"/>
      <c r="N482" s="9"/>
      <c r="O482" s="9"/>
    </row>
    <row r="483" spans="7:15" x14ac:dyDescent="0.2">
      <c r="G483" s="11"/>
      <c r="H483" s="12"/>
      <c r="I483" s="12"/>
      <c r="J483" s="17"/>
      <c r="K483" s="17"/>
      <c r="L483" s="11"/>
      <c r="M483" s="9"/>
      <c r="N483" s="9"/>
      <c r="O483" s="9"/>
    </row>
    <row r="484" spans="7:15" x14ac:dyDescent="0.2">
      <c r="G484" s="11"/>
      <c r="H484" s="12"/>
      <c r="I484" s="12"/>
      <c r="J484" s="17"/>
      <c r="K484" s="17"/>
      <c r="L484" s="11"/>
      <c r="M484" s="9"/>
      <c r="N484" s="9"/>
      <c r="O484" s="9"/>
    </row>
    <row r="485" spans="7:15" x14ac:dyDescent="0.2">
      <c r="G485" s="11"/>
      <c r="H485" s="12"/>
      <c r="I485" s="12"/>
      <c r="J485" s="17"/>
      <c r="K485" s="17"/>
      <c r="L485" s="11"/>
      <c r="M485" s="9"/>
      <c r="N485" s="9"/>
      <c r="O485" s="9"/>
    </row>
    <row r="486" spans="7:15" x14ac:dyDescent="0.2">
      <c r="G486" s="11"/>
      <c r="H486" s="12"/>
      <c r="I486" s="12"/>
      <c r="J486" s="17"/>
      <c r="K486" s="17"/>
      <c r="L486" s="11"/>
      <c r="M486" s="9"/>
      <c r="N486" s="9"/>
      <c r="O486" s="9"/>
    </row>
    <row r="487" spans="7:15" x14ac:dyDescent="0.2">
      <c r="G487" s="11"/>
      <c r="H487" s="12"/>
      <c r="I487" s="12"/>
      <c r="J487" s="17"/>
      <c r="K487" s="17"/>
      <c r="L487" s="11"/>
      <c r="M487" s="9"/>
      <c r="N487" s="9"/>
      <c r="O487" s="9"/>
    </row>
    <row r="488" spans="7:15" x14ac:dyDescent="0.2">
      <c r="G488" s="11"/>
      <c r="H488" s="12"/>
      <c r="I488" s="12"/>
      <c r="J488" s="17"/>
      <c r="K488" s="17"/>
      <c r="L488" s="11"/>
      <c r="M488" s="9"/>
      <c r="N488" s="9"/>
      <c r="O488" s="9"/>
    </row>
    <row r="489" spans="7:15" x14ac:dyDescent="0.2">
      <c r="G489" s="11"/>
      <c r="H489" s="12"/>
      <c r="I489" s="12"/>
      <c r="J489" s="17"/>
      <c r="K489" s="17"/>
      <c r="L489" s="11"/>
      <c r="M489" s="9"/>
      <c r="N489" s="9"/>
      <c r="O489" s="9"/>
    </row>
    <row r="490" spans="7:15" x14ac:dyDescent="0.2">
      <c r="G490" s="11"/>
      <c r="H490" s="12"/>
      <c r="I490" s="12"/>
      <c r="J490" s="17"/>
      <c r="K490" s="17"/>
      <c r="L490" s="11"/>
      <c r="M490" s="9"/>
      <c r="N490" s="9"/>
      <c r="O490" s="9"/>
    </row>
    <row r="491" spans="7:15" x14ac:dyDescent="0.2">
      <c r="G491" s="11"/>
      <c r="H491" s="12"/>
      <c r="I491" s="12"/>
      <c r="J491" s="17"/>
      <c r="K491" s="17"/>
      <c r="L491" s="11"/>
      <c r="M491" s="9"/>
      <c r="N491" s="9"/>
      <c r="O491" s="9"/>
    </row>
    <row r="492" spans="7:15" x14ac:dyDescent="0.2">
      <c r="G492" s="11"/>
      <c r="H492" s="12"/>
      <c r="I492" s="12"/>
      <c r="J492" s="17"/>
      <c r="K492" s="17"/>
      <c r="L492" s="11"/>
      <c r="M492" s="9"/>
      <c r="N492" s="9"/>
      <c r="O492" s="9"/>
    </row>
    <row r="493" spans="7:15" x14ac:dyDescent="0.2">
      <c r="G493" s="11"/>
      <c r="H493" s="12"/>
      <c r="I493" s="12"/>
      <c r="J493" s="17"/>
      <c r="K493" s="17"/>
      <c r="L493" s="11"/>
      <c r="M493" s="9"/>
      <c r="N493" s="9"/>
      <c r="O493" s="9"/>
    </row>
    <row r="494" spans="7:15" x14ac:dyDescent="0.2">
      <c r="G494" s="11"/>
      <c r="H494" s="12"/>
      <c r="I494" s="12"/>
      <c r="J494" s="17"/>
      <c r="K494" s="17"/>
      <c r="L494" s="11"/>
      <c r="M494" s="9"/>
      <c r="N494" s="9"/>
      <c r="O494" s="9"/>
    </row>
    <row r="495" spans="7:15" x14ac:dyDescent="0.2">
      <c r="G495" s="11"/>
      <c r="H495" s="12"/>
      <c r="I495" s="12"/>
      <c r="J495" s="17"/>
      <c r="K495" s="17"/>
      <c r="L495" s="11"/>
      <c r="M495" s="9"/>
      <c r="N495" s="9"/>
      <c r="O495" s="9"/>
    </row>
    <row r="496" spans="7:15" x14ac:dyDescent="0.2">
      <c r="G496" s="11"/>
      <c r="H496" s="12"/>
      <c r="I496" s="12"/>
      <c r="J496" s="17"/>
      <c r="K496" s="17"/>
      <c r="L496" s="11"/>
      <c r="M496" s="9"/>
      <c r="N496" s="9"/>
      <c r="O496" s="9"/>
    </row>
    <row r="497" spans="7:15" x14ac:dyDescent="0.2">
      <c r="G497" s="11"/>
      <c r="H497" s="12"/>
      <c r="I497" s="12"/>
      <c r="J497" s="17"/>
      <c r="K497" s="17"/>
      <c r="L497" s="11"/>
      <c r="M497" s="9"/>
      <c r="N497" s="9"/>
      <c r="O497" s="9"/>
    </row>
    <row r="498" spans="7:15" x14ac:dyDescent="0.2">
      <c r="G498" s="11"/>
      <c r="H498" s="12"/>
      <c r="I498" s="12"/>
      <c r="J498" s="17"/>
      <c r="K498" s="17"/>
      <c r="L498" s="11"/>
      <c r="M498" s="9"/>
      <c r="N498" s="9"/>
      <c r="O498" s="9"/>
    </row>
    <row r="499" spans="7:15" x14ac:dyDescent="0.2">
      <c r="G499" s="11"/>
      <c r="H499" s="12"/>
      <c r="I499" s="12"/>
      <c r="J499" s="17"/>
      <c r="K499" s="17"/>
      <c r="L499" s="11"/>
      <c r="M499" s="9"/>
      <c r="N499" s="9"/>
      <c r="O499" s="9"/>
    </row>
    <row r="500" spans="7:15" x14ac:dyDescent="0.2">
      <c r="G500" s="11"/>
      <c r="H500" s="12"/>
      <c r="I500" s="12"/>
      <c r="J500" s="17"/>
      <c r="K500" s="17"/>
      <c r="L500" s="11"/>
      <c r="M500" s="9"/>
      <c r="N500" s="9"/>
      <c r="O500" s="9"/>
    </row>
    <row r="501" spans="7:15" x14ac:dyDescent="0.2">
      <c r="G501" s="11"/>
      <c r="H501" s="12"/>
      <c r="I501" s="12"/>
      <c r="J501" s="17"/>
      <c r="K501" s="17"/>
      <c r="L501" s="11"/>
      <c r="M501" s="9"/>
      <c r="N501" s="9"/>
      <c r="O501" s="9"/>
    </row>
    <row r="502" spans="7:15" x14ac:dyDescent="0.2">
      <c r="G502" s="11"/>
      <c r="H502" s="12"/>
      <c r="I502" s="12"/>
      <c r="J502" s="17"/>
      <c r="K502" s="17"/>
      <c r="L502" s="11"/>
      <c r="M502" s="9"/>
      <c r="N502" s="9"/>
      <c r="O502" s="9"/>
    </row>
    <row r="503" spans="7:15" x14ac:dyDescent="0.2">
      <c r="G503" s="11"/>
      <c r="H503" s="12"/>
      <c r="I503" s="12"/>
      <c r="J503" s="17"/>
      <c r="K503" s="17"/>
      <c r="L503" s="11"/>
      <c r="M503" s="9"/>
      <c r="N503" s="9"/>
      <c r="O503" s="9"/>
    </row>
    <row r="504" spans="7:15" x14ac:dyDescent="0.2">
      <c r="G504" s="11"/>
      <c r="H504" s="12"/>
      <c r="I504" s="12"/>
      <c r="J504" s="17"/>
      <c r="K504" s="17"/>
      <c r="L504" s="11"/>
      <c r="M504" s="9"/>
      <c r="N504" s="9"/>
      <c r="O504" s="9"/>
    </row>
    <row r="505" spans="7:15" x14ac:dyDescent="0.2">
      <c r="G505" s="11"/>
      <c r="H505" s="12"/>
      <c r="I505" s="12"/>
      <c r="J505" s="17"/>
      <c r="K505" s="17"/>
      <c r="L505" s="11"/>
      <c r="M505" s="9"/>
      <c r="N505" s="9"/>
      <c r="O505" s="9"/>
    </row>
    <row r="506" spans="7:15" x14ac:dyDescent="0.2">
      <c r="G506" s="11"/>
      <c r="H506" s="12"/>
      <c r="I506" s="12"/>
      <c r="J506" s="17"/>
      <c r="K506" s="17"/>
      <c r="L506" s="11"/>
      <c r="M506" s="9"/>
      <c r="N506" s="9"/>
      <c r="O506" s="9"/>
    </row>
    <row r="507" spans="7:15" x14ac:dyDescent="0.2">
      <c r="G507" s="11"/>
      <c r="H507" s="12"/>
      <c r="I507" s="12"/>
      <c r="J507" s="17"/>
      <c r="K507" s="17"/>
      <c r="L507" s="11"/>
      <c r="M507" s="9"/>
      <c r="N507" s="9"/>
      <c r="O507" s="9"/>
    </row>
    <row r="508" spans="7:15" x14ac:dyDescent="0.2">
      <c r="G508" s="11"/>
      <c r="H508" s="12"/>
      <c r="I508" s="12"/>
      <c r="J508" s="17"/>
      <c r="K508" s="17"/>
      <c r="L508" s="11"/>
      <c r="M508" s="9"/>
      <c r="N508" s="9"/>
      <c r="O508" s="9"/>
    </row>
    <row r="509" spans="7:15" x14ac:dyDescent="0.2">
      <c r="G509" s="11"/>
      <c r="H509" s="12"/>
      <c r="I509" s="12"/>
      <c r="J509" s="17"/>
      <c r="K509" s="17"/>
      <c r="L509" s="11"/>
      <c r="M509" s="9"/>
      <c r="N509" s="9"/>
      <c r="O509" s="9"/>
    </row>
    <row r="510" spans="7:15" x14ac:dyDescent="0.2">
      <c r="G510" s="11"/>
      <c r="H510" s="12"/>
      <c r="I510" s="12"/>
      <c r="J510" s="17"/>
      <c r="K510" s="17"/>
      <c r="L510" s="11"/>
      <c r="M510" s="9"/>
      <c r="N510" s="9"/>
      <c r="O510" s="9"/>
    </row>
    <row r="511" spans="7:15" x14ac:dyDescent="0.2">
      <c r="G511" s="11"/>
      <c r="H511" s="12"/>
      <c r="I511" s="12"/>
      <c r="J511" s="17"/>
      <c r="K511" s="17"/>
      <c r="L511" s="11"/>
      <c r="M511" s="9"/>
      <c r="N511" s="9"/>
      <c r="O511" s="9"/>
    </row>
    <row r="512" spans="7:15" x14ac:dyDescent="0.2">
      <c r="G512" s="11"/>
      <c r="H512" s="12"/>
      <c r="I512" s="12"/>
      <c r="J512" s="17"/>
      <c r="K512" s="17"/>
      <c r="L512" s="11"/>
      <c r="M512" s="9"/>
      <c r="N512" s="9"/>
      <c r="O512" s="9"/>
    </row>
    <row r="513" spans="7:15" x14ac:dyDescent="0.2">
      <c r="G513" s="11"/>
      <c r="H513" s="12"/>
      <c r="I513" s="12"/>
      <c r="J513" s="17"/>
      <c r="K513" s="17"/>
      <c r="L513" s="11"/>
      <c r="M513" s="9"/>
      <c r="N513" s="9"/>
      <c r="O513" s="9"/>
    </row>
    <row r="514" spans="7:15" x14ac:dyDescent="0.2">
      <c r="G514" s="11"/>
      <c r="H514" s="12"/>
      <c r="I514" s="12"/>
      <c r="J514" s="17"/>
      <c r="K514" s="17"/>
      <c r="L514" s="11"/>
      <c r="M514" s="9"/>
      <c r="N514" s="9"/>
      <c r="O514" s="9"/>
    </row>
    <row r="515" spans="7:15" x14ac:dyDescent="0.2">
      <c r="G515" s="11"/>
      <c r="H515" s="12"/>
      <c r="I515" s="12"/>
      <c r="J515" s="17"/>
      <c r="K515" s="17"/>
      <c r="L515" s="11"/>
      <c r="M515" s="9"/>
      <c r="N515" s="9"/>
      <c r="O515" s="9"/>
    </row>
    <row r="516" spans="7:15" x14ac:dyDescent="0.2">
      <c r="G516" s="11"/>
      <c r="H516" s="12"/>
      <c r="I516" s="12"/>
      <c r="J516" s="17"/>
      <c r="K516" s="17"/>
      <c r="L516" s="11"/>
      <c r="M516" s="9"/>
      <c r="N516" s="9"/>
      <c r="O516" s="9"/>
    </row>
    <row r="517" spans="7:15" x14ac:dyDescent="0.2">
      <c r="G517" s="11"/>
      <c r="H517" s="12"/>
      <c r="I517" s="12"/>
      <c r="J517" s="17"/>
      <c r="K517" s="17"/>
      <c r="L517" s="11"/>
      <c r="M517" s="9"/>
      <c r="N517" s="9"/>
      <c r="O517" s="9"/>
    </row>
    <row r="518" spans="7:15" x14ac:dyDescent="0.2">
      <c r="G518" s="11"/>
      <c r="H518" s="12"/>
      <c r="I518" s="12"/>
      <c r="J518" s="17"/>
      <c r="K518" s="17"/>
      <c r="L518" s="11"/>
      <c r="M518" s="9"/>
      <c r="N518" s="9"/>
      <c r="O518" s="9"/>
    </row>
    <row r="519" spans="7:15" x14ac:dyDescent="0.2">
      <c r="G519" s="11"/>
      <c r="H519" s="12"/>
      <c r="I519" s="12"/>
      <c r="J519" s="17"/>
      <c r="K519" s="17"/>
      <c r="L519" s="11"/>
      <c r="M519" s="9"/>
      <c r="N519" s="9"/>
      <c r="O519" s="9"/>
    </row>
    <row r="520" spans="7:15" x14ac:dyDescent="0.2">
      <c r="G520" s="11"/>
      <c r="H520" s="12"/>
      <c r="I520" s="12"/>
      <c r="J520" s="17"/>
      <c r="K520" s="17"/>
      <c r="L520" s="11"/>
      <c r="M520" s="9"/>
      <c r="N520" s="9"/>
      <c r="O520" s="9"/>
    </row>
    <row r="521" spans="7:15" x14ac:dyDescent="0.2">
      <c r="G521" s="11"/>
      <c r="H521" s="12"/>
      <c r="I521" s="12"/>
      <c r="J521" s="17"/>
      <c r="K521" s="17"/>
      <c r="L521" s="11"/>
      <c r="M521" s="9"/>
      <c r="N521" s="9"/>
      <c r="O521" s="9"/>
    </row>
    <row r="522" spans="7:15" x14ac:dyDescent="0.2">
      <c r="G522" s="11"/>
      <c r="H522" s="12"/>
      <c r="I522" s="12"/>
      <c r="J522" s="17"/>
      <c r="K522" s="17"/>
      <c r="L522" s="11"/>
      <c r="M522" s="9"/>
      <c r="N522" s="9"/>
      <c r="O522" s="9"/>
    </row>
    <row r="523" spans="7:15" x14ac:dyDescent="0.2">
      <c r="G523" s="11"/>
      <c r="H523" s="12"/>
      <c r="I523" s="12"/>
      <c r="J523" s="17"/>
      <c r="K523" s="17"/>
      <c r="L523" s="11"/>
      <c r="M523" s="9"/>
      <c r="N523" s="9"/>
      <c r="O523" s="9"/>
    </row>
    <row r="524" spans="7:15" x14ac:dyDescent="0.2">
      <c r="G524" s="11"/>
      <c r="H524" s="12"/>
      <c r="I524" s="12"/>
      <c r="J524" s="17"/>
      <c r="K524" s="17"/>
      <c r="L524" s="11"/>
      <c r="M524" s="9"/>
      <c r="N524" s="9"/>
      <c r="O524" s="9"/>
    </row>
    <row r="525" spans="7:15" x14ac:dyDescent="0.2">
      <c r="G525" s="11"/>
      <c r="H525" s="12"/>
      <c r="I525" s="12"/>
      <c r="J525" s="17"/>
      <c r="K525" s="17"/>
      <c r="L525" s="11"/>
      <c r="M525" s="9"/>
      <c r="N525" s="9"/>
      <c r="O525" s="9"/>
    </row>
    <row r="526" spans="7:15" x14ac:dyDescent="0.2">
      <c r="G526" s="11"/>
      <c r="H526" s="12"/>
      <c r="I526" s="12"/>
      <c r="J526" s="17"/>
      <c r="K526" s="17"/>
      <c r="L526" s="11"/>
      <c r="M526" s="9"/>
      <c r="N526" s="9"/>
      <c r="O526" s="9"/>
    </row>
    <row r="527" spans="7:15" x14ac:dyDescent="0.2">
      <c r="G527" s="11"/>
      <c r="H527" s="12"/>
      <c r="I527" s="12"/>
      <c r="J527" s="17"/>
      <c r="K527" s="17"/>
      <c r="L527" s="11"/>
      <c r="M527" s="9"/>
      <c r="N527" s="9"/>
      <c r="O527" s="9"/>
    </row>
    <row r="528" spans="7:15" x14ac:dyDescent="0.2">
      <c r="G528" s="11"/>
      <c r="H528" s="12"/>
      <c r="I528" s="12"/>
      <c r="J528" s="17"/>
      <c r="K528" s="17"/>
      <c r="L528" s="11"/>
      <c r="M528" s="9"/>
      <c r="N528" s="9"/>
      <c r="O528" s="9"/>
    </row>
    <row r="529" spans="7:15" x14ac:dyDescent="0.2">
      <c r="G529" s="11"/>
      <c r="H529" s="12"/>
      <c r="I529" s="12"/>
      <c r="J529" s="17"/>
      <c r="K529" s="17"/>
      <c r="L529" s="11"/>
      <c r="M529" s="9"/>
      <c r="N529" s="9"/>
      <c r="O529" s="9"/>
    </row>
    <row r="530" spans="7:15" x14ac:dyDescent="0.2">
      <c r="G530" s="11"/>
      <c r="H530" s="12"/>
      <c r="I530" s="12"/>
      <c r="J530" s="17"/>
      <c r="K530" s="17"/>
      <c r="L530" s="11"/>
      <c r="M530" s="9"/>
      <c r="N530" s="9"/>
      <c r="O530" s="9"/>
    </row>
    <row r="531" spans="7:15" x14ac:dyDescent="0.2">
      <c r="G531" s="11"/>
      <c r="H531" s="12"/>
      <c r="I531" s="12"/>
      <c r="J531" s="17"/>
      <c r="K531" s="17"/>
      <c r="L531" s="11"/>
      <c r="M531" s="9"/>
      <c r="N531" s="9"/>
      <c r="O531" s="9"/>
    </row>
    <row r="532" spans="7:15" x14ac:dyDescent="0.2">
      <c r="G532" s="11"/>
      <c r="H532" s="12"/>
      <c r="I532" s="12"/>
      <c r="J532" s="17"/>
      <c r="K532" s="17"/>
      <c r="L532" s="11"/>
      <c r="M532" s="9"/>
      <c r="N532" s="9"/>
      <c r="O532" s="9"/>
    </row>
    <row r="533" spans="7:15" x14ac:dyDescent="0.2">
      <c r="G533" s="11"/>
      <c r="H533" s="12"/>
      <c r="I533" s="12"/>
      <c r="J533" s="17"/>
      <c r="K533" s="17"/>
      <c r="L533" s="11"/>
      <c r="M533" s="9"/>
      <c r="N533" s="9"/>
      <c r="O533" s="9"/>
    </row>
    <row r="534" spans="7:15" x14ac:dyDescent="0.2">
      <c r="G534" s="11"/>
      <c r="H534" s="12"/>
      <c r="I534" s="12"/>
      <c r="J534" s="17"/>
      <c r="K534" s="17"/>
      <c r="L534" s="11"/>
      <c r="M534" s="9"/>
      <c r="N534" s="9"/>
      <c r="O534" s="9"/>
    </row>
    <row r="535" spans="7:15" x14ac:dyDescent="0.2">
      <c r="G535" s="11"/>
      <c r="H535" s="12"/>
      <c r="I535" s="12"/>
      <c r="J535" s="17"/>
      <c r="K535" s="17"/>
      <c r="L535" s="11"/>
      <c r="M535" s="9"/>
      <c r="N535" s="9"/>
      <c r="O535" s="9"/>
    </row>
    <row r="536" spans="7:15" x14ac:dyDescent="0.2">
      <c r="G536" s="11"/>
      <c r="H536" s="12"/>
      <c r="I536" s="12"/>
      <c r="J536" s="17"/>
      <c r="K536" s="17"/>
      <c r="L536" s="11"/>
      <c r="M536" s="9"/>
      <c r="N536" s="9"/>
      <c r="O536" s="9"/>
    </row>
    <row r="537" spans="7:15" x14ac:dyDescent="0.2">
      <c r="G537" s="11"/>
      <c r="H537" s="12"/>
      <c r="I537" s="12"/>
      <c r="J537" s="17"/>
      <c r="K537" s="17"/>
      <c r="L537" s="11"/>
      <c r="M537" s="9"/>
      <c r="N537" s="9"/>
      <c r="O537" s="9"/>
    </row>
    <row r="538" spans="7:15" x14ac:dyDescent="0.2">
      <c r="G538" s="11"/>
      <c r="H538" s="12"/>
      <c r="I538" s="12"/>
      <c r="J538" s="17"/>
      <c r="K538" s="17"/>
      <c r="L538" s="11"/>
      <c r="M538" s="9"/>
      <c r="N538" s="9"/>
      <c r="O538" s="9"/>
    </row>
    <row r="539" spans="7:15" x14ac:dyDescent="0.2">
      <c r="G539" s="11"/>
      <c r="H539" s="12"/>
      <c r="I539" s="12"/>
      <c r="J539" s="17"/>
      <c r="K539" s="17"/>
      <c r="L539" s="11"/>
      <c r="M539" s="9"/>
      <c r="N539" s="9"/>
      <c r="O539" s="9"/>
    </row>
    <row r="540" spans="7:15" x14ac:dyDescent="0.2">
      <c r="G540" s="11"/>
      <c r="H540" s="12"/>
      <c r="I540" s="12"/>
      <c r="J540" s="17"/>
      <c r="K540" s="17"/>
      <c r="L540" s="11"/>
      <c r="M540" s="9"/>
      <c r="N540" s="9"/>
      <c r="O540" s="9"/>
    </row>
    <row r="541" spans="7:15" x14ac:dyDescent="0.2">
      <c r="G541" s="11"/>
      <c r="H541" s="12"/>
      <c r="I541" s="12"/>
      <c r="J541" s="17"/>
      <c r="K541" s="17"/>
      <c r="L541" s="11"/>
      <c r="M541" s="9"/>
      <c r="N541" s="9"/>
      <c r="O541" s="9"/>
    </row>
    <row r="542" spans="7:15" x14ac:dyDescent="0.2">
      <c r="G542" s="11"/>
      <c r="H542" s="12"/>
      <c r="I542" s="12"/>
      <c r="J542" s="17"/>
      <c r="K542" s="17"/>
      <c r="L542" s="11"/>
      <c r="M542" s="9"/>
      <c r="N542" s="9"/>
      <c r="O542" s="9"/>
    </row>
    <row r="543" spans="7:15" x14ac:dyDescent="0.2">
      <c r="G543" s="11"/>
      <c r="H543" s="12"/>
      <c r="I543" s="12"/>
      <c r="J543" s="17"/>
      <c r="K543" s="17"/>
      <c r="L543" s="11"/>
      <c r="M543" s="9"/>
      <c r="N543" s="9"/>
      <c r="O543" s="9"/>
    </row>
    <row r="544" spans="7:15" x14ac:dyDescent="0.2">
      <c r="G544" s="11"/>
      <c r="H544" s="12"/>
      <c r="I544" s="12"/>
      <c r="J544" s="17"/>
      <c r="K544" s="17"/>
      <c r="L544" s="11"/>
      <c r="M544" s="9"/>
      <c r="N544" s="9"/>
      <c r="O544" s="9"/>
    </row>
    <row r="545" spans="7:15" x14ac:dyDescent="0.2">
      <c r="G545" s="11"/>
      <c r="H545" s="12"/>
      <c r="I545" s="12"/>
      <c r="J545" s="17"/>
      <c r="K545" s="17"/>
      <c r="L545" s="11"/>
      <c r="M545" s="9"/>
      <c r="N545" s="9"/>
      <c r="O545" s="9"/>
    </row>
    <row r="546" spans="7:15" x14ac:dyDescent="0.2">
      <c r="G546" s="11"/>
      <c r="H546" s="12"/>
      <c r="I546" s="12"/>
      <c r="J546" s="17"/>
      <c r="K546" s="17"/>
      <c r="L546" s="11"/>
      <c r="M546" s="9"/>
      <c r="N546" s="9"/>
      <c r="O546" s="9"/>
    </row>
    <row r="547" spans="7:15" x14ac:dyDescent="0.2">
      <c r="G547" s="11"/>
      <c r="H547" s="12"/>
      <c r="I547" s="12"/>
      <c r="J547" s="17"/>
      <c r="K547" s="17"/>
      <c r="L547" s="11"/>
      <c r="M547" s="9"/>
      <c r="N547" s="9"/>
      <c r="O547" s="9"/>
    </row>
    <row r="548" spans="7:15" x14ac:dyDescent="0.2">
      <c r="G548" s="11"/>
      <c r="H548" s="12"/>
      <c r="I548" s="12"/>
      <c r="J548" s="17"/>
      <c r="K548" s="17"/>
      <c r="L548" s="11"/>
      <c r="M548" s="9"/>
      <c r="N548" s="9"/>
      <c r="O548" s="9"/>
    </row>
    <row r="549" spans="7:15" x14ac:dyDescent="0.2">
      <c r="G549" s="11"/>
      <c r="H549" s="12"/>
      <c r="I549" s="12"/>
      <c r="J549" s="17"/>
      <c r="K549" s="17"/>
      <c r="L549" s="11"/>
      <c r="M549" s="9"/>
      <c r="N549" s="9"/>
      <c r="O549" s="9"/>
    </row>
    <row r="550" spans="7:15" x14ac:dyDescent="0.2">
      <c r="G550" s="11"/>
      <c r="H550" s="12"/>
      <c r="I550" s="12"/>
      <c r="J550" s="17"/>
      <c r="K550" s="17"/>
      <c r="L550" s="11"/>
      <c r="M550" s="9"/>
      <c r="N550" s="9"/>
      <c r="O550" s="9"/>
    </row>
    <row r="551" spans="7:15" x14ac:dyDescent="0.2">
      <c r="G551" s="11"/>
      <c r="H551" s="12"/>
      <c r="I551" s="12"/>
      <c r="J551" s="17"/>
      <c r="K551" s="17"/>
      <c r="L551" s="11"/>
      <c r="M551" s="9"/>
      <c r="N551" s="9"/>
      <c r="O551" s="9"/>
    </row>
    <row r="552" spans="7:15" x14ac:dyDescent="0.2">
      <c r="G552" s="11"/>
      <c r="H552" s="12"/>
      <c r="I552" s="12"/>
      <c r="J552" s="17"/>
      <c r="K552" s="17"/>
      <c r="L552" s="11"/>
      <c r="M552" s="9"/>
      <c r="N552" s="9"/>
      <c r="O552" s="9"/>
    </row>
    <row r="553" spans="7:15" x14ac:dyDescent="0.2">
      <c r="G553" s="11"/>
      <c r="H553" s="12"/>
      <c r="I553" s="12"/>
      <c r="J553" s="17"/>
      <c r="K553" s="17"/>
      <c r="L553" s="11"/>
      <c r="M553" s="9"/>
      <c r="N553" s="9"/>
      <c r="O553" s="9"/>
    </row>
    <row r="554" spans="7:15" x14ac:dyDescent="0.2">
      <c r="G554" s="11"/>
      <c r="H554" s="12"/>
      <c r="I554" s="12"/>
      <c r="J554" s="17"/>
      <c r="K554" s="17"/>
      <c r="L554" s="11"/>
      <c r="M554" s="9"/>
      <c r="N554" s="9"/>
      <c r="O554" s="9"/>
    </row>
    <row r="555" spans="7:15" x14ac:dyDescent="0.2">
      <c r="G555" s="11"/>
      <c r="H555" s="12"/>
      <c r="I555" s="12"/>
      <c r="J555" s="17"/>
      <c r="K555" s="17"/>
      <c r="L555" s="11"/>
      <c r="M555" s="9"/>
      <c r="N555" s="9"/>
      <c r="O555" s="9"/>
    </row>
    <row r="556" spans="7:15" x14ac:dyDescent="0.2">
      <c r="G556" s="11"/>
      <c r="H556" s="12"/>
      <c r="I556" s="12"/>
      <c r="J556" s="17"/>
      <c r="K556" s="17"/>
      <c r="L556" s="11"/>
      <c r="M556" s="9"/>
      <c r="N556" s="9"/>
      <c r="O556" s="9"/>
    </row>
    <row r="557" spans="7:15" x14ac:dyDescent="0.2">
      <c r="G557" s="11"/>
      <c r="H557" s="12"/>
      <c r="I557" s="12"/>
      <c r="J557" s="17"/>
      <c r="K557" s="17"/>
      <c r="L557" s="11"/>
      <c r="M557" s="9"/>
      <c r="N557" s="9"/>
      <c r="O557" s="9"/>
    </row>
    <row r="558" spans="7:15" x14ac:dyDescent="0.2">
      <c r="G558" s="11"/>
      <c r="H558" s="12"/>
      <c r="I558" s="12"/>
      <c r="J558" s="17"/>
      <c r="K558" s="17"/>
      <c r="L558" s="11"/>
      <c r="M558" s="9"/>
      <c r="N558" s="9"/>
      <c r="O558" s="9"/>
    </row>
    <row r="559" spans="7:15" x14ac:dyDescent="0.2">
      <c r="G559" s="11"/>
      <c r="H559" s="12"/>
      <c r="I559" s="12"/>
      <c r="J559" s="17"/>
      <c r="K559" s="17"/>
      <c r="L559" s="11"/>
      <c r="M559" s="9"/>
      <c r="N559" s="9"/>
      <c r="O559" s="9"/>
    </row>
    <row r="560" spans="7:15" x14ac:dyDescent="0.2">
      <c r="G560" s="11"/>
      <c r="H560" s="12"/>
      <c r="I560" s="12"/>
      <c r="J560" s="17"/>
      <c r="K560" s="17"/>
      <c r="L560" s="11"/>
      <c r="M560" s="9"/>
      <c r="N560" s="9"/>
      <c r="O560" s="9"/>
    </row>
    <row r="561" spans="7:15" x14ac:dyDescent="0.2">
      <c r="G561" s="11"/>
      <c r="H561" s="12"/>
      <c r="I561" s="12"/>
      <c r="J561" s="17"/>
      <c r="K561" s="17"/>
      <c r="L561" s="11"/>
      <c r="M561" s="9"/>
      <c r="N561" s="9"/>
      <c r="O561" s="9"/>
    </row>
    <row r="562" spans="7:15" x14ac:dyDescent="0.2">
      <c r="G562" s="11"/>
      <c r="H562" s="12"/>
      <c r="I562" s="12"/>
      <c r="J562" s="17"/>
      <c r="K562" s="17"/>
      <c r="L562" s="11"/>
      <c r="M562" s="9"/>
      <c r="N562" s="9"/>
      <c r="O562" s="9"/>
    </row>
    <row r="563" spans="7:15" x14ac:dyDescent="0.2">
      <c r="G563" s="11"/>
      <c r="H563" s="12"/>
      <c r="I563" s="12"/>
      <c r="J563" s="17"/>
      <c r="K563" s="17"/>
      <c r="L563" s="11"/>
      <c r="M563" s="9"/>
      <c r="N563" s="9"/>
      <c r="O563" s="9"/>
    </row>
    <row r="564" spans="7:15" x14ac:dyDescent="0.2">
      <c r="G564" s="11"/>
      <c r="H564" s="12"/>
      <c r="I564" s="12"/>
      <c r="J564" s="17"/>
      <c r="K564" s="17"/>
      <c r="L564" s="11"/>
      <c r="M564" s="9"/>
      <c r="N564" s="9"/>
      <c r="O564" s="9"/>
    </row>
    <row r="565" spans="7:15" x14ac:dyDescent="0.2">
      <c r="G565" s="11"/>
      <c r="H565" s="12"/>
      <c r="I565" s="12"/>
      <c r="J565" s="17"/>
      <c r="K565" s="17"/>
      <c r="L565" s="11"/>
      <c r="M565" s="9"/>
      <c r="N565" s="9"/>
      <c r="O565" s="9"/>
    </row>
    <row r="566" spans="7:15" x14ac:dyDescent="0.2">
      <c r="G566" s="11"/>
      <c r="H566" s="12"/>
      <c r="I566" s="12"/>
      <c r="J566" s="17"/>
      <c r="K566" s="17"/>
      <c r="L566" s="11"/>
      <c r="M566" s="9"/>
      <c r="N566" s="9"/>
      <c r="O566" s="9"/>
    </row>
    <row r="567" spans="7:15" x14ac:dyDescent="0.2">
      <c r="G567" s="11"/>
      <c r="H567" s="12"/>
      <c r="I567" s="12"/>
      <c r="J567" s="17"/>
      <c r="K567" s="17"/>
      <c r="L567" s="11"/>
      <c r="M567" s="9"/>
      <c r="N567" s="9"/>
      <c r="O567" s="9"/>
    </row>
    <row r="568" spans="7:15" x14ac:dyDescent="0.2">
      <c r="G568" s="11"/>
      <c r="H568" s="12"/>
      <c r="I568" s="12"/>
      <c r="J568" s="17"/>
      <c r="K568" s="17"/>
      <c r="L568" s="11"/>
      <c r="M568" s="9"/>
      <c r="N568" s="9"/>
      <c r="O568" s="9"/>
    </row>
    <row r="569" spans="7:15" x14ac:dyDescent="0.2">
      <c r="G569" s="11"/>
      <c r="H569" s="12"/>
      <c r="I569" s="12"/>
      <c r="J569" s="17"/>
      <c r="K569" s="17"/>
      <c r="L569" s="11"/>
      <c r="M569" s="9"/>
      <c r="N569" s="9"/>
      <c r="O569" s="9"/>
    </row>
    <row r="570" spans="7:15" x14ac:dyDescent="0.2">
      <c r="G570" s="11"/>
      <c r="H570" s="12"/>
      <c r="I570" s="12"/>
      <c r="J570" s="17"/>
      <c r="K570" s="17"/>
      <c r="L570" s="11"/>
      <c r="M570" s="9"/>
      <c r="N570" s="9"/>
      <c r="O570" s="9"/>
    </row>
    <row r="571" spans="7:15" x14ac:dyDescent="0.2">
      <c r="G571" s="11"/>
      <c r="H571" s="12"/>
      <c r="I571" s="12"/>
      <c r="J571" s="17"/>
      <c r="K571" s="17"/>
      <c r="L571" s="11"/>
      <c r="M571" s="9"/>
      <c r="N571" s="9"/>
      <c r="O571" s="9"/>
    </row>
    <row r="572" spans="7:15" x14ac:dyDescent="0.2">
      <c r="G572" s="11"/>
      <c r="H572" s="12"/>
      <c r="I572" s="12"/>
      <c r="J572" s="17"/>
      <c r="K572" s="17"/>
      <c r="L572" s="11"/>
      <c r="M572" s="9"/>
      <c r="N572" s="9"/>
      <c r="O572" s="9"/>
    </row>
    <row r="573" spans="7:15" x14ac:dyDescent="0.2">
      <c r="G573" s="11"/>
      <c r="H573" s="12"/>
      <c r="I573" s="12"/>
      <c r="J573" s="17"/>
      <c r="K573" s="17"/>
      <c r="L573" s="11"/>
      <c r="M573" s="9"/>
      <c r="N573" s="9"/>
      <c r="O573" s="9"/>
    </row>
    <row r="574" spans="7:15" x14ac:dyDescent="0.2">
      <c r="G574" s="11"/>
      <c r="H574" s="12"/>
      <c r="I574" s="12"/>
      <c r="J574" s="17"/>
      <c r="K574" s="17"/>
      <c r="L574" s="11"/>
      <c r="M574" s="9"/>
      <c r="N574" s="9"/>
      <c r="O574" s="9"/>
    </row>
    <row r="575" spans="7:15" x14ac:dyDescent="0.2">
      <c r="G575" s="11"/>
      <c r="H575" s="12"/>
      <c r="I575" s="12"/>
      <c r="J575" s="17"/>
      <c r="K575" s="17"/>
      <c r="L575" s="11"/>
      <c r="M575" s="9"/>
      <c r="N575" s="9"/>
      <c r="O575" s="9"/>
    </row>
    <row r="576" spans="7:15" x14ac:dyDescent="0.2">
      <c r="G576" s="11"/>
      <c r="H576" s="12"/>
      <c r="I576" s="12"/>
      <c r="J576" s="17"/>
      <c r="K576" s="17"/>
      <c r="L576" s="11"/>
      <c r="M576" s="9"/>
      <c r="N576" s="9"/>
      <c r="O576" s="9"/>
    </row>
    <row r="577" spans="7:15" x14ac:dyDescent="0.2">
      <c r="G577" s="11"/>
      <c r="H577" s="12"/>
      <c r="I577" s="12"/>
      <c r="J577" s="17"/>
      <c r="K577" s="17"/>
      <c r="L577" s="11"/>
      <c r="M577" s="9"/>
      <c r="N577" s="9"/>
      <c r="O577" s="9"/>
    </row>
    <row r="578" spans="7:15" x14ac:dyDescent="0.2">
      <c r="G578" s="11"/>
      <c r="H578" s="12"/>
      <c r="I578" s="12"/>
      <c r="J578" s="17"/>
      <c r="K578" s="17"/>
      <c r="L578" s="11"/>
      <c r="M578" s="9"/>
      <c r="N578" s="9"/>
      <c r="O578" s="9"/>
    </row>
    <row r="579" spans="7:15" x14ac:dyDescent="0.2">
      <c r="G579" s="11"/>
      <c r="H579" s="12"/>
      <c r="I579" s="12"/>
      <c r="J579" s="17"/>
      <c r="K579" s="17"/>
      <c r="L579" s="11"/>
      <c r="M579" s="9"/>
      <c r="N579" s="9"/>
      <c r="O579" s="9"/>
    </row>
    <row r="580" spans="7:15" x14ac:dyDescent="0.2">
      <c r="G580" s="11"/>
      <c r="H580" s="12"/>
      <c r="I580" s="12"/>
      <c r="J580" s="17"/>
      <c r="K580" s="17"/>
      <c r="L580" s="11"/>
      <c r="M580" s="9"/>
      <c r="N580" s="9"/>
      <c r="O580" s="9"/>
    </row>
    <row r="581" spans="7:15" x14ac:dyDescent="0.2">
      <c r="G581" s="11"/>
      <c r="H581" s="12"/>
      <c r="I581" s="12"/>
      <c r="J581" s="17"/>
      <c r="K581" s="17"/>
      <c r="L581" s="11"/>
      <c r="M581" s="9"/>
      <c r="N581" s="9"/>
      <c r="O581" s="9"/>
    </row>
    <row r="582" spans="7:15" x14ac:dyDescent="0.2">
      <c r="G582" s="11"/>
      <c r="H582" s="12"/>
      <c r="I582" s="12"/>
      <c r="J582" s="17"/>
      <c r="K582" s="17"/>
      <c r="L582" s="11"/>
      <c r="M582" s="9"/>
      <c r="N582" s="9"/>
      <c r="O582" s="9"/>
    </row>
    <row r="583" spans="7:15" x14ac:dyDescent="0.2">
      <c r="G583" s="11"/>
      <c r="H583" s="12"/>
      <c r="I583" s="12"/>
      <c r="J583" s="17"/>
      <c r="K583" s="17"/>
      <c r="L583" s="11"/>
      <c r="M583" s="9"/>
      <c r="N583" s="9"/>
      <c r="O583" s="9"/>
    </row>
    <row r="584" spans="7:15" x14ac:dyDescent="0.2">
      <c r="G584" s="11"/>
      <c r="H584" s="12"/>
      <c r="I584" s="12"/>
      <c r="J584" s="17"/>
      <c r="K584" s="17"/>
      <c r="L584" s="11"/>
      <c r="M584" s="9"/>
      <c r="N584" s="9"/>
      <c r="O584" s="9"/>
    </row>
    <row r="585" spans="7:15" x14ac:dyDescent="0.2">
      <c r="G585" s="11"/>
      <c r="H585" s="12"/>
      <c r="I585" s="12"/>
      <c r="J585" s="17"/>
      <c r="K585" s="17"/>
      <c r="L585" s="11"/>
      <c r="M585" s="9"/>
      <c r="N585" s="9"/>
      <c r="O585" s="9"/>
    </row>
    <row r="586" spans="7:15" x14ac:dyDescent="0.2">
      <c r="G586" s="11"/>
      <c r="H586" s="12"/>
      <c r="I586" s="12"/>
      <c r="J586" s="17"/>
      <c r="K586" s="17"/>
      <c r="L586" s="11"/>
      <c r="M586" s="9"/>
      <c r="N586" s="9"/>
      <c r="O586" s="9"/>
    </row>
    <row r="587" spans="7:15" x14ac:dyDescent="0.2">
      <c r="G587" s="11"/>
      <c r="H587" s="12"/>
      <c r="I587" s="12"/>
      <c r="J587" s="17"/>
      <c r="K587" s="17"/>
      <c r="L587" s="11"/>
      <c r="M587" s="9"/>
      <c r="N587" s="9"/>
      <c r="O587" s="9"/>
    </row>
    <row r="588" spans="7:15" x14ac:dyDescent="0.2">
      <c r="G588" s="11"/>
      <c r="H588" s="12"/>
      <c r="I588" s="12"/>
      <c r="J588" s="17"/>
      <c r="K588" s="17"/>
      <c r="L588" s="11"/>
      <c r="M588" s="9"/>
      <c r="N588" s="9"/>
      <c r="O588" s="9"/>
    </row>
    <row r="589" spans="7:15" x14ac:dyDescent="0.2">
      <c r="G589" s="11"/>
      <c r="H589" s="12"/>
      <c r="I589" s="12"/>
      <c r="J589" s="17"/>
      <c r="K589" s="17"/>
      <c r="L589" s="11"/>
      <c r="M589" s="9"/>
      <c r="N589" s="9"/>
      <c r="O589" s="9"/>
    </row>
    <row r="590" spans="7:15" x14ac:dyDescent="0.2">
      <c r="G590" s="11"/>
      <c r="H590" s="12"/>
      <c r="I590" s="12"/>
      <c r="J590" s="17"/>
      <c r="K590" s="17"/>
      <c r="L590" s="11"/>
      <c r="M590" s="9"/>
      <c r="N590" s="9"/>
      <c r="O590" s="9"/>
    </row>
    <row r="591" spans="7:15" x14ac:dyDescent="0.2">
      <c r="G591" s="11"/>
      <c r="H591" s="12"/>
      <c r="I591" s="12"/>
      <c r="J591" s="17"/>
      <c r="K591" s="17"/>
      <c r="L591" s="11"/>
      <c r="M591" s="9"/>
      <c r="N591" s="9"/>
      <c r="O591" s="9"/>
    </row>
    <row r="592" spans="7:15" x14ac:dyDescent="0.2">
      <c r="G592" s="11"/>
      <c r="H592" s="12"/>
      <c r="I592" s="12"/>
      <c r="J592" s="17"/>
      <c r="K592" s="17"/>
      <c r="L592" s="11"/>
      <c r="M592" s="9"/>
      <c r="N592" s="9"/>
      <c r="O592" s="9"/>
    </row>
    <row r="593" spans="7:15" x14ac:dyDescent="0.2">
      <c r="G593" s="11"/>
      <c r="H593" s="12"/>
      <c r="I593" s="12"/>
      <c r="J593" s="17"/>
      <c r="K593" s="17"/>
      <c r="L593" s="11"/>
      <c r="M593" s="9"/>
      <c r="N593" s="9"/>
      <c r="O593" s="9"/>
    </row>
    <row r="594" spans="7:15" x14ac:dyDescent="0.2">
      <c r="G594" s="11"/>
      <c r="H594" s="12"/>
      <c r="I594" s="12"/>
      <c r="J594" s="17"/>
      <c r="K594" s="17"/>
      <c r="L594" s="11"/>
      <c r="M594" s="9"/>
      <c r="N594" s="9"/>
      <c r="O594" s="9"/>
    </row>
    <row r="595" spans="7:15" x14ac:dyDescent="0.2">
      <c r="G595" s="11"/>
      <c r="H595" s="12"/>
      <c r="I595" s="12"/>
      <c r="J595" s="17"/>
      <c r="K595" s="17"/>
      <c r="L595" s="11"/>
      <c r="M595" s="9"/>
      <c r="N595" s="9"/>
      <c r="O595" s="9"/>
    </row>
    <row r="596" spans="7:15" x14ac:dyDescent="0.2">
      <c r="G596" s="11"/>
      <c r="H596" s="12"/>
      <c r="I596" s="12"/>
      <c r="J596" s="17"/>
      <c r="K596" s="17"/>
      <c r="L596" s="11"/>
      <c r="M596" s="9"/>
      <c r="N596" s="9"/>
      <c r="O596" s="9"/>
    </row>
    <row r="597" spans="7:15" x14ac:dyDescent="0.2">
      <c r="G597" s="11"/>
      <c r="H597" s="12"/>
      <c r="I597" s="12"/>
      <c r="J597" s="17"/>
      <c r="K597" s="17"/>
      <c r="L597" s="11"/>
      <c r="M597" s="9"/>
      <c r="N597" s="9"/>
      <c r="O597" s="9"/>
    </row>
    <row r="598" spans="7:15" x14ac:dyDescent="0.2">
      <c r="G598" s="11"/>
      <c r="H598" s="12"/>
      <c r="I598" s="12"/>
      <c r="J598" s="17"/>
      <c r="K598" s="17"/>
      <c r="L598" s="11"/>
      <c r="M598" s="9"/>
      <c r="N598" s="9"/>
      <c r="O598" s="9"/>
    </row>
    <row r="599" spans="7:15" x14ac:dyDescent="0.2">
      <c r="G599" s="11"/>
      <c r="H599" s="12"/>
      <c r="I599" s="12"/>
      <c r="J599" s="17"/>
      <c r="K599" s="17"/>
      <c r="L599" s="11"/>
      <c r="M599" s="9"/>
      <c r="N599" s="9"/>
      <c r="O599" s="9"/>
    </row>
    <row r="600" spans="7:15" x14ac:dyDescent="0.2">
      <c r="G600" s="11"/>
      <c r="H600" s="12"/>
      <c r="I600" s="12"/>
      <c r="J600" s="17"/>
      <c r="K600" s="17"/>
      <c r="L600" s="11"/>
      <c r="M600" s="9"/>
      <c r="N600" s="9"/>
      <c r="O600" s="9"/>
    </row>
    <row r="601" spans="7:15" x14ac:dyDescent="0.2">
      <c r="G601" s="11"/>
      <c r="H601" s="12"/>
      <c r="I601" s="12"/>
      <c r="J601" s="17"/>
      <c r="K601" s="17"/>
      <c r="L601" s="11"/>
      <c r="M601" s="9"/>
      <c r="N601" s="9"/>
      <c r="O601" s="9"/>
    </row>
    <row r="602" spans="7:15" x14ac:dyDescent="0.2">
      <c r="G602" s="11"/>
      <c r="H602" s="12"/>
      <c r="I602" s="12"/>
      <c r="J602" s="17"/>
      <c r="K602" s="17"/>
      <c r="L602" s="11"/>
      <c r="M602" s="9"/>
      <c r="N602" s="9"/>
      <c r="O602" s="9"/>
    </row>
    <row r="603" spans="7:15" x14ac:dyDescent="0.2">
      <c r="G603" s="11"/>
      <c r="H603" s="12"/>
      <c r="I603" s="12"/>
      <c r="J603" s="17"/>
      <c r="K603" s="17"/>
      <c r="L603" s="11"/>
      <c r="M603" s="9"/>
      <c r="N603" s="9"/>
      <c r="O603" s="9"/>
    </row>
    <row r="604" spans="7:15" x14ac:dyDescent="0.2">
      <c r="G604" s="11"/>
      <c r="H604" s="12"/>
      <c r="I604" s="12"/>
      <c r="J604" s="17"/>
      <c r="K604" s="17"/>
      <c r="L604" s="11"/>
      <c r="M604" s="9"/>
      <c r="N604" s="9"/>
      <c r="O604" s="9"/>
    </row>
    <row r="605" spans="7:15" x14ac:dyDescent="0.2">
      <c r="G605" s="11"/>
      <c r="H605" s="12"/>
      <c r="I605" s="12"/>
      <c r="J605" s="17"/>
      <c r="K605" s="17"/>
      <c r="L605" s="11"/>
      <c r="M605" s="9"/>
      <c r="N605" s="9"/>
      <c r="O605" s="9"/>
    </row>
    <row r="606" spans="7:15" x14ac:dyDescent="0.2">
      <c r="G606" s="11"/>
      <c r="H606" s="12"/>
      <c r="I606" s="12"/>
      <c r="J606" s="17"/>
      <c r="K606" s="17"/>
      <c r="L606" s="11"/>
      <c r="M606" s="9"/>
      <c r="N606" s="9"/>
      <c r="O606" s="9"/>
    </row>
    <row r="607" spans="7:15" x14ac:dyDescent="0.2">
      <c r="G607" s="11"/>
      <c r="H607" s="12"/>
      <c r="I607" s="12"/>
      <c r="J607" s="17"/>
      <c r="K607" s="17"/>
      <c r="L607" s="11"/>
      <c r="M607" s="9"/>
      <c r="N607" s="9"/>
      <c r="O607" s="9"/>
    </row>
    <row r="608" spans="7:15" x14ac:dyDescent="0.2">
      <c r="G608" s="11"/>
      <c r="H608" s="12"/>
      <c r="I608" s="12"/>
      <c r="J608" s="17"/>
      <c r="K608" s="17"/>
      <c r="L608" s="11"/>
      <c r="M608" s="9"/>
      <c r="N608" s="9"/>
      <c r="O608" s="9"/>
    </row>
    <row r="609" spans="7:15" x14ac:dyDescent="0.2">
      <c r="G609" s="11"/>
      <c r="H609" s="12"/>
      <c r="I609" s="12"/>
      <c r="J609" s="17"/>
      <c r="K609" s="17"/>
      <c r="L609" s="11"/>
      <c r="M609" s="9"/>
      <c r="N609" s="9"/>
      <c r="O609" s="9"/>
    </row>
    <row r="610" spans="7:15" x14ac:dyDescent="0.2">
      <c r="G610" s="11"/>
      <c r="H610" s="12"/>
      <c r="I610" s="12"/>
      <c r="J610" s="17"/>
      <c r="K610" s="17"/>
      <c r="L610" s="11"/>
      <c r="M610" s="9"/>
      <c r="N610" s="9"/>
      <c r="O610" s="9"/>
    </row>
    <row r="611" spans="7:15" x14ac:dyDescent="0.2">
      <c r="G611" s="11"/>
      <c r="H611" s="12"/>
      <c r="I611" s="12"/>
      <c r="J611" s="17"/>
      <c r="K611" s="17"/>
      <c r="L611" s="11"/>
      <c r="M611" s="9"/>
      <c r="N611" s="9"/>
      <c r="O611" s="9"/>
    </row>
    <row r="612" spans="7:15" x14ac:dyDescent="0.2">
      <c r="G612" s="11"/>
      <c r="H612" s="12"/>
      <c r="I612" s="12"/>
      <c r="J612" s="17"/>
      <c r="K612" s="17"/>
      <c r="L612" s="11"/>
      <c r="M612" s="9"/>
      <c r="N612" s="9"/>
      <c r="O612" s="9"/>
    </row>
    <row r="613" spans="7:15" x14ac:dyDescent="0.2">
      <c r="G613" s="11"/>
      <c r="H613" s="12"/>
      <c r="I613" s="12"/>
      <c r="J613" s="17"/>
      <c r="K613" s="17"/>
      <c r="L613" s="11"/>
      <c r="M613" s="9"/>
      <c r="N613" s="9"/>
      <c r="O613" s="9"/>
    </row>
    <row r="614" spans="7:15" x14ac:dyDescent="0.2">
      <c r="G614" s="11"/>
      <c r="H614" s="12"/>
      <c r="I614" s="12"/>
      <c r="J614" s="17"/>
      <c r="K614" s="17"/>
      <c r="L614" s="11"/>
      <c r="M614" s="9"/>
      <c r="N614" s="9"/>
      <c r="O614" s="9"/>
    </row>
    <row r="615" spans="7:15" x14ac:dyDescent="0.2">
      <c r="G615" s="11"/>
      <c r="H615" s="12"/>
      <c r="I615" s="12"/>
      <c r="J615" s="17"/>
      <c r="K615" s="17"/>
      <c r="L615" s="11"/>
      <c r="M615" s="9"/>
      <c r="N615" s="9"/>
      <c r="O615" s="9"/>
    </row>
    <row r="616" spans="7:15" x14ac:dyDescent="0.2">
      <c r="G616" s="11"/>
      <c r="H616" s="12"/>
      <c r="I616" s="12"/>
      <c r="J616" s="17"/>
      <c r="K616" s="17"/>
      <c r="L616" s="11"/>
      <c r="M616" s="9"/>
      <c r="N616" s="9"/>
      <c r="O616" s="9"/>
    </row>
    <row r="617" spans="7:15" x14ac:dyDescent="0.2">
      <c r="G617" s="11"/>
      <c r="H617" s="12"/>
      <c r="I617" s="12"/>
      <c r="J617" s="17"/>
      <c r="K617" s="17"/>
      <c r="L617" s="11"/>
      <c r="M617" s="9"/>
      <c r="N617" s="9"/>
      <c r="O617" s="9"/>
    </row>
    <row r="618" spans="7:15" x14ac:dyDescent="0.2">
      <c r="G618" s="11"/>
      <c r="H618" s="12"/>
      <c r="I618" s="12"/>
      <c r="J618" s="17"/>
      <c r="K618" s="17"/>
      <c r="L618" s="11"/>
      <c r="M618" s="9"/>
      <c r="N618" s="9"/>
      <c r="O618" s="9"/>
    </row>
    <row r="619" spans="7:15" x14ac:dyDescent="0.2">
      <c r="G619" s="11"/>
      <c r="H619" s="12"/>
      <c r="I619" s="12"/>
      <c r="J619" s="17"/>
      <c r="K619" s="17"/>
      <c r="L619" s="11"/>
      <c r="M619" s="9"/>
      <c r="N619" s="9"/>
      <c r="O619" s="9"/>
    </row>
    <row r="620" spans="7:15" x14ac:dyDescent="0.2">
      <c r="G620" s="11"/>
      <c r="H620" s="12"/>
      <c r="I620" s="12"/>
      <c r="J620" s="17"/>
      <c r="K620" s="17"/>
      <c r="L620" s="11"/>
      <c r="M620" s="9"/>
      <c r="N620" s="9"/>
      <c r="O620" s="9"/>
    </row>
    <row r="621" spans="7:15" x14ac:dyDescent="0.2">
      <c r="G621" s="11"/>
      <c r="H621" s="12"/>
      <c r="I621" s="12"/>
      <c r="J621" s="17"/>
      <c r="K621" s="17"/>
      <c r="L621" s="11"/>
      <c r="M621" s="9"/>
      <c r="N621" s="9"/>
      <c r="O621" s="9"/>
    </row>
    <row r="622" spans="7:15" x14ac:dyDescent="0.2">
      <c r="G622" s="11"/>
      <c r="H622" s="12"/>
      <c r="I622" s="12"/>
      <c r="J622" s="17"/>
      <c r="K622" s="17"/>
      <c r="L622" s="11"/>
      <c r="M622" s="9"/>
      <c r="N622" s="9"/>
      <c r="O622" s="9"/>
    </row>
    <row r="623" spans="7:15" x14ac:dyDescent="0.2">
      <c r="G623" s="11"/>
      <c r="H623" s="12"/>
      <c r="I623" s="12"/>
      <c r="J623" s="17"/>
      <c r="K623" s="17"/>
      <c r="L623" s="11"/>
      <c r="M623" s="9"/>
      <c r="N623" s="9"/>
      <c r="O623" s="9"/>
    </row>
    <row r="624" spans="7:15" x14ac:dyDescent="0.2">
      <c r="G624" s="11"/>
      <c r="H624" s="12"/>
      <c r="I624" s="12"/>
      <c r="J624" s="17"/>
      <c r="K624" s="17"/>
      <c r="L624" s="11"/>
      <c r="M624" s="9"/>
      <c r="N624" s="9"/>
      <c r="O624" s="9"/>
    </row>
    <row r="625" spans="7:15" x14ac:dyDescent="0.2">
      <c r="G625" s="11"/>
      <c r="H625" s="12"/>
      <c r="I625" s="12"/>
      <c r="J625" s="17"/>
      <c r="K625" s="17"/>
      <c r="L625" s="11"/>
      <c r="M625" s="9"/>
      <c r="N625" s="9"/>
      <c r="O625" s="9"/>
    </row>
    <row r="626" spans="7:15" x14ac:dyDescent="0.2">
      <c r="G626" s="11"/>
      <c r="H626" s="12"/>
      <c r="I626" s="12"/>
      <c r="J626" s="17"/>
      <c r="K626" s="17"/>
      <c r="L626" s="11"/>
      <c r="M626" s="9"/>
      <c r="N626" s="9"/>
      <c r="O626" s="9"/>
    </row>
    <row r="627" spans="7:15" x14ac:dyDescent="0.2">
      <c r="G627" s="11"/>
      <c r="H627" s="12"/>
      <c r="I627" s="12"/>
      <c r="J627" s="17"/>
      <c r="K627" s="17"/>
      <c r="L627" s="11"/>
      <c r="M627" s="9"/>
      <c r="N627" s="9"/>
      <c r="O627" s="9"/>
    </row>
    <row r="628" spans="7:15" x14ac:dyDescent="0.2">
      <c r="G628" s="11"/>
      <c r="H628" s="12"/>
      <c r="I628" s="12"/>
      <c r="J628" s="17"/>
      <c r="K628" s="17"/>
      <c r="L628" s="11"/>
      <c r="M628" s="9"/>
      <c r="N628" s="9"/>
      <c r="O628" s="9"/>
    </row>
    <row r="629" spans="7:15" x14ac:dyDescent="0.2">
      <c r="G629" s="11"/>
      <c r="H629" s="12"/>
      <c r="I629" s="12"/>
      <c r="J629" s="17"/>
      <c r="K629" s="17"/>
      <c r="L629" s="11"/>
      <c r="M629" s="9"/>
      <c r="N629" s="9"/>
      <c r="O629" s="9"/>
    </row>
    <row r="630" spans="7:15" x14ac:dyDescent="0.2">
      <c r="G630" s="11"/>
      <c r="H630" s="12"/>
      <c r="I630" s="12"/>
      <c r="J630" s="17"/>
      <c r="K630" s="17"/>
      <c r="L630" s="11"/>
      <c r="M630" s="9"/>
      <c r="N630" s="9"/>
      <c r="O630" s="9"/>
    </row>
    <row r="631" spans="7:15" x14ac:dyDescent="0.2">
      <c r="G631" s="11"/>
      <c r="H631" s="12"/>
      <c r="I631" s="12"/>
      <c r="J631" s="17"/>
      <c r="K631" s="17"/>
      <c r="L631" s="11"/>
      <c r="M631" s="9"/>
      <c r="N631" s="9"/>
      <c r="O631" s="9"/>
    </row>
    <row r="632" spans="7:15" x14ac:dyDescent="0.2">
      <c r="G632" s="11"/>
      <c r="H632" s="12"/>
      <c r="I632" s="12"/>
      <c r="J632" s="17"/>
      <c r="K632" s="17"/>
      <c r="L632" s="11"/>
      <c r="M632" s="9"/>
      <c r="N632" s="9"/>
      <c r="O632" s="9"/>
    </row>
    <row r="633" spans="7:15" x14ac:dyDescent="0.2">
      <c r="G633" s="11"/>
      <c r="H633" s="12"/>
      <c r="I633" s="12"/>
      <c r="J633" s="17"/>
      <c r="K633" s="17"/>
      <c r="L633" s="11"/>
      <c r="M633" s="9"/>
      <c r="N633" s="9"/>
      <c r="O633" s="9"/>
    </row>
    <row r="634" spans="7:15" x14ac:dyDescent="0.2">
      <c r="G634" s="11"/>
      <c r="H634" s="12"/>
      <c r="I634" s="12"/>
      <c r="J634" s="17"/>
      <c r="K634" s="17"/>
      <c r="L634" s="11"/>
      <c r="M634" s="9"/>
      <c r="N634" s="9"/>
      <c r="O634" s="9"/>
    </row>
    <row r="635" spans="7:15" x14ac:dyDescent="0.2">
      <c r="G635" s="11"/>
      <c r="H635" s="12"/>
      <c r="I635" s="12"/>
      <c r="J635" s="17"/>
      <c r="K635" s="17"/>
      <c r="L635" s="11"/>
      <c r="M635" s="9"/>
      <c r="N635" s="9"/>
      <c r="O635" s="9"/>
    </row>
    <row r="636" spans="7:15" x14ac:dyDescent="0.2">
      <c r="G636" s="11"/>
      <c r="H636" s="12"/>
      <c r="I636" s="12"/>
      <c r="J636" s="17"/>
      <c r="K636" s="17"/>
      <c r="L636" s="11"/>
      <c r="M636" s="9"/>
      <c r="N636" s="9"/>
      <c r="O636" s="9"/>
    </row>
    <row r="637" spans="7:15" x14ac:dyDescent="0.2">
      <c r="G637" s="11"/>
      <c r="H637" s="12"/>
      <c r="I637" s="12"/>
      <c r="J637" s="17"/>
      <c r="K637" s="17"/>
      <c r="L637" s="11"/>
      <c r="M637" s="9"/>
      <c r="N637" s="9"/>
      <c r="O637" s="9"/>
    </row>
    <row r="638" spans="7:15" x14ac:dyDescent="0.2">
      <c r="G638" s="11"/>
      <c r="H638" s="12"/>
      <c r="I638" s="12"/>
      <c r="J638" s="17"/>
      <c r="K638" s="17"/>
      <c r="L638" s="11"/>
      <c r="M638" s="9"/>
      <c r="N638" s="9"/>
      <c r="O638" s="9"/>
    </row>
    <row r="639" spans="7:15" x14ac:dyDescent="0.2">
      <c r="G639" s="11"/>
      <c r="H639" s="12"/>
      <c r="I639" s="12"/>
      <c r="J639" s="17"/>
      <c r="K639" s="17"/>
      <c r="L639" s="11"/>
      <c r="M639" s="9"/>
      <c r="N639" s="9"/>
      <c r="O639" s="9"/>
    </row>
    <row r="640" spans="7:15" x14ac:dyDescent="0.2">
      <c r="G640" s="11"/>
      <c r="H640" s="12"/>
      <c r="I640" s="12"/>
      <c r="J640" s="17"/>
      <c r="K640" s="17"/>
      <c r="L640" s="11"/>
      <c r="M640" s="9"/>
      <c r="N640" s="9"/>
      <c r="O640" s="9"/>
    </row>
    <row r="641" spans="7:15" x14ac:dyDescent="0.2">
      <c r="G641" s="11"/>
      <c r="H641" s="12"/>
      <c r="I641" s="12"/>
      <c r="J641" s="17"/>
      <c r="K641" s="17"/>
      <c r="L641" s="11"/>
      <c r="M641" s="9"/>
      <c r="N641" s="9"/>
      <c r="O641" s="9"/>
    </row>
    <row r="642" spans="7:15" x14ac:dyDescent="0.2">
      <c r="G642" s="11"/>
      <c r="H642" s="12"/>
      <c r="I642" s="12"/>
      <c r="J642" s="17"/>
      <c r="K642" s="17"/>
      <c r="L642" s="11"/>
      <c r="M642" s="9"/>
      <c r="N642" s="9"/>
      <c r="O642" s="9"/>
    </row>
    <row r="643" spans="7:15" x14ac:dyDescent="0.2">
      <c r="G643" s="11"/>
      <c r="H643" s="12"/>
      <c r="I643" s="12"/>
      <c r="J643" s="17"/>
      <c r="K643" s="17"/>
      <c r="L643" s="11"/>
      <c r="M643" s="9"/>
      <c r="N643" s="9"/>
      <c r="O643" s="9"/>
    </row>
    <row r="644" spans="7:15" x14ac:dyDescent="0.2">
      <c r="G644" s="11"/>
      <c r="H644" s="12"/>
      <c r="I644" s="12"/>
      <c r="J644" s="17"/>
      <c r="K644" s="17"/>
      <c r="L644" s="11"/>
      <c r="M644" s="9"/>
      <c r="N644" s="9"/>
      <c r="O644" s="9"/>
    </row>
    <row r="645" spans="7:15" x14ac:dyDescent="0.2">
      <c r="G645" s="11"/>
      <c r="H645" s="12"/>
      <c r="I645" s="12"/>
      <c r="J645" s="17"/>
      <c r="K645" s="17"/>
      <c r="L645" s="11"/>
      <c r="M645" s="9"/>
      <c r="N645" s="9"/>
      <c r="O645" s="9"/>
    </row>
    <row r="646" spans="7:15" x14ac:dyDescent="0.2">
      <c r="G646" s="11"/>
      <c r="H646" s="12"/>
      <c r="I646" s="12"/>
      <c r="J646" s="17"/>
      <c r="K646" s="17"/>
      <c r="L646" s="11"/>
      <c r="M646" s="9"/>
      <c r="N646" s="9"/>
      <c r="O646" s="9"/>
    </row>
    <row r="647" spans="7:15" x14ac:dyDescent="0.2">
      <c r="G647" s="11"/>
      <c r="H647" s="12"/>
      <c r="I647" s="12"/>
      <c r="J647" s="17"/>
      <c r="K647" s="17"/>
      <c r="L647" s="11"/>
      <c r="M647" s="9"/>
      <c r="N647" s="9"/>
      <c r="O647" s="9"/>
    </row>
    <row r="648" spans="7:15" x14ac:dyDescent="0.2">
      <c r="G648" s="11"/>
      <c r="H648" s="12"/>
      <c r="I648" s="12"/>
      <c r="J648" s="17"/>
      <c r="K648" s="17"/>
      <c r="L648" s="11"/>
      <c r="M648" s="9"/>
      <c r="N648" s="9"/>
      <c r="O648" s="9"/>
    </row>
    <row r="649" spans="7:15" x14ac:dyDescent="0.2">
      <c r="G649" s="11"/>
      <c r="H649" s="12"/>
      <c r="I649" s="12"/>
      <c r="J649" s="17"/>
      <c r="K649" s="17"/>
      <c r="L649" s="11"/>
      <c r="M649" s="9"/>
      <c r="N649" s="9"/>
      <c r="O649" s="9"/>
    </row>
    <row r="650" spans="7:15" x14ac:dyDescent="0.2">
      <c r="G650" s="11"/>
      <c r="H650" s="12"/>
      <c r="I650" s="12"/>
      <c r="J650" s="17"/>
      <c r="K650" s="17"/>
      <c r="L650" s="11"/>
      <c r="M650" s="9"/>
      <c r="N650" s="9"/>
      <c r="O650" s="9"/>
    </row>
    <row r="651" spans="7:15" x14ac:dyDescent="0.2">
      <c r="G651" s="11"/>
      <c r="H651" s="12"/>
      <c r="I651" s="12"/>
      <c r="J651" s="17"/>
      <c r="K651" s="17"/>
      <c r="L651" s="11"/>
      <c r="M651" s="9"/>
      <c r="N651" s="9"/>
      <c r="O651" s="9"/>
    </row>
    <row r="652" spans="7:15" x14ac:dyDescent="0.2">
      <c r="G652" s="11"/>
      <c r="H652" s="12"/>
      <c r="I652" s="12"/>
      <c r="J652" s="17"/>
      <c r="K652" s="17"/>
      <c r="L652" s="11"/>
      <c r="M652" s="9"/>
      <c r="N652" s="9"/>
      <c r="O652" s="9"/>
    </row>
    <row r="653" spans="7:15" x14ac:dyDescent="0.2">
      <c r="G653" s="11"/>
      <c r="H653" s="12"/>
      <c r="I653" s="12"/>
      <c r="J653" s="17"/>
      <c r="K653" s="17"/>
      <c r="L653" s="11"/>
      <c r="M653" s="9"/>
      <c r="N653" s="9"/>
      <c r="O653" s="9"/>
    </row>
    <row r="654" spans="7:15" x14ac:dyDescent="0.2">
      <c r="G654" s="11"/>
      <c r="H654" s="12"/>
      <c r="I654" s="12"/>
      <c r="J654" s="17"/>
      <c r="K654" s="17"/>
      <c r="L654" s="11"/>
      <c r="M654" s="9"/>
      <c r="N654" s="9"/>
      <c r="O654" s="9"/>
    </row>
    <row r="655" spans="7:15" x14ac:dyDescent="0.2">
      <c r="G655" s="11"/>
      <c r="H655" s="12"/>
      <c r="I655" s="12"/>
      <c r="J655" s="17"/>
      <c r="K655" s="17"/>
      <c r="L655" s="11"/>
      <c r="M655" s="9"/>
      <c r="N655" s="9"/>
      <c r="O655" s="9"/>
    </row>
    <row r="656" spans="7:15" x14ac:dyDescent="0.2">
      <c r="G656" s="11"/>
      <c r="H656" s="12"/>
      <c r="I656" s="12"/>
      <c r="J656" s="17"/>
      <c r="K656" s="17"/>
      <c r="L656" s="11"/>
      <c r="M656" s="9"/>
      <c r="N656" s="9"/>
      <c r="O656" s="9"/>
    </row>
    <row r="657" spans="7:15" x14ac:dyDescent="0.2">
      <c r="G657" s="11"/>
      <c r="H657" s="12"/>
      <c r="I657" s="12"/>
      <c r="J657" s="17"/>
      <c r="K657" s="17"/>
      <c r="L657" s="11"/>
      <c r="M657" s="9"/>
      <c r="N657" s="9"/>
      <c r="O657" s="9"/>
    </row>
    <row r="658" spans="7:15" x14ac:dyDescent="0.2">
      <c r="G658" s="11"/>
      <c r="H658" s="12"/>
      <c r="I658" s="12"/>
      <c r="J658" s="17"/>
      <c r="K658" s="17"/>
      <c r="L658" s="11"/>
      <c r="M658" s="9"/>
      <c r="N658" s="9"/>
      <c r="O658" s="9"/>
    </row>
    <row r="659" spans="7:15" x14ac:dyDescent="0.2">
      <c r="G659" s="11"/>
      <c r="H659" s="12"/>
      <c r="I659" s="12"/>
      <c r="J659" s="17"/>
      <c r="K659" s="17"/>
      <c r="L659" s="11"/>
      <c r="M659" s="9"/>
      <c r="N659" s="9"/>
      <c r="O659" s="9"/>
    </row>
    <row r="660" spans="7:15" x14ac:dyDescent="0.2">
      <c r="G660" s="11"/>
      <c r="H660" s="12"/>
      <c r="I660" s="12"/>
      <c r="J660" s="17"/>
      <c r="K660" s="17"/>
      <c r="L660" s="11"/>
      <c r="M660" s="9"/>
      <c r="N660" s="9"/>
      <c r="O660" s="9"/>
    </row>
    <row r="661" spans="7:15" x14ac:dyDescent="0.2">
      <c r="G661" s="11"/>
      <c r="H661" s="12"/>
      <c r="I661" s="12"/>
      <c r="J661" s="17"/>
      <c r="K661" s="17"/>
      <c r="L661" s="11"/>
      <c r="M661" s="9"/>
      <c r="N661" s="9"/>
      <c r="O661" s="9"/>
    </row>
    <row r="662" spans="7:15" x14ac:dyDescent="0.2">
      <c r="G662" s="11"/>
      <c r="H662" s="12"/>
      <c r="I662" s="12"/>
      <c r="J662" s="17"/>
      <c r="K662" s="17"/>
      <c r="L662" s="11"/>
      <c r="M662" s="9"/>
      <c r="N662" s="9"/>
      <c r="O662" s="9"/>
    </row>
    <row r="663" spans="7:15" x14ac:dyDescent="0.2">
      <c r="G663" s="11"/>
      <c r="H663" s="12"/>
      <c r="I663" s="12"/>
      <c r="J663" s="17"/>
      <c r="K663" s="17"/>
      <c r="L663" s="11"/>
      <c r="M663" s="9"/>
      <c r="N663" s="9"/>
      <c r="O663" s="9"/>
    </row>
    <row r="664" spans="7:15" x14ac:dyDescent="0.2">
      <c r="G664" s="11"/>
      <c r="H664" s="12"/>
      <c r="I664" s="12"/>
      <c r="J664" s="17"/>
      <c r="K664" s="17"/>
      <c r="L664" s="11"/>
      <c r="M664" s="9"/>
      <c r="N664" s="9"/>
      <c r="O664" s="9"/>
    </row>
    <row r="665" spans="7:15" x14ac:dyDescent="0.2">
      <c r="G665" s="11"/>
      <c r="H665" s="12"/>
      <c r="I665" s="12"/>
      <c r="J665" s="17"/>
      <c r="K665" s="17"/>
      <c r="L665" s="11"/>
      <c r="M665" s="9"/>
      <c r="N665" s="9"/>
      <c r="O665" s="9"/>
    </row>
    <row r="666" spans="7:15" x14ac:dyDescent="0.2">
      <c r="G666" s="11"/>
      <c r="H666" s="12"/>
      <c r="I666" s="12"/>
      <c r="J666" s="17"/>
      <c r="K666" s="17"/>
      <c r="L666" s="11"/>
      <c r="M666" s="9"/>
      <c r="N666" s="9"/>
      <c r="O666" s="9"/>
    </row>
    <row r="667" spans="7:15" x14ac:dyDescent="0.2">
      <c r="G667" s="11"/>
      <c r="H667" s="12"/>
      <c r="I667" s="12"/>
      <c r="J667" s="17"/>
      <c r="K667" s="17"/>
      <c r="L667" s="11"/>
      <c r="M667" s="9"/>
      <c r="N667" s="9"/>
      <c r="O667" s="9"/>
    </row>
    <row r="668" spans="7:15" x14ac:dyDescent="0.2">
      <c r="G668" s="11"/>
      <c r="H668" s="12"/>
      <c r="I668" s="12"/>
      <c r="J668" s="17"/>
      <c r="K668" s="17"/>
      <c r="L668" s="11"/>
      <c r="M668" s="9"/>
      <c r="N668" s="9"/>
      <c r="O668" s="9"/>
    </row>
    <row r="669" spans="7:15" x14ac:dyDescent="0.2">
      <c r="G669" s="11"/>
      <c r="H669" s="12"/>
      <c r="I669" s="12"/>
      <c r="J669" s="17"/>
      <c r="K669" s="17"/>
      <c r="L669" s="11"/>
      <c r="M669" s="9"/>
      <c r="N669" s="9"/>
      <c r="O669" s="9"/>
    </row>
    <row r="670" spans="7:15" x14ac:dyDescent="0.2">
      <c r="G670" s="11"/>
      <c r="H670" s="12"/>
      <c r="I670" s="12"/>
      <c r="J670" s="17"/>
      <c r="K670" s="17"/>
      <c r="L670" s="11"/>
      <c r="M670" s="9"/>
      <c r="N670" s="9"/>
      <c r="O670" s="9"/>
    </row>
    <row r="671" spans="7:15" x14ac:dyDescent="0.2">
      <c r="G671" s="11"/>
      <c r="H671" s="12"/>
      <c r="I671" s="12"/>
      <c r="J671" s="17"/>
      <c r="K671" s="17"/>
      <c r="L671" s="11"/>
      <c r="M671" s="9"/>
      <c r="N671" s="9"/>
      <c r="O671" s="9"/>
    </row>
    <row r="672" spans="7:15" x14ac:dyDescent="0.2">
      <c r="G672" s="11"/>
      <c r="H672" s="12"/>
      <c r="I672" s="12"/>
      <c r="J672" s="17"/>
      <c r="K672" s="17"/>
      <c r="L672" s="11"/>
      <c r="M672" s="9"/>
      <c r="N672" s="9"/>
      <c r="O672" s="9"/>
    </row>
    <row r="673" spans="7:15" x14ac:dyDescent="0.2">
      <c r="G673" s="11"/>
      <c r="H673" s="12"/>
      <c r="I673" s="12"/>
      <c r="J673" s="17"/>
      <c r="K673" s="17"/>
      <c r="L673" s="11"/>
      <c r="M673" s="9"/>
      <c r="N673" s="9"/>
      <c r="O673" s="9"/>
    </row>
    <row r="674" spans="7:15" x14ac:dyDescent="0.2">
      <c r="G674" s="11"/>
      <c r="H674" s="12"/>
      <c r="I674" s="12"/>
      <c r="J674" s="17"/>
      <c r="K674" s="17"/>
      <c r="L674" s="11"/>
      <c r="M674" s="9"/>
      <c r="N674" s="9"/>
      <c r="O674" s="9"/>
    </row>
    <row r="675" spans="7:15" x14ac:dyDescent="0.2">
      <c r="G675" s="11"/>
      <c r="H675" s="12"/>
      <c r="I675" s="12"/>
      <c r="J675" s="17"/>
      <c r="K675" s="17"/>
      <c r="L675" s="11"/>
      <c r="M675" s="9"/>
      <c r="N675" s="9"/>
      <c r="O675" s="9"/>
    </row>
    <row r="676" spans="7:15" x14ac:dyDescent="0.2">
      <c r="G676" s="11"/>
      <c r="H676" s="12"/>
      <c r="I676" s="12"/>
      <c r="J676" s="17"/>
      <c r="K676" s="17"/>
      <c r="L676" s="11"/>
      <c r="M676" s="9"/>
      <c r="N676" s="9"/>
      <c r="O676" s="9"/>
    </row>
    <row r="677" spans="7:15" x14ac:dyDescent="0.2">
      <c r="G677" s="11"/>
      <c r="H677" s="12"/>
      <c r="I677" s="12"/>
      <c r="J677" s="17"/>
      <c r="K677" s="17"/>
      <c r="L677" s="11"/>
      <c r="M677" s="9"/>
      <c r="N677" s="9"/>
      <c r="O677" s="9"/>
    </row>
    <row r="678" spans="7:15" x14ac:dyDescent="0.2">
      <c r="G678" s="11"/>
      <c r="H678" s="12"/>
      <c r="I678" s="12"/>
      <c r="J678" s="17"/>
      <c r="K678" s="17"/>
      <c r="L678" s="11"/>
      <c r="M678" s="9"/>
      <c r="N678" s="9"/>
      <c r="O678" s="9"/>
    </row>
    <row r="679" spans="7:15" x14ac:dyDescent="0.2">
      <c r="G679" s="11"/>
      <c r="H679" s="12"/>
      <c r="I679" s="12"/>
      <c r="J679" s="17"/>
      <c r="K679" s="17"/>
      <c r="L679" s="11"/>
      <c r="M679" s="9"/>
      <c r="N679" s="9"/>
      <c r="O679" s="9"/>
    </row>
    <row r="680" spans="7:15" x14ac:dyDescent="0.2">
      <c r="G680" s="11"/>
      <c r="H680" s="12"/>
      <c r="I680" s="12"/>
      <c r="J680" s="17"/>
      <c r="K680" s="17"/>
      <c r="L680" s="11"/>
      <c r="M680" s="9"/>
      <c r="N680" s="9"/>
      <c r="O680" s="9"/>
    </row>
    <row r="681" spans="7:15" x14ac:dyDescent="0.2">
      <c r="G681" s="11"/>
      <c r="H681" s="12"/>
      <c r="I681" s="12"/>
      <c r="J681" s="17"/>
      <c r="K681" s="17"/>
      <c r="L681" s="11"/>
      <c r="M681" s="9"/>
      <c r="N681" s="9"/>
      <c r="O681" s="9"/>
    </row>
    <row r="682" spans="7:15" x14ac:dyDescent="0.2">
      <c r="G682" s="11"/>
      <c r="H682" s="12"/>
      <c r="I682" s="12"/>
      <c r="J682" s="17"/>
      <c r="K682" s="17"/>
      <c r="L682" s="11"/>
      <c r="M682" s="9"/>
      <c r="N682" s="9"/>
      <c r="O682" s="9"/>
    </row>
    <row r="683" spans="7:15" x14ac:dyDescent="0.2">
      <c r="G683" s="11"/>
      <c r="H683" s="12"/>
      <c r="I683" s="12"/>
      <c r="J683" s="17"/>
      <c r="K683" s="17"/>
      <c r="L683" s="11"/>
      <c r="M683" s="9"/>
      <c r="N683" s="9"/>
      <c r="O683" s="9"/>
    </row>
    <row r="684" spans="7:15" x14ac:dyDescent="0.2">
      <c r="G684" s="11"/>
      <c r="H684" s="12"/>
      <c r="I684" s="12"/>
      <c r="J684" s="17"/>
      <c r="K684" s="17"/>
      <c r="L684" s="11"/>
      <c r="M684" s="9"/>
      <c r="N684" s="9"/>
      <c r="O684" s="9"/>
    </row>
    <row r="685" spans="7:15" x14ac:dyDescent="0.2">
      <c r="G685" s="11"/>
      <c r="H685" s="12"/>
      <c r="I685" s="12"/>
      <c r="J685" s="17"/>
      <c r="K685" s="17"/>
      <c r="L685" s="11"/>
      <c r="M685" s="9"/>
      <c r="N685" s="9"/>
      <c r="O685" s="9"/>
    </row>
    <row r="686" spans="7:15" x14ac:dyDescent="0.2">
      <c r="G686" s="11"/>
      <c r="H686" s="12"/>
      <c r="I686" s="12"/>
      <c r="J686" s="17"/>
      <c r="K686" s="17"/>
      <c r="L686" s="11"/>
      <c r="M686" s="9"/>
      <c r="N686" s="9"/>
      <c r="O686" s="9"/>
    </row>
    <row r="687" spans="7:15" x14ac:dyDescent="0.2">
      <c r="G687" s="11"/>
      <c r="H687" s="12"/>
      <c r="I687" s="12"/>
      <c r="J687" s="17"/>
      <c r="K687" s="17"/>
      <c r="L687" s="11"/>
      <c r="M687" s="9"/>
      <c r="N687" s="9"/>
      <c r="O687" s="9"/>
    </row>
    <row r="688" spans="7:15" x14ac:dyDescent="0.2">
      <c r="G688" s="11"/>
      <c r="H688" s="12"/>
      <c r="I688" s="12"/>
      <c r="J688" s="17"/>
      <c r="K688" s="17"/>
      <c r="L688" s="11"/>
      <c r="M688" s="9"/>
      <c r="N688" s="9"/>
      <c r="O688" s="9"/>
    </row>
    <row r="689" spans="7:15" x14ac:dyDescent="0.2">
      <c r="G689" s="11"/>
      <c r="H689" s="12"/>
      <c r="I689" s="12"/>
      <c r="J689" s="17"/>
      <c r="K689" s="17"/>
      <c r="L689" s="11"/>
      <c r="M689" s="9"/>
      <c r="N689" s="9"/>
      <c r="O689" s="9"/>
    </row>
    <row r="690" spans="7:15" x14ac:dyDescent="0.2">
      <c r="G690" s="11"/>
      <c r="H690" s="12"/>
      <c r="I690" s="12"/>
      <c r="J690" s="17"/>
      <c r="K690" s="17"/>
      <c r="L690" s="11"/>
      <c r="M690" s="9"/>
      <c r="N690" s="9"/>
      <c r="O690" s="9"/>
    </row>
    <row r="691" spans="7:15" x14ac:dyDescent="0.2">
      <c r="G691" s="11"/>
      <c r="H691" s="12"/>
      <c r="I691" s="12"/>
      <c r="J691" s="17"/>
      <c r="K691" s="17"/>
      <c r="L691" s="11"/>
      <c r="M691" s="9"/>
      <c r="N691" s="9"/>
      <c r="O691" s="9"/>
    </row>
    <row r="692" spans="7:15" x14ac:dyDescent="0.2">
      <c r="G692" s="11"/>
      <c r="H692" s="12"/>
      <c r="I692" s="12"/>
      <c r="J692" s="17"/>
      <c r="K692" s="17"/>
      <c r="L692" s="11"/>
      <c r="M692" s="9"/>
      <c r="N692" s="9"/>
      <c r="O692" s="9"/>
    </row>
    <row r="693" spans="7:15" x14ac:dyDescent="0.2">
      <c r="G693" s="11"/>
      <c r="H693" s="12"/>
      <c r="I693" s="12"/>
      <c r="J693" s="17"/>
      <c r="K693" s="17"/>
      <c r="L693" s="11"/>
      <c r="M693" s="9"/>
      <c r="N693" s="9"/>
      <c r="O693" s="9"/>
    </row>
    <row r="694" spans="7:15" x14ac:dyDescent="0.2">
      <c r="G694" s="11"/>
      <c r="H694" s="12"/>
      <c r="I694" s="12"/>
      <c r="J694" s="17"/>
      <c r="K694" s="17"/>
      <c r="L694" s="11"/>
      <c r="M694" s="9"/>
      <c r="N694" s="9"/>
      <c r="O694" s="9"/>
    </row>
    <row r="695" spans="7:15" x14ac:dyDescent="0.2">
      <c r="G695" s="11"/>
      <c r="H695" s="12"/>
      <c r="I695" s="12"/>
      <c r="J695" s="17"/>
      <c r="K695" s="17"/>
      <c r="L695" s="11"/>
      <c r="M695" s="9"/>
      <c r="N695" s="9"/>
      <c r="O695" s="9"/>
    </row>
    <row r="696" spans="7:15" x14ac:dyDescent="0.2">
      <c r="G696" s="11"/>
      <c r="H696" s="12"/>
      <c r="I696" s="12"/>
      <c r="J696" s="17"/>
      <c r="K696" s="17"/>
      <c r="L696" s="11"/>
      <c r="M696" s="9"/>
      <c r="N696" s="9"/>
      <c r="O696" s="9"/>
    </row>
    <row r="697" spans="7:15" x14ac:dyDescent="0.2">
      <c r="G697" s="11"/>
      <c r="H697" s="12"/>
      <c r="I697" s="12"/>
      <c r="J697" s="17"/>
      <c r="K697" s="17"/>
      <c r="L697" s="11"/>
      <c r="M697" s="9"/>
      <c r="N697" s="9"/>
      <c r="O697" s="9"/>
    </row>
    <row r="698" spans="7:15" x14ac:dyDescent="0.2">
      <c r="G698" s="11"/>
      <c r="H698" s="12"/>
      <c r="I698" s="12"/>
      <c r="J698" s="17"/>
      <c r="K698" s="17"/>
      <c r="L698" s="11"/>
      <c r="M698" s="9"/>
      <c r="N698" s="9"/>
      <c r="O698" s="9"/>
    </row>
    <row r="699" spans="7:15" x14ac:dyDescent="0.2">
      <c r="G699" s="11"/>
      <c r="H699" s="12"/>
      <c r="I699" s="12"/>
      <c r="J699" s="17"/>
      <c r="K699" s="17"/>
      <c r="L699" s="11"/>
      <c r="M699" s="9"/>
      <c r="N699" s="9"/>
      <c r="O699" s="9"/>
    </row>
    <row r="700" spans="7:15" x14ac:dyDescent="0.2">
      <c r="G700" s="11"/>
      <c r="H700" s="12"/>
      <c r="I700" s="12"/>
      <c r="J700" s="17"/>
      <c r="K700" s="17"/>
      <c r="L700" s="11"/>
      <c r="M700" s="9"/>
      <c r="N700" s="9"/>
      <c r="O700" s="9"/>
    </row>
    <row r="701" spans="7:15" x14ac:dyDescent="0.2">
      <c r="G701" s="11"/>
      <c r="H701" s="12"/>
      <c r="I701" s="12"/>
      <c r="J701" s="17"/>
      <c r="K701" s="17"/>
      <c r="L701" s="11"/>
      <c r="M701" s="9"/>
      <c r="N701" s="9"/>
      <c r="O701" s="9"/>
    </row>
    <row r="702" spans="7:15" x14ac:dyDescent="0.2">
      <c r="G702" s="11"/>
      <c r="H702" s="12"/>
      <c r="I702" s="12"/>
      <c r="J702" s="17"/>
      <c r="K702" s="17"/>
      <c r="L702" s="11"/>
      <c r="M702" s="9"/>
      <c r="N702" s="9"/>
      <c r="O702" s="9"/>
    </row>
    <row r="703" spans="7:15" x14ac:dyDescent="0.2">
      <c r="G703" s="11"/>
      <c r="H703" s="12"/>
      <c r="I703" s="12"/>
      <c r="J703" s="17"/>
      <c r="K703" s="17"/>
      <c r="L703" s="11"/>
      <c r="M703" s="9"/>
      <c r="N703" s="9"/>
      <c r="O703" s="9"/>
    </row>
    <row r="704" spans="7:15" x14ac:dyDescent="0.2">
      <c r="G704" s="11"/>
      <c r="H704" s="12"/>
      <c r="I704" s="12"/>
      <c r="J704" s="17"/>
      <c r="K704" s="17"/>
      <c r="L704" s="11"/>
      <c r="M704" s="9"/>
      <c r="N704" s="9"/>
      <c r="O704" s="9"/>
    </row>
    <row r="705" spans="7:15" x14ac:dyDescent="0.2">
      <c r="G705" s="11"/>
      <c r="H705" s="12"/>
      <c r="I705" s="12"/>
      <c r="J705" s="17"/>
      <c r="K705" s="17"/>
      <c r="L705" s="11"/>
      <c r="M705" s="9"/>
      <c r="N705" s="9"/>
      <c r="O705" s="9"/>
    </row>
    <row r="706" spans="7:15" x14ac:dyDescent="0.2">
      <c r="G706" s="11"/>
      <c r="H706" s="12"/>
      <c r="I706" s="12"/>
      <c r="J706" s="17"/>
      <c r="K706" s="17"/>
      <c r="L706" s="11"/>
      <c r="M706" s="9"/>
      <c r="N706" s="9"/>
      <c r="O706" s="9"/>
    </row>
    <row r="707" spans="7:15" x14ac:dyDescent="0.2">
      <c r="G707" s="11"/>
      <c r="H707" s="12"/>
      <c r="I707" s="12"/>
      <c r="J707" s="17"/>
      <c r="K707" s="17"/>
      <c r="L707" s="11"/>
      <c r="M707" s="9"/>
      <c r="N707" s="9"/>
      <c r="O707" s="9"/>
    </row>
    <row r="708" spans="7:15" x14ac:dyDescent="0.2">
      <c r="G708" s="11"/>
      <c r="H708" s="12"/>
      <c r="I708" s="12"/>
      <c r="J708" s="17"/>
      <c r="K708" s="17"/>
      <c r="L708" s="11"/>
      <c r="M708" s="9"/>
      <c r="N708" s="9"/>
      <c r="O708" s="9"/>
    </row>
    <row r="709" spans="7:15" x14ac:dyDescent="0.2">
      <c r="G709" s="11"/>
      <c r="H709" s="12"/>
      <c r="I709" s="12"/>
      <c r="J709" s="17"/>
      <c r="K709" s="17"/>
      <c r="L709" s="11"/>
      <c r="M709" s="9"/>
      <c r="N709" s="9"/>
      <c r="O709" s="9"/>
    </row>
    <row r="710" spans="7:15" x14ac:dyDescent="0.2">
      <c r="G710" s="11"/>
      <c r="H710" s="12"/>
      <c r="I710" s="12"/>
      <c r="J710" s="17"/>
      <c r="K710" s="17"/>
      <c r="L710" s="11"/>
      <c r="M710" s="9"/>
      <c r="N710" s="9"/>
      <c r="O710" s="9"/>
    </row>
    <row r="711" spans="7:15" x14ac:dyDescent="0.2">
      <c r="G711" s="11"/>
      <c r="H711" s="12"/>
      <c r="I711" s="12"/>
      <c r="J711" s="17"/>
      <c r="K711" s="17"/>
      <c r="L711" s="11"/>
      <c r="M711" s="9"/>
      <c r="N711" s="9"/>
      <c r="O711" s="9"/>
    </row>
    <row r="712" spans="7:15" x14ac:dyDescent="0.2">
      <c r="G712" s="11"/>
      <c r="H712" s="12"/>
      <c r="I712" s="12"/>
      <c r="J712" s="17"/>
      <c r="K712" s="17"/>
      <c r="L712" s="11"/>
      <c r="M712" s="9"/>
      <c r="N712" s="9"/>
      <c r="O712" s="9"/>
    </row>
    <row r="713" spans="7:15" x14ac:dyDescent="0.2">
      <c r="G713" s="11"/>
      <c r="H713" s="12"/>
      <c r="I713" s="12"/>
      <c r="J713" s="17"/>
      <c r="K713" s="17"/>
      <c r="L713" s="11"/>
      <c r="M713" s="9"/>
      <c r="N713" s="9"/>
      <c r="O713" s="9"/>
    </row>
    <row r="714" spans="7:15" x14ac:dyDescent="0.2">
      <c r="G714" s="11"/>
      <c r="H714" s="12"/>
      <c r="I714" s="12"/>
      <c r="J714" s="17"/>
      <c r="K714" s="17"/>
      <c r="L714" s="11"/>
      <c r="M714" s="9"/>
      <c r="N714" s="9"/>
      <c r="O714" s="9"/>
    </row>
    <row r="715" spans="7:15" x14ac:dyDescent="0.2">
      <c r="G715" s="11"/>
      <c r="H715" s="12"/>
      <c r="I715" s="12"/>
      <c r="J715" s="17"/>
      <c r="K715" s="17"/>
      <c r="L715" s="11"/>
      <c r="M715" s="9"/>
      <c r="N715" s="9"/>
      <c r="O715" s="9"/>
    </row>
    <row r="716" spans="7:15" x14ac:dyDescent="0.2">
      <c r="G716" s="11"/>
      <c r="H716" s="12"/>
      <c r="I716" s="12"/>
      <c r="J716" s="17"/>
      <c r="K716" s="17"/>
      <c r="L716" s="11"/>
      <c r="M716" s="9"/>
      <c r="N716" s="9"/>
      <c r="O716" s="9"/>
    </row>
    <row r="717" spans="7:15" x14ac:dyDescent="0.2">
      <c r="G717" s="11"/>
      <c r="H717" s="12"/>
      <c r="I717" s="12"/>
      <c r="J717" s="17"/>
      <c r="K717" s="17"/>
      <c r="L717" s="11"/>
      <c r="M717" s="9"/>
      <c r="N717" s="9"/>
      <c r="O717" s="9"/>
    </row>
    <row r="718" spans="7:15" x14ac:dyDescent="0.2">
      <c r="G718" s="11"/>
      <c r="H718" s="12"/>
      <c r="I718" s="12"/>
      <c r="J718" s="17"/>
      <c r="K718" s="17"/>
      <c r="L718" s="11"/>
      <c r="M718" s="9"/>
      <c r="N718" s="9"/>
      <c r="O718" s="9"/>
    </row>
    <row r="719" spans="7:15" x14ac:dyDescent="0.2">
      <c r="G719" s="11"/>
      <c r="H719" s="12"/>
      <c r="I719" s="12"/>
      <c r="J719" s="17"/>
      <c r="K719" s="17"/>
      <c r="L719" s="11"/>
      <c r="M719" s="9"/>
      <c r="N719" s="9"/>
      <c r="O719" s="9"/>
    </row>
    <row r="720" spans="7:15" x14ac:dyDescent="0.2">
      <c r="G720" s="11"/>
      <c r="H720" s="12"/>
      <c r="I720" s="12"/>
      <c r="J720" s="17"/>
      <c r="K720" s="17"/>
      <c r="L720" s="11"/>
      <c r="M720" s="9"/>
      <c r="N720" s="9"/>
      <c r="O720" s="9"/>
    </row>
    <row r="721" spans="7:15" x14ac:dyDescent="0.2">
      <c r="G721" s="11"/>
      <c r="H721" s="12"/>
      <c r="I721" s="12"/>
      <c r="J721" s="17"/>
      <c r="K721" s="17"/>
      <c r="L721" s="11"/>
      <c r="M721" s="9"/>
      <c r="N721" s="9"/>
      <c r="O721" s="9"/>
    </row>
    <row r="722" spans="7:15" x14ac:dyDescent="0.2">
      <c r="G722" s="11"/>
      <c r="H722" s="12"/>
      <c r="I722" s="12"/>
      <c r="J722" s="17"/>
      <c r="K722" s="17"/>
      <c r="L722" s="11"/>
      <c r="M722" s="9"/>
      <c r="N722" s="9"/>
      <c r="O722" s="9"/>
    </row>
    <row r="723" spans="7:15" x14ac:dyDescent="0.2">
      <c r="G723" s="11"/>
      <c r="H723" s="12"/>
      <c r="I723" s="12"/>
      <c r="J723" s="17"/>
      <c r="K723" s="17"/>
      <c r="L723" s="11"/>
      <c r="M723" s="9"/>
      <c r="N723" s="9"/>
      <c r="O723" s="9"/>
    </row>
    <row r="724" spans="7:15" x14ac:dyDescent="0.2">
      <c r="G724" s="11"/>
      <c r="H724" s="12"/>
      <c r="I724" s="12"/>
      <c r="J724" s="17"/>
      <c r="K724" s="17"/>
      <c r="L724" s="11"/>
      <c r="M724" s="9"/>
      <c r="N724" s="9"/>
      <c r="O724" s="9"/>
    </row>
    <row r="725" spans="7:15" x14ac:dyDescent="0.2">
      <c r="G725" s="11"/>
      <c r="H725" s="12"/>
      <c r="I725" s="12"/>
      <c r="J725" s="17"/>
      <c r="K725" s="17"/>
      <c r="L725" s="11"/>
      <c r="M725" s="9"/>
      <c r="N725" s="9"/>
      <c r="O725" s="9"/>
    </row>
    <row r="726" spans="7:15" x14ac:dyDescent="0.2">
      <c r="G726" s="11"/>
      <c r="H726" s="12"/>
      <c r="I726" s="12"/>
      <c r="J726" s="17"/>
      <c r="K726" s="17"/>
      <c r="L726" s="11"/>
      <c r="M726" s="9"/>
      <c r="N726" s="9"/>
      <c r="O726" s="9"/>
    </row>
    <row r="727" spans="7:15" x14ac:dyDescent="0.2">
      <c r="G727" s="11"/>
      <c r="H727" s="12"/>
      <c r="I727" s="12"/>
      <c r="J727" s="17"/>
      <c r="K727" s="17"/>
      <c r="L727" s="11"/>
      <c r="M727" s="9"/>
      <c r="N727" s="9"/>
      <c r="O727" s="9"/>
    </row>
    <row r="728" spans="7:15" x14ac:dyDescent="0.2">
      <c r="G728" s="11"/>
      <c r="H728" s="12"/>
      <c r="I728" s="12"/>
      <c r="J728" s="17"/>
      <c r="K728" s="17"/>
      <c r="L728" s="11"/>
      <c r="M728" s="9"/>
      <c r="N728" s="9"/>
      <c r="O728" s="9"/>
    </row>
    <row r="729" spans="7:15" x14ac:dyDescent="0.2">
      <c r="G729" s="11"/>
      <c r="H729" s="12"/>
      <c r="I729" s="12"/>
      <c r="J729" s="17"/>
      <c r="K729" s="17"/>
      <c r="L729" s="11"/>
      <c r="M729" s="9"/>
      <c r="N729" s="9"/>
      <c r="O729" s="9"/>
    </row>
    <row r="730" spans="7:15" x14ac:dyDescent="0.2">
      <c r="G730" s="11"/>
      <c r="H730" s="12"/>
      <c r="I730" s="12"/>
      <c r="J730" s="17"/>
      <c r="K730" s="17"/>
      <c r="L730" s="11"/>
      <c r="M730" s="9"/>
      <c r="N730" s="9"/>
      <c r="O730" s="9"/>
    </row>
    <row r="731" spans="7:15" x14ac:dyDescent="0.2">
      <c r="G731" s="11"/>
      <c r="H731" s="12"/>
      <c r="I731" s="12"/>
      <c r="J731" s="17"/>
      <c r="K731" s="17"/>
      <c r="L731" s="11"/>
      <c r="M731" s="9"/>
      <c r="N731" s="9"/>
      <c r="O731" s="9"/>
    </row>
    <row r="732" spans="7:15" x14ac:dyDescent="0.2">
      <c r="G732" s="11"/>
      <c r="H732" s="12"/>
      <c r="I732" s="12"/>
      <c r="J732" s="17"/>
      <c r="K732" s="17"/>
      <c r="L732" s="11"/>
      <c r="M732" s="9"/>
      <c r="N732" s="9"/>
      <c r="O732" s="9"/>
    </row>
    <row r="733" spans="7:15" x14ac:dyDescent="0.2">
      <c r="G733" s="11"/>
      <c r="H733" s="12"/>
      <c r="I733" s="12"/>
      <c r="J733" s="17"/>
      <c r="K733" s="17"/>
      <c r="L733" s="11"/>
      <c r="M733" s="9"/>
      <c r="N733" s="9"/>
      <c r="O733" s="9"/>
    </row>
    <row r="734" spans="7:15" x14ac:dyDescent="0.2">
      <c r="G734" s="11"/>
      <c r="H734" s="12"/>
      <c r="I734" s="12"/>
      <c r="J734" s="17"/>
      <c r="K734" s="17"/>
      <c r="L734" s="11"/>
      <c r="M734" s="9"/>
      <c r="N734" s="9"/>
      <c r="O734" s="9"/>
    </row>
    <row r="735" spans="7:15" x14ac:dyDescent="0.2">
      <c r="G735" s="11"/>
      <c r="H735" s="12"/>
      <c r="I735" s="12"/>
      <c r="J735" s="17"/>
      <c r="K735" s="17"/>
      <c r="L735" s="11"/>
      <c r="M735" s="9"/>
      <c r="N735" s="9"/>
      <c r="O735" s="9"/>
    </row>
    <row r="736" spans="7:15" x14ac:dyDescent="0.2">
      <c r="G736" s="11"/>
      <c r="H736" s="12"/>
      <c r="I736" s="12"/>
      <c r="J736" s="17"/>
      <c r="K736" s="17"/>
      <c r="L736" s="11"/>
      <c r="M736" s="9"/>
      <c r="N736" s="9"/>
      <c r="O736" s="9"/>
    </row>
    <row r="737" spans="7:15" x14ac:dyDescent="0.2">
      <c r="G737" s="11"/>
      <c r="H737" s="12"/>
      <c r="I737" s="12"/>
      <c r="J737" s="17"/>
      <c r="K737" s="17"/>
      <c r="L737" s="11"/>
      <c r="M737" s="9"/>
      <c r="N737" s="9"/>
      <c r="O737" s="9"/>
    </row>
    <row r="738" spans="7:15" x14ac:dyDescent="0.2">
      <c r="G738" s="11"/>
      <c r="H738" s="12"/>
      <c r="I738" s="12"/>
      <c r="J738" s="17"/>
      <c r="K738" s="17"/>
      <c r="L738" s="11"/>
      <c r="M738" s="9"/>
      <c r="N738" s="9"/>
      <c r="O738" s="9"/>
    </row>
    <row r="739" spans="7:15" x14ac:dyDescent="0.2">
      <c r="G739" s="11"/>
      <c r="H739" s="12"/>
      <c r="I739" s="12"/>
      <c r="J739" s="17"/>
      <c r="K739" s="17"/>
      <c r="L739" s="11"/>
      <c r="M739" s="9"/>
      <c r="N739" s="9"/>
      <c r="O739" s="9"/>
    </row>
    <row r="740" spans="7:15" x14ac:dyDescent="0.2">
      <c r="G740" s="11"/>
      <c r="H740" s="12"/>
      <c r="I740" s="12"/>
      <c r="J740" s="17"/>
      <c r="K740" s="17"/>
      <c r="L740" s="11"/>
      <c r="M740" s="9"/>
      <c r="N740" s="9"/>
      <c r="O740" s="9"/>
    </row>
    <row r="741" spans="7:15" x14ac:dyDescent="0.2">
      <c r="G741" s="11"/>
      <c r="H741" s="12"/>
      <c r="I741" s="12"/>
      <c r="J741" s="17"/>
      <c r="K741" s="17"/>
      <c r="L741" s="11"/>
      <c r="M741" s="9"/>
      <c r="N741" s="9"/>
      <c r="O741" s="9"/>
    </row>
    <row r="742" spans="7:15" x14ac:dyDescent="0.2">
      <c r="G742" s="11"/>
      <c r="H742" s="12"/>
      <c r="I742" s="12"/>
      <c r="J742" s="17"/>
      <c r="K742" s="17"/>
      <c r="L742" s="11"/>
      <c r="M742" s="9"/>
      <c r="N742" s="9"/>
      <c r="O742" s="9"/>
    </row>
    <row r="743" spans="7:15" x14ac:dyDescent="0.2">
      <c r="G743" s="11"/>
      <c r="H743" s="12"/>
      <c r="I743" s="12"/>
      <c r="J743" s="17"/>
      <c r="K743" s="17"/>
      <c r="L743" s="11"/>
      <c r="M743" s="9"/>
      <c r="N743" s="9"/>
      <c r="O743" s="9"/>
    </row>
    <row r="744" spans="7:15" x14ac:dyDescent="0.2">
      <c r="G744" s="11"/>
      <c r="H744" s="12"/>
      <c r="I744" s="12"/>
      <c r="J744" s="17"/>
      <c r="K744" s="17"/>
      <c r="L744" s="11"/>
      <c r="M744" s="9"/>
      <c r="N744" s="9"/>
      <c r="O744" s="9"/>
    </row>
    <row r="745" spans="7:15" x14ac:dyDescent="0.2">
      <c r="G745" s="11"/>
      <c r="H745" s="12"/>
      <c r="I745" s="12"/>
      <c r="J745" s="17"/>
      <c r="K745" s="17"/>
      <c r="L745" s="11"/>
      <c r="M745" s="9"/>
      <c r="N745" s="9"/>
      <c r="O745" s="9"/>
    </row>
    <row r="746" spans="7:15" x14ac:dyDescent="0.2">
      <c r="G746" s="11"/>
      <c r="H746" s="12"/>
      <c r="I746" s="12"/>
      <c r="J746" s="17"/>
      <c r="K746" s="17"/>
      <c r="L746" s="11"/>
      <c r="M746" s="9"/>
      <c r="N746" s="9"/>
      <c r="O746" s="9"/>
    </row>
    <row r="747" spans="7:15" x14ac:dyDescent="0.2">
      <c r="G747" s="11"/>
      <c r="H747" s="12"/>
      <c r="I747" s="12"/>
      <c r="J747" s="17"/>
      <c r="K747" s="17"/>
      <c r="L747" s="11"/>
      <c r="M747" s="9"/>
      <c r="N747" s="9"/>
      <c r="O747" s="9"/>
    </row>
    <row r="748" spans="7:15" x14ac:dyDescent="0.2">
      <c r="G748" s="11"/>
      <c r="H748" s="12"/>
      <c r="I748" s="12"/>
      <c r="J748" s="17"/>
      <c r="K748" s="17"/>
      <c r="L748" s="11"/>
      <c r="M748" s="9"/>
      <c r="N748" s="9"/>
      <c r="O748" s="9"/>
    </row>
    <row r="749" spans="7:15" x14ac:dyDescent="0.2">
      <c r="G749" s="11"/>
      <c r="H749" s="12"/>
      <c r="I749" s="12"/>
      <c r="J749" s="17"/>
      <c r="K749" s="17"/>
      <c r="L749" s="11"/>
      <c r="M749" s="9"/>
      <c r="N749" s="9"/>
      <c r="O749" s="9"/>
    </row>
    <row r="750" spans="7:15" x14ac:dyDescent="0.2">
      <c r="G750" s="11"/>
      <c r="H750" s="12"/>
      <c r="I750" s="12"/>
      <c r="J750" s="17"/>
      <c r="K750" s="17"/>
      <c r="L750" s="11"/>
      <c r="M750" s="9"/>
      <c r="N750" s="9"/>
      <c r="O750" s="9"/>
    </row>
    <row r="751" spans="7:15" x14ac:dyDescent="0.2">
      <c r="G751" s="11"/>
      <c r="H751" s="12"/>
      <c r="I751" s="12"/>
      <c r="J751" s="17"/>
      <c r="K751" s="17"/>
      <c r="L751" s="11"/>
      <c r="M751" s="9"/>
      <c r="N751" s="9"/>
      <c r="O751" s="9"/>
    </row>
    <row r="752" spans="7:15" x14ac:dyDescent="0.2">
      <c r="G752" s="11"/>
      <c r="H752" s="12"/>
      <c r="I752" s="12"/>
      <c r="J752" s="17"/>
      <c r="K752" s="17"/>
      <c r="L752" s="11"/>
      <c r="M752" s="9"/>
      <c r="N752" s="9"/>
      <c r="O752" s="9"/>
    </row>
    <row r="753" spans="7:15" x14ac:dyDescent="0.2">
      <c r="G753" s="11"/>
      <c r="H753" s="12"/>
      <c r="I753" s="12"/>
      <c r="J753" s="17"/>
      <c r="K753" s="17"/>
      <c r="L753" s="11"/>
      <c r="M753" s="9"/>
      <c r="N753" s="9"/>
      <c r="O753" s="9"/>
    </row>
    <row r="754" spans="7:15" x14ac:dyDescent="0.2">
      <c r="G754" s="11"/>
      <c r="H754" s="12"/>
      <c r="I754" s="12"/>
      <c r="J754" s="17"/>
      <c r="K754" s="17"/>
      <c r="L754" s="11"/>
      <c r="M754" s="9"/>
      <c r="N754" s="9"/>
      <c r="O754" s="9"/>
    </row>
    <row r="755" spans="7:15" x14ac:dyDescent="0.2">
      <c r="G755" s="11"/>
      <c r="H755" s="12"/>
      <c r="I755" s="12"/>
      <c r="J755" s="17"/>
      <c r="K755" s="17"/>
      <c r="L755" s="11"/>
      <c r="M755" s="9"/>
      <c r="N755" s="9"/>
      <c r="O755" s="9"/>
    </row>
    <row r="756" spans="7:15" x14ac:dyDescent="0.2">
      <c r="G756" s="11"/>
      <c r="H756" s="12"/>
      <c r="I756" s="12"/>
      <c r="J756" s="17"/>
      <c r="K756" s="17"/>
      <c r="L756" s="11"/>
      <c r="M756" s="9"/>
      <c r="N756" s="9"/>
      <c r="O756" s="9"/>
    </row>
    <row r="757" spans="7:15" x14ac:dyDescent="0.2">
      <c r="G757" s="11"/>
      <c r="H757" s="12"/>
      <c r="I757" s="12"/>
      <c r="J757" s="17"/>
      <c r="K757" s="17"/>
      <c r="L757" s="11"/>
      <c r="M757" s="9"/>
      <c r="N757" s="9"/>
      <c r="O757" s="9"/>
    </row>
    <row r="758" spans="7:15" x14ac:dyDescent="0.2">
      <c r="G758" s="11"/>
      <c r="H758" s="12"/>
      <c r="I758" s="12"/>
      <c r="J758" s="17"/>
      <c r="K758" s="17"/>
      <c r="L758" s="11"/>
      <c r="M758" s="9"/>
      <c r="N758" s="9"/>
      <c r="O758" s="9"/>
    </row>
    <row r="759" spans="7:15" x14ac:dyDescent="0.2">
      <c r="G759" s="11"/>
      <c r="H759" s="12"/>
      <c r="I759" s="12"/>
      <c r="J759" s="17"/>
      <c r="K759" s="17"/>
      <c r="L759" s="11"/>
      <c r="M759" s="9"/>
      <c r="N759" s="9"/>
      <c r="O759" s="9"/>
    </row>
    <row r="760" spans="7:15" x14ac:dyDescent="0.2">
      <c r="G760" s="11"/>
      <c r="H760" s="12"/>
      <c r="I760" s="12"/>
      <c r="J760" s="17"/>
      <c r="K760" s="17"/>
      <c r="L760" s="11"/>
      <c r="M760" s="9"/>
      <c r="N760" s="9"/>
      <c r="O760" s="9"/>
    </row>
    <row r="761" spans="7:15" x14ac:dyDescent="0.2">
      <c r="G761" s="11"/>
      <c r="H761" s="12"/>
      <c r="I761" s="12"/>
      <c r="J761" s="17"/>
      <c r="K761" s="17"/>
      <c r="L761" s="11"/>
      <c r="M761" s="9"/>
      <c r="N761" s="9"/>
      <c r="O761" s="9"/>
    </row>
    <row r="762" spans="7:15" x14ac:dyDescent="0.2">
      <c r="G762" s="11"/>
      <c r="H762" s="12"/>
      <c r="I762" s="12"/>
      <c r="J762" s="17"/>
      <c r="K762" s="17"/>
      <c r="L762" s="11"/>
      <c r="M762" s="9"/>
      <c r="N762" s="9"/>
      <c r="O762" s="9"/>
    </row>
    <row r="763" spans="7:15" x14ac:dyDescent="0.2">
      <c r="G763" s="11"/>
      <c r="H763" s="12"/>
      <c r="I763" s="12"/>
      <c r="J763" s="17"/>
      <c r="K763" s="17"/>
      <c r="L763" s="11"/>
      <c r="M763" s="9"/>
      <c r="N763" s="9"/>
      <c r="O763" s="9"/>
    </row>
    <row r="764" spans="7:15" x14ac:dyDescent="0.2">
      <c r="G764" s="11"/>
      <c r="H764" s="12"/>
      <c r="I764" s="12"/>
      <c r="J764" s="17"/>
      <c r="K764" s="17"/>
      <c r="L764" s="11"/>
      <c r="M764" s="9"/>
      <c r="N764" s="9"/>
      <c r="O764" s="9"/>
    </row>
    <row r="765" spans="7:15" x14ac:dyDescent="0.2">
      <c r="G765" s="11"/>
      <c r="H765" s="12"/>
      <c r="I765" s="12"/>
      <c r="J765" s="17"/>
      <c r="K765" s="17"/>
      <c r="L765" s="11"/>
      <c r="M765" s="9"/>
      <c r="N765" s="9"/>
      <c r="O765" s="9"/>
    </row>
    <row r="766" spans="7:15" x14ac:dyDescent="0.2">
      <c r="G766" s="11"/>
      <c r="H766" s="12"/>
      <c r="I766" s="12"/>
      <c r="J766" s="17"/>
      <c r="K766" s="17"/>
      <c r="L766" s="11"/>
      <c r="M766" s="9"/>
      <c r="N766" s="9"/>
      <c r="O766" s="9"/>
    </row>
    <row r="767" spans="7:15" x14ac:dyDescent="0.2">
      <c r="G767" s="11"/>
      <c r="H767" s="12"/>
      <c r="I767" s="12"/>
      <c r="J767" s="17"/>
      <c r="K767" s="17"/>
      <c r="L767" s="11"/>
      <c r="M767" s="9"/>
      <c r="N767" s="9"/>
      <c r="O767" s="9"/>
    </row>
    <row r="768" spans="7:15" x14ac:dyDescent="0.2">
      <c r="G768" s="11"/>
      <c r="H768" s="12"/>
      <c r="I768" s="12"/>
      <c r="J768" s="17"/>
      <c r="K768" s="17"/>
      <c r="L768" s="11"/>
      <c r="M768" s="9"/>
      <c r="N768" s="9"/>
      <c r="O768" s="9"/>
    </row>
    <row r="769" spans="7:15" x14ac:dyDescent="0.2">
      <c r="G769" s="11"/>
      <c r="H769" s="12"/>
      <c r="I769" s="12"/>
      <c r="J769" s="17"/>
      <c r="K769" s="17"/>
      <c r="L769" s="11"/>
      <c r="M769" s="9"/>
      <c r="N769" s="9"/>
      <c r="O769" s="9"/>
    </row>
    <row r="770" spans="7:15" x14ac:dyDescent="0.2">
      <c r="G770" s="11"/>
      <c r="H770" s="12"/>
      <c r="I770" s="12"/>
      <c r="J770" s="17"/>
      <c r="K770" s="17"/>
      <c r="L770" s="11"/>
      <c r="M770" s="9"/>
      <c r="N770" s="9"/>
      <c r="O770" s="9"/>
    </row>
    <row r="771" spans="7:15" x14ac:dyDescent="0.2">
      <c r="G771" s="11"/>
      <c r="H771" s="12"/>
      <c r="I771" s="12"/>
      <c r="J771" s="17"/>
      <c r="K771" s="17"/>
      <c r="L771" s="11"/>
      <c r="M771" s="9"/>
      <c r="N771" s="9"/>
      <c r="O771" s="9"/>
    </row>
    <row r="772" spans="7:15" x14ac:dyDescent="0.2">
      <c r="G772" s="11"/>
      <c r="H772" s="12"/>
      <c r="I772" s="12"/>
      <c r="J772" s="17"/>
      <c r="K772" s="17"/>
      <c r="L772" s="11"/>
      <c r="M772" s="9"/>
      <c r="N772" s="9"/>
      <c r="O772" s="9"/>
    </row>
    <row r="773" spans="7:15" x14ac:dyDescent="0.2">
      <c r="G773" s="11"/>
      <c r="H773" s="12"/>
      <c r="I773" s="12"/>
      <c r="J773" s="17"/>
      <c r="K773" s="17"/>
      <c r="L773" s="11"/>
      <c r="M773" s="9"/>
      <c r="N773" s="9"/>
      <c r="O773" s="9"/>
    </row>
    <row r="774" spans="7:15" x14ac:dyDescent="0.2">
      <c r="G774" s="11"/>
      <c r="H774" s="12"/>
      <c r="I774" s="12"/>
      <c r="J774" s="17"/>
      <c r="K774" s="17"/>
      <c r="L774" s="11"/>
      <c r="M774" s="9"/>
      <c r="N774" s="9"/>
      <c r="O774" s="9"/>
    </row>
    <row r="775" spans="7:15" x14ac:dyDescent="0.2">
      <c r="G775" s="11"/>
      <c r="H775" s="12"/>
      <c r="I775" s="12"/>
      <c r="J775" s="17"/>
      <c r="K775" s="17"/>
      <c r="L775" s="11"/>
      <c r="M775" s="9"/>
      <c r="N775" s="9"/>
      <c r="O775" s="9"/>
    </row>
    <row r="776" spans="7:15" x14ac:dyDescent="0.2">
      <c r="G776" s="11"/>
      <c r="H776" s="12"/>
      <c r="I776" s="12"/>
      <c r="J776" s="17"/>
      <c r="K776" s="17"/>
      <c r="L776" s="11"/>
      <c r="M776" s="9"/>
      <c r="N776" s="9"/>
      <c r="O776" s="9"/>
    </row>
    <row r="777" spans="7:15" x14ac:dyDescent="0.2">
      <c r="G777" s="11"/>
      <c r="H777" s="12"/>
      <c r="I777" s="12"/>
      <c r="J777" s="17"/>
      <c r="K777" s="17"/>
      <c r="L777" s="11"/>
      <c r="M777" s="9"/>
      <c r="N777" s="9"/>
      <c r="O777" s="9"/>
    </row>
    <row r="778" spans="7:15" x14ac:dyDescent="0.2">
      <c r="G778" s="11"/>
      <c r="H778" s="12"/>
      <c r="I778" s="12"/>
      <c r="J778" s="17"/>
      <c r="K778" s="17"/>
      <c r="L778" s="11"/>
      <c r="M778" s="9"/>
      <c r="N778" s="9"/>
      <c r="O778" s="9"/>
    </row>
    <row r="779" spans="7:15" x14ac:dyDescent="0.2">
      <c r="G779" s="11"/>
      <c r="H779" s="12"/>
      <c r="I779" s="12"/>
      <c r="J779" s="17"/>
      <c r="K779" s="17"/>
      <c r="L779" s="11"/>
      <c r="M779" s="9"/>
      <c r="N779" s="9"/>
      <c r="O779" s="9"/>
    </row>
    <row r="780" spans="7:15" x14ac:dyDescent="0.2">
      <c r="G780" s="11"/>
      <c r="H780" s="12"/>
      <c r="I780" s="12"/>
      <c r="J780" s="17"/>
      <c r="K780" s="17"/>
      <c r="L780" s="11"/>
      <c r="M780" s="9"/>
      <c r="N780" s="9"/>
      <c r="O780" s="9"/>
    </row>
    <row r="781" spans="7:15" x14ac:dyDescent="0.2">
      <c r="G781" s="11"/>
      <c r="H781" s="12"/>
      <c r="I781" s="12"/>
      <c r="J781" s="17"/>
      <c r="K781" s="17"/>
      <c r="L781" s="11"/>
      <c r="M781" s="9"/>
      <c r="N781" s="9"/>
      <c r="O781" s="9"/>
    </row>
    <row r="782" spans="7:15" x14ac:dyDescent="0.2">
      <c r="G782" s="11"/>
      <c r="H782" s="12"/>
      <c r="I782" s="12"/>
      <c r="J782" s="17"/>
      <c r="K782" s="17"/>
      <c r="L782" s="11"/>
      <c r="M782" s="9"/>
      <c r="N782" s="9"/>
      <c r="O782" s="9"/>
    </row>
    <row r="783" spans="7:15" x14ac:dyDescent="0.2">
      <c r="G783" s="11"/>
      <c r="H783" s="12"/>
      <c r="I783" s="12"/>
      <c r="J783" s="17"/>
      <c r="K783" s="17"/>
      <c r="L783" s="11"/>
      <c r="M783" s="9"/>
      <c r="N783" s="9"/>
      <c r="O783" s="9"/>
    </row>
    <row r="784" spans="7:15" x14ac:dyDescent="0.2">
      <c r="G784" s="11"/>
      <c r="H784" s="12"/>
      <c r="I784" s="12"/>
      <c r="J784" s="17"/>
      <c r="K784" s="17"/>
      <c r="L784" s="11"/>
      <c r="M784" s="9"/>
      <c r="N784" s="9"/>
      <c r="O784" s="9"/>
    </row>
    <row r="785" spans="7:15" x14ac:dyDescent="0.2">
      <c r="G785" s="11"/>
      <c r="H785" s="12"/>
      <c r="I785" s="12"/>
      <c r="J785" s="17"/>
      <c r="K785" s="17"/>
      <c r="L785" s="11"/>
      <c r="M785" s="9"/>
      <c r="N785" s="9"/>
      <c r="O785" s="9"/>
    </row>
    <row r="786" spans="7:15" x14ac:dyDescent="0.2">
      <c r="G786" s="11"/>
      <c r="H786" s="12"/>
      <c r="I786" s="12"/>
      <c r="J786" s="17"/>
      <c r="K786" s="17"/>
      <c r="L786" s="11"/>
      <c r="M786" s="9"/>
      <c r="N786" s="9"/>
      <c r="O786" s="9"/>
    </row>
    <row r="787" spans="7:15" x14ac:dyDescent="0.2">
      <c r="G787" s="11"/>
      <c r="H787" s="12"/>
      <c r="I787" s="12"/>
      <c r="J787" s="17"/>
      <c r="K787" s="17"/>
      <c r="L787" s="11"/>
      <c r="M787" s="9"/>
      <c r="N787" s="9"/>
      <c r="O787" s="9"/>
    </row>
    <row r="788" spans="7:15" x14ac:dyDescent="0.2">
      <c r="G788" s="11"/>
      <c r="H788" s="12"/>
      <c r="I788" s="12"/>
      <c r="J788" s="17"/>
      <c r="K788" s="17"/>
      <c r="L788" s="11"/>
      <c r="M788" s="9"/>
      <c r="N788" s="9"/>
      <c r="O788" s="9"/>
    </row>
    <row r="789" spans="7:15" x14ac:dyDescent="0.2">
      <c r="G789" s="11"/>
      <c r="H789" s="12"/>
      <c r="I789" s="12"/>
      <c r="J789" s="17"/>
      <c r="K789" s="17"/>
      <c r="L789" s="11"/>
      <c r="M789" s="9"/>
      <c r="N789" s="9"/>
      <c r="O789" s="9"/>
    </row>
    <row r="790" spans="7:15" x14ac:dyDescent="0.2">
      <c r="G790" s="11"/>
      <c r="H790" s="12"/>
      <c r="I790" s="12"/>
      <c r="J790" s="17"/>
      <c r="K790" s="17"/>
      <c r="L790" s="11"/>
      <c r="M790" s="9"/>
      <c r="N790" s="9"/>
      <c r="O790" s="9"/>
    </row>
    <row r="791" spans="7:15" x14ac:dyDescent="0.2">
      <c r="G791" s="11"/>
      <c r="H791" s="12"/>
      <c r="I791" s="12"/>
      <c r="J791" s="17"/>
      <c r="K791" s="17"/>
      <c r="L791" s="11"/>
      <c r="M791" s="9"/>
      <c r="N791" s="9"/>
      <c r="O791" s="9"/>
    </row>
    <row r="792" spans="7:15" x14ac:dyDescent="0.2">
      <c r="G792" s="11"/>
      <c r="H792" s="12"/>
      <c r="I792" s="12"/>
      <c r="J792" s="17"/>
      <c r="K792" s="17"/>
      <c r="L792" s="11"/>
      <c r="M792" s="9"/>
      <c r="N792" s="9"/>
      <c r="O792" s="9"/>
    </row>
    <row r="793" spans="7:15" x14ac:dyDescent="0.2">
      <c r="G793" s="11"/>
      <c r="H793" s="12"/>
      <c r="I793" s="12"/>
      <c r="J793" s="17"/>
      <c r="K793" s="17"/>
      <c r="L793" s="11"/>
      <c r="M793" s="9"/>
      <c r="N793" s="9"/>
      <c r="O793" s="9"/>
    </row>
    <row r="794" spans="7:15" x14ac:dyDescent="0.2">
      <c r="G794" s="11"/>
      <c r="H794" s="12"/>
      <c r="I794" s="12"/>
      <c r="J794" s="17"/>
      <c r="K794" s="17"/>
      <c r="L794" s="11"/>
      <c r="M794" s="9"/>
      <c r="N794" s="9"/>
      <c r="O794" s="9"/>
    </row>
    <row r="795" spans="7:15" x14ac:dyDescent="0.2">
      <c r="G795" s="11"/>
      <c r="H795" s="12"/>
      <c r="I795" s="12"/>
      <c r="J795" s="17"/>
      <c r="K795" s="17"/>
      <c r="L795" s="11"/>
      <c r="M795" s="9"/>
      <c r="N795" s="9"/>
      <c r="O795" s="9"/>
    </row>
    <row r="796" spans="7:15" x14ac:dyDescent="0.2">
      <c r="G796" s="11"/>
      <c r="H796" s="12"/>
      <c r="I796" s="12"/>
      <c r="J796" s="17"/>
      <c r="K796" s="17"/>
      <c r="L796" s="11"/>
      <c r="M796" s="9"/>
      <c r="N796" s="9"/>
      <c r="O796" s="9"/>
    </row>
    <row r="797" spans="7:15" x14ac:dyDescent="0.2">
      <c r="G797" s="11"/>
      <c r="H797" s="12"/>
      <c r="I797" s="12"/>
      <c r="J797" s="17"/>
      <c r="K797" s="17"/>
      <c r="L797" s="11"/>
      <c r="M797" s="9"/>
      <c r="N797" s="9"/>
      <c r="O797" s="9"/>
    </row>
    <row r="798" spans="7:15" x14ac:dyDescent="0.2">
      <c r="G798" s="11"/>
      <c r="H798" s="12"/>
      <c r="I798" s="12"/>
      <c r="J798" s="17"/>
      <c r="K798" s="17"/>
      <c r="L798" s="11"/>
      <c r="M798" s="9"/>
      <c r="N798" s="9"/>
      <c r="O798" s="9"/>
    </row>
    <row r="799" spans="7:15" x14ac:dyDescent="0.2">
      <c r="G799" s="11"/>
      <c r="H799" s="12"/>
      <c r="I799" s="12"/>
      <c r="J799" s="17"/>
      <c r="K799" s="17"/>
      <c r="L799" s="11"/>
      <c r="M799" s="9"/>
      <c r="N799" s="9"/>
      <c r="O799" s="9"/>
    </row>
    <row r="800" spans="7:15" x14ac:dyDescent="0.2">
      <c r="G800" s="11"/>
      <c r="H800" s="12"/>
      <c r="I800" s="12"/>
      <c r="J800" s="17"/>
      <c r="K800" s="17"/>
      <c r="L800" s="11"/>
      <c r="M800" s="9"/>
      <c r="N800" s="9"/>
      <c r="O800" s="9"/>
    </row>
    <row r="801" spans="7:15" x14ac:dyDescent="0.2">
      <c r="G801" s="11"/>
      <c r="H801" s="12"/>
      <c r="I801" s="12"/>
      <c r="J801" s="17"/>
      <c r="K801" s="17"/>
      <c r="L801" s="11"/>
      <c r="M801" s="9"/>
      <c r="N801" s="9"/>
      <c r="O801" s="9"/>
    </row>
    <row r="802" spans="7:15" x14ac:dyDescent="0.2">
      <c r="G802" s="11"/>
      <c r="H802" s="12"/>
      <c r="I802" s="12"/>
      <c r="J802" s="17"/>
      <c r="K802" s="17"/>
      <c r="L802" s="11"/>
      <c r="M802" s="9"/>
      <c r="N802" s="9"/>
      <c r="O802" s="9"/>
    </row>
    <row r="803" spans="7:15" x14ac:dyDescent="0.2">
      <c r="G803" s="11"/>
      <c r="H803" s="12"/>
      <c r="I803" s="12"/>
      <c r="J803" s="17"/>
      <c r="K803" s="17"/>
      <c r="L803" s="11"/>
      <c r="M803" s="9"/>
      <c r="N803" s="9"/>
      <c r="O803" s="9"/>
    </row>
    <row r="804" spans="7:15" x14ac:dyDescent="0.2">
      <c r="G804" s="11"/>
      <c r="H804" s="12"/>
      <c r="I804" s="12"/>
      <c r="J804" s="17"/>
      <c r="K804" s="17"/>
      <c r="L804" s="11"/>
      <c r="M804" s="9"/>
      <c r="N804" s="9"/>
      <c r="O804" s="9"/>
    </row>
    <row r="805" spans="7:15" x14ac:dyDescent="0.2">
      <c r="G805" s="11"/>
      <c r="H805" s="12"/>
      <c r="I805" s="12"/>
      <c r="J805" s="17"/>
      <c r="K805" s="17"/>
      <c r="L805" s="11"/>
      <c r="M805" s="9"/>
      <c r="N805" s="9"/>
      <c r="O805" s="9"/>
    </row>
    <row r="806" spans="7:15" x14ac:dyDescent="0.2">
      <c r="G806" s="11"/>
      <c r="H806" s="12"/>
      <c r="I806" s="12"/>
      <c r="J806" s="17"/>
      <c r="K806" s="17"/>
      <c r="L806" s="11"/>
      <c r="M806" s="9"/>
      <c r="N806" s="9"/>
      <c r="O806" s="9"/>
    </row>
    <row r="807" spans="7:15" x14ac:dyDescent="0.2">
      <c r="G807" s="11"/>
      <c r="H807" s="12"/>
      <c r="I807" s="12"/>
      <c r="J807" s="17"/>
      <c r="K807" s="17"/>
      <c r="L807" s="11"/>
      <c r="M807" s="9"/>
      <c r="N807" s="9"/>
      <c r="O807" s="9"/>
    </row>
    <row r="808" spans="7:15" x14ac:dyDescent="0.2">
      <c r="G808" s="11"/>
      <c r="H808" s="12"/>
      <c r="I808" s="12"/>
      <c r="J808" s="17"/>
      <c r="K808" s="17"/>
      <c r="L808" s="11"/>
      <c r="M808" s="9"/>
      <c r="N808" s="9"/>
      <c r="O808" s="9"/>
    </row>
    <row r="809" spans="7:15" x14ac:dyDescent="0.2">
      <c r="G809" s="11"/>
      <c r="H809" s="12"/>
      <c r="I809" s="12"/>
      <c r="J809" s="17"/>
      <c r="K809" s="17"/>
      <c r="L809" s="11"/>
      <c r="M809" s="9"/>
      <c r="N809" s="9"/>
      <c r="O809" s="9"/>
    </row>
    <row r="810" spans="7:15" x14ac:dyDescent="0.2">
      <c r="G810" s="11"/>
      <c r="H810" s="12"/>
      <c r="I810" s="12"/>
      <c r="J810" s="17"/>
      <c r="K810" s="17"/>
      <c r="L810" s="11"/>
      <c r="M810" s="9"/>
      <c r="N810" s="9"/>
      <c r="O810" s="9"/>
    </row>
    <row r="811" spans="7:15" x14ac:dyDescent="0.2">
      <c r="G811" s="11"/>
      <c r="H811" s="12"/>
      <c r="I811" s="12"/>
      <c r="J811" s="17"/>
      <c r="K811" s="17"/>
      <c r="L811" s="11"/>
      <c r="M811" s="9"/>
      <c r="N811" s="9"/>
      <c r="O811" s="9"/>
    </row>
    <row r="812" spans="7:15" x14ac:dyDescent="0.2">
      <c r="G812" s="11"/>
      <c r="H812" s="12"/>
      <c r="I812" s="12"/>
      <c r="J812" s="17"/>
      <c r="K812" s="17"/>
      <c r="L812" s="11"/>
      <c r="M812" s="9"/>
      <c r="N812" s="9"/>
      <c r="O812" s="9"/>
    </row>
    <row r="813" spans="7:15" x14ac:dyDescent="0.2">
      <c r="G813" s="11"/>
      <c r="H813" s="12"/>
      <c r="I813" s="12"/>
      <c r="J813" s="17"/>
      <c r="K813" s="17"/>
      <c r="L813" s="11"/>
      <c r="M813" s="9"/>
      <c r="N813" s="9"/>
      <c r="O813" s="9"/>
    </row>
    <row r="814" spans="7:15" x14ac:dyDescent="0.2">
      <c r="G814" s="11"/>
      <c r="H814" s="12"/>
      <c r="I814" s="12"/>
      <c r="J814" s="17"/>
      <c r="K814" s="17"/>
      <c r="L814" s="11"/>
      <c r="M814" s="9"/>
      <c r="N814" s="9"/>
      <c r="O814" s="9"/>
    </row>
    <row r="815" spans="7:15" x14ac:dyDescent="0.2">
      <c r="G815" s="11"/>
      <c r="H815" s="12"/>
      <c r="I815" s="12"/>
      <c r="J815" s="17"/>
      <c r="K815" s="17"/>
      <c r="L815" s="11"/>
      <c r="M815" s="9"/>
      <c r="N815" s="9"/>
      <c r="O815" s="9"/>
    </row>
    <row r="816" spans="7:15" x14ac:dyDescent="0.2">
      <c r="G816" s="11"/>
      <c r="H816" s="12"/>
      <c r="I816" s="12"/>
      <c r="J816" s="17"/>
      <c r="K816" s="17"/>
      <c r="L816" s="11"/>
      <c r="M816" s="9"/>
      <c r="N816" s="9"/>
      <c r="O816" s="9"/>
    </row>
    <row r="817" spans="7:15" x14ac:dyDescent="0.2">
      <c r="G817" s="11"/>
      <c r="H817" s="12"/>
      <c r="I817" s="12"/>
      <c r="J817" s="17"/>
      <c r="K817" s="17"/>
      <c r="L817" s="11"/>
      <c r="M817" s="9"/>
      <c r="N817" s="9"/>
      <c r="O817" s="9"/>
    </row>
    <row r="818" spans="7:15" x14ac:dyDescent="0.2">
      <c r="G818" s="11"/>
      <c r="H818" s="12"/>
      <c r="I818" s="12"/>
      <c r="J818" s="17"/>
      <c r="K818" s="17"/>
      <c r="L818" s="11"/>
      <c r="M818" s="9"/>
      <c r="N818" s="9"/>
      <c r="O818" s="9"/>
    </row>
    <row r="819" spans="7:15" x14ac:dyDescent="0.2">
      <c r="G819" s="11"/>
      <c r="H819" s="12"/>
      <c r="I819" s="12"/>
      <c r="J819" s="17"/>
      <c r="K819" s="17"/>
      <c r="L819" s="11"/>
      <c r="M819" s="9"/>
      <c r="N819" s="9"/>
      <c r="O819" s="9"/>
    </row>
    <row r="820" spans="7:15" x14ac:dyDescent="0.2">
      <c r="G820" s="11"/>
      <c r="H820" s="12"/>
      <c r="I820" s="12"/>
      <c r="J820" s="17"/>
      <c r="K820" s="17"/>
      <c r="L820" s="11"/>
      <c r="M820" s="9"/>
      <c r="N820" s="9"/>
      <c r="O820" s="9"/>
    </row>
    <row r="821" spans="7:15" x14ac:dyDescent="0.2">
      <c r="G821" s="11"/>
      <c r="H821" s="12"/>
      <c r="I821" s="12"/>
      <c r="J821" s="17"/>
      <c r="K821" s="17"/>
      <c r="L821" s="11"/>
      <c r="M821" s="9"/>
      <c r="N821" s="9"/>
      <c r="O821" s="9"/>
    </row>
    <row r="822" spans="7:15" x14ac:dyDescent="0.2">
      <c r="G822" s="11"/>
      <c r="H822" s="12"/>
      <c r="I822" s="12"/>
      <c r="J822" s="17"/>
      <c r="K822" s="17"/>
      <c r="L822" s="11"/>
      <c r="M822" s="9"/>
      <c r="N822" s="9"/>
      <c r="O822" s="9"/>
    </row>
    <row r="823" spans="7:15" x14ac:dyDescent="0.2">
      <c r="G823" s="11"/>
      <c r="H823" s="12"/>
      <c r="I823" s="12"/>
      <c r="J823" s="17"/>
      <c r="K823" s="17"/>
      <c r="L823" s="11"/>
      <c r="M823" s="9"/>
      <c r="N823" s="9"/>
      <c r="O823" s="9"/>
    </row>
    <row r="824" spans="7:15" x14ac:dyDescent="0.2">
      <c r="G824" s="11"/>
      <c r="H824" s="12"/>
      <c r="I824" s="12"/>
      <c r="J824" s="17"/>
      <c r="K824" s="17"/>
      <c r="L824" s="11"/>
      <c r="M824" s="9"/>
      <c r="N824" s="9"/>
      <c r="O824" s="9"/>
    </row>
    <row r="825" spans="7:15" x14ac:dyDescent="0.2">
      <c r="G825" s="11"/>
      <c r="H825" s="12"/>
      <c r="I825" s="12"/>
      <c r="J825" s="17"/>
      <c r="K825" s="17"/>
      <c r="L825" s="11"/>
      <c r="M825" s="9"/>
      <c r="N825" s="9"/>
      <c r="O825" s="9"/>
    </row>
    <row r="826" spans="7:15" x14ac:dyDescent="0.2">
      <c r="G826" s="11"/>
      <c r="H826" s="12"/>
      <c r="I826" s="12"/>
      <c r="J826" s="17"/>
      <c r="K826" s="17"/>
      <c r="L826" s="11"/>
      <c r="M826" s="9"/>
      <c r="N826" s="9"/>
      <c r="O826" s="9"/>
    </row>
    <row r="827" spans="7:15" x14ac:dyDescent="0.2">
      <c r="G827" s="11"/>
      <c r="H827" s="12"/>
      <c r="I827" s="12"/>
      <c r="J827" s="17"/>
      <c r="K827" s="17"/>
      <c r="L827" s="11"/>
      <c r="M827" s="9"/>
      <c r="N827" s="9"/>
      <c r="O827" s="9"/>
    </row>
    <row r="828" spans="7:15" x14ac:dyDescent="0.2">
      <c r="G828" s="11"/>
      <c r="H828" s="12"/>
      <c r="I828" s="12"/>
      <c r="J828" s="17"/>
      <c r="K828" s="17"/>
      <c r="L828" s="11"/>
      <c r="M828" s="9"/>
      <c r="N828" s="9"/>
      <c r="O828" s="9"/>
    </row>
    <row r="829" spans="7:15" x14ac:dyDescent="0.2">
      <c r="G829" s="11"/>
      <c r="H829" s="12"/>
      <c r="I829" s="12"/>
      <c r="J829" s="17"/>
      <c r="K829" s="17"/>
      <c r="L829" s="11"/>
      <c r="M829" s="9"/>
      <c r="N829" s="9"/>
      <c r="O829" s="9"/>
    </row>
    <row r="830" spans="7:15" x14ac:dyDescent="0.2">
      <c r="G830" s="11"/>
      <c r="H830" s="12"/>
      <c r="I830" s="12"/>
      <c r="J830" s="17"/>
      <c r="K830" s="17"/>
      <c r="L830" s="11"/>
      <c r="M830" s="9"/>
      <c r="N830" s="9"/>
      <c r="O830" s="9"/>
    </row>
    <row r="831" spans="7:15" x14ac:dyDescent="0.2">
      <c r="G831" s="11"/>
      <c r="H831" s="12"/>
      <c r="I831" s="12"/>
      <c r="J831" s="17"/>
      <c r="K831" s="17"/>
      <c r="L831" s="11"/>
      <c r="M831" s="9"/>
      <c r="N831" s="9"/>
      <c r="O831" s="9"/>
    </row>
    <row r="832" spans="7:15" x14ac:dyDescent="0.2">
      <c r="G832" s="11"/>
      <c r="H832" s="12"/>
      <c r="I832" s="12"/>
      <c r="J832" s="17"/>
      <c r="K832" s="17"/>
      <c r="L832" s="11"/>
      <c r="M832" s="9"/>
      <c r="N832" s="9"/>
      <c r="O832" s="9"/>
    </row>
    <row r="833" spans="7:15" x14ac:dyDescent="0.2">
      <c r="G833" s="11"/>
      <c r="H833" s="12"/>
      <c r="I833" s="12"/>
      <c r="J833" s="17"/>
      <c r="K833" s="17"/>
      <c r="L833" s="11"/>
      <c r="M833" s="9"/>
      <c r="N833" s="9"/>
      <c r="O833" s="9"/>
    </row>
    <row r="834" spans="7:15" x14ac:dyDescent="0.2">
      <c r="G834" s="11"/>
      <c r="H834" s="12"/>
      <c r="I834" s="12"/>
      <c r="J834" s="17"/>
      <c r="K834" s="17"/>
      <c r="L834" s="11"/>
      <c r="M834" s="9"/>
      <c r="N834" s="9"/>
      <c r="O834" s="9"/>
    </row>
    <row r="835" spans="7:15" x14ac:dyDescent="0.2">
      <c r="G835" s="11"/>
      <c r="H835" s="12"/>
      <c r="I835" s="12"/>
      <c r="J835" s="17"/>
      <c r="K835" s="17"/>
      <c r="L835" s="11"/>
      <c r="M835" s="9"/>
      <c r="N835" s="9"/>
      <c r="O835" s="9"/>
    </row>
    <row r="836" spans="7:15" x14ac:dyDescent="0.2">
      <c r="G836" s="11"/>
      <c r="H836" s="12"/>
      <c r="I836" s="12"/>
      <c r="J836" s="17"/>
      <c r="K836" s="17"/>
      <c r="L836" s="11"/>
      <c r="M836" s="9"/>
      <c r="N836" s="9"/>
      <c r="O836" s="9"/>
    </row>
    <row r="837" spans="7:15" x14ac:dyDescent="0.2">
      <c r="G837" s="11"/>
      <c r="H837" s="12"/>
      <c r="I837" s="12"/>
      <c r="J837" s="17"/>
      <c r="K837" s="17"/>
      <c r="L837" s="11"/>
      <c r="M837" s="9"/>
      <c r="N837" s="9"/>
      <c r="O837" s="9"/>
    </row>
    <row r="838" spans="7:15" x14ac:dyDescent="0.2">
      <c r="G838" s="11"/>
      <c r="H838" s="12"/>
      <c r="I838" s="12"/>
      <c r="J838" s="17"/>
      <c r="K838" s="17"/>
      <c r="L838" s="11"/>
      <c r="M838" s="9"/>
      <c r="N838" s="9"/>
      <c r="O838" s="9"/>
    </row>
    <row r="839" spans="7:15" x14ac:dyDescent="0.2">
      <c r="G839" s="11"/>
      <c r="H839" s="12"/>
      <c r="I839" s="12"/>
      <c r="J839" s="17"/>
      <c r="K839" s="17"/>
      <c r="L839" s="11"/>
      <c r="M839" s="9"/>
      <c r="N839" s="9"/>
      <c r="O839" s="9"/>
    </row>
    <row r="840" spans="7:15" x14ac:dyDescent="0.2">
      <c r="G840" s="11"/>
      <c r="H840" s="12"/>
      <c r="I840" s="12"/>
      <c r="J840" s="17"/>
      <c r="K840" s="17"/>
      <c r="L840" s="11"/>
      <c r="M840" s="9"/>
      <c r="N840" s="9"/>
      <c r="O840" s="9"/>
    </row>
    <row r="841" spans="7:15" x14ac:dyDescent="0.2">
      <c r="G841" s="11"/>
      <c r="H841" s="12"/>
      <c r="I841" s="12"/>
      <c r="J841" s="17"/>
      <c r="K841" s="17"/>
      <c r="L841" s="11"/>
      <c r="M841" s="9"/>
      <c r="N841" s="9"/>
      <c r="O841" s="9"/>
    </row>
    <row r="842" spans="7:15" x14ac:dyDescent="0.2">
      <c r="G842" s="11"/>
      <c r="H842" s="12"/>
      <c r="I842" s="12"/>
      <c r="J842" s="17"/>
      <c r="K842" s="17"/>
      <c r="L842" s="11"/>
      <c r="M842" s="9"/>
      <c r="N842" s="9"/>
      <c r="O842" s="9"/>
    </row>
    <row r="843" spans="7:15" x14ac:dyDescent="0.2">
      <c r="G843" s="11"/>
      <c r="H843" s="12"/>
      <c r="I843" s="12"/>
      <c r="J843" s="17"/>
      <c r="K843" s="17"/>
      <c r="L843" s="11"/>
      <c r="M843" s="9"/>
      <c r="N843" s="9"/>
      <c r="O843" s="9"/>
    </row>
    <row r="844" spans="7:15" x14ac:dyDescent="0.2">
      <c r="G844" s="11"/>
      <c r="H844" s="12"/>
      <c r="I844" s="12"/>
      <c r="J844" s="17"/>
      <c r="K844" s="17"/>
      <c r="L844" s="11"/>
      <c r="M844" s="9"/>
      <c r="N844" s="9"/>
      <c r="O844" s="9"/>
    </row>
    <row r="845" spans="7:15" x14ac:dyDescent="0.2">
      <c r="G845" s="11"/>
      <c r="H845" s="12"/>
      <c r="I845" s="12"/>
      <c r="J845" s="17"/>
      <c r="K845" s="17"/>
      <c r="L845" s="11"/>
      <c r="M845" s="9"/>
      <c r="N845" s="9"/>
      <c r="O845" s="9"/>
    </row>
    <row r="846" spans="7:15" x14ac:dyDescent="0.2">
      <c r="G846" s="11"/>
      <c r="H846" s="12"/>
      <c r="I846" s="12"/>
      <c r="J846" s="17"/>
      <c r="K846" s="17"/>
      <c r="L846" s="11"/>
      <c r="M846" s="9"/>
      <c r="N846" s="9"/>
      <c r="O846" s="9"/>
    </row>
    <row r="847" spans="7:15" x14ac:dyDescent="0.2">
      <c r="G847" s="11"/>
      <c r="H847" s="12"/>
      <c r="I847" s="12"/>
      <c r="J847" s="17"/>
      <c r="K847" s="17"/>
      <c r="L847" s="11"/>
      <c r="M847" s="9"/>
      <c r="N847" s="9"/>
      <c r="O847" s="9"/>
    </row>
    <row r="848" spans="7:15" x14ac:dyDescent="0.2">
      <c r="G848" s="11"/>
      <c r="H848" s="12"/>
      <c r="I848" s="12"/>
      <c r="J848" s="17"/>
      <c r="K848" s="17"/>
      <c r="L848" s="11"/>
      <c r="M848" s="9"/>
      <c r="N848" s="9"/>
      <c r="O848" s="9"/>
    </row>
    <row r="849" spans="7:15" x14ac:dyDescent="0.2">
      <c r="G849" s="11"/>
      <c r="H849" s="12"/>
      <c r="I849" s="12"/>
      <c r="J849" s="17"/>
      <c r="K849" s="17"/>
      <c r="L849" s="11"/>
      <c r="M849" s="9"/>
      <c r="N849" s="9"/>
      <c r="O849" s="9"/>
    </row>
    <row r="850" spans="7:15" x14ac:dyDescent="0.2">
      <c r="G850" s="11"/>
      <c r="H850" s="12"/>
      <c r="I850" s="12"/>
      <c r="J850" s="17"/>
      <c r="K850" s="17"/>
      <c r="L850" s="11"/>
      <c r="M850" s="9"/>
      <c r="N850" s="9"/>
      <c r="O850" s="9"/>
    </row>
    <row r="851" spans="7:15" x14ac:dyDescent="0.2">
      <c r="G851" s="11"/>
      <c r="H851" s="12"/>
      <c r="I851" s="12"/>
      <c r="J851" s="17"/>
      <c r="K851" s="17"/>
      <c r="L851" s="11"/>
      <c r="M851" s="9"/>
      <c r="N851" s="9"/>
      <c r="O851" s="9"/>
    </row>
    <row r="852" spans="7:15" x14ac:dyDescent="0.2">
      <c r="G852" s="11"/>
      <c r="H852" s="12"/>
      <c r="I852" s="12"/>
      <c r="J852" s="17"/>
      <c r="K852" s="17"/>
      <c r="L852" s="11"/>
      <c r="M852" s="9"/>
      <c r="N852" s="9"/>
      <c r="O852" s="9"/>
    </row>
    <row r="853" spans="7:15" x14ac:dyDescent="0.2">
      <c r="G853" s="11"/>
      <c r="H853" s="12"/>
      <c r="I853" s="12"/>
      <c r="J853" s="17"/>
      <c r="K853" s="17"/>
      <c r="L853" s="11"/>
      <c r="M853" s="9"/>
      <c r="N853" s="9"/>
      <c r="O853" s="9"/>
    </row>
    <row r="854" spans="7:15" x14ac:dyDescent="0.2">
      <c r="G854" s="11"/>
      <c r="H854" s="12"/>
      <c r="I854" s="12"/>
      <c r="J854" s="17"/>
      <c r="K854" s="17"/>
      <c r="L854" s="11"/>
      <c r="M854" s="9"/>
      <c r="N854" s="9"/>
      <c r="O854" s="9"/>
    </row>
    <row r="855" spans="7:15" x14ac:dyDescent="0.2">
      <c r="G855" s="11"/>
      <c r="H855" s="12"/>
      <c r="I855" s="12"/>
      <c r="J855" s="17"/>
      <c r="K855" s="17"/>
      <c r="L855" s="11"/>
      <c r="M855" s="9"/>
      <c r="N855" s="9"/>
      <c r="O855" s="9"/>
    </row>
    <row r="856" spans="7:15" x14ac:dyDescent="0.2">
      <c r="G856" s="11"/>
      <c r="H856" s="12"/>
      <c r="I856" s="12"/>
      <c r="J856" s="17"/>
      <c r="K856" s="17"/>
      <c r="L856" s="11"/>
      <c r="M856" s="9"/>
      <c r="N856" s="9"/>
      <c r="O856" s="9"/>
    </row>
    <row r="857" spans="7:15" x14ac:dyDescent="0.2">
      <c r="G857" s="11"/>
      <c r="H857" s="12"/>
      <c r="I857" s="12"/>
      <c r="J857" s="17"/>
      <c r="K857" s="17"/>
      <c r="L857" s="11"/>
      <c r="M857" s="9"/>
      <c r="N857" s="9"/>
      <c r="O857" s="9"/>
    </row>
    <row r="858" spans="7:15" x14ac:dyDescent="0.2">
      <c r="G858" s="11"/>
      <c r="H858" s="12"/>
      <c r="I858" s="12"/>
      <c r="J858" s="17"/>
      <c r="K858" s="17"/>
      <c r="L858" s="11"/>
      <c r="M858" s="9"/>
      <c r="N858" s="9"/>
      <c r="O858" s="9"/>
    </row>
    <row r="859" spans="7:15" x14ac:dyDescent="0.2">
      <c r="G859" s="11"/>
      <c r="H859" s="12"/>
      <c r="I859" s="12"/>
      <c r="J859" s="17"/>
      <c r="K859" s="17"/>
      <c r="L859" s="11"/>
      <c r="M859" s="9"/>
      <c r="N859" s="9"/>
      <c r="O859" s="9"/>
    </row>
    <row r="860" spans="7:15" x14ac:dyDescent="0.2">
      <c r="G860" s="11"/>
      <c r="H860" s="12"/>
      <c r="I860" s="12"/>
      <c r="J860" s="17"/>
      <c r="K860" s="17"/>
      <c r="L860" s="11"/>
      <c r="M860" s="9"/>
      <c r="N860" s="9"/>
      <c r="O860" s="9"/>
    </row>
    <row r="861" spans="7:15" x14ac:dyDescent="0.2">
      <c r="G861" s="11"/>
      <c r="H861" s="12"/>
      <c r="I861" s="12"/>
      <c r="J861" s="17"/>
      <c r="K861" s="17"/>
      <c r="L861" s="11"/>
      <c r="M861" s="9"/>
      <c r="N861" s="9"/>
      <c r="O861" s="9"/>
    </row>
    <row r="862" spans="7:15" x14ac:dyDescent="0.2">
      <c r="G862" s="11"/>
      <c r="H862" s="12"/>
      <c r="I862" s="12"/>
      <c r="J862" s="17"/>
      <c r="K862" s="17"/>
      <c r="L862" s="11"/>
      <c r="M862" s="9"/>
      <c r="N862" s="9"/>
      <c r="O862" s="9"/>
    </row>
    <row r="863" spans="7:15" x14ac:dyDescent="0.2">
      <c r="G863" s="11"/>
      <c r="H863" s="12"/>
      <c r="I863" s="12"/>
      <c r="J863" s="17"/>
      <c r="K863" s="17"/>
      <c r="L863" s="11"/>
      <c r="M863" s="9"/>
      <c r="N863" s="9"/>
      <c r="O863" s="9"/>
    </row>
    <row r="864" spans="7:15" x14ac:dyDescent="0.2">
      <c r="G864" s="11"/>
      <c r="H864" s="12"/>
      <c r="I864" s="12"/>
      <c r="J864" s="17"/>
      <c r="K864" s="17"/>
      <c r="L864" s="11"/>
      <c r="M864" s="9"/>
      <c r="N864" s="9"/>
      <c r="O864" s="9"/>
    </row>
    <row r="865" spans="7:15" x14ac:dyDescent="0.2">
      <c r="G865" s="11"/>
      <c r="H865" s="12"/>
      <c r="I865" s="12"/>
      <c r="J865" s="17"/>
      <c r="K865" s="17"/>
      <c r="L865" s="11"/>
      <c r="M865" s="9"/>
      <c r="N865" s="9"/>
      <c r="O865" s="9"/>
    </row>
    <row r="866" spans="7:15" x14ac:dyDescent="0.2">
      <c r="G866" s="11"/>
      <c r="H866" s="12"/>
      <c r="I866" s="12"/>
      <c r="J866" s="17"/>
      <c r="K866" s="17"/>
      <c r="L866" s="11"/>
      <c r="M866" s="9"/>
      <c r="N866" s="9"/>
      <c r="O866" s="9"/>
    </row>
    <row r="867" spans="7:15" x14ac:dyDescent="0.2">
      <c r="G867" s="11"/>
      <c r="H867" s="12"/>
      <c r="I867" s="12"/>
      <c r="J867" s="17"/>
      <c r="K867" s="17"/>
      <c r="L867" s="11"/>
      <c r="M867" s="9"/>
      <c r="N867" s="9"/>
      <c r="O867" s="9"/>
    </row>
    <row r="868" spans="7:15" x14ac:dyDescent="0.2">
      <c r="G868" s="11"/>
      <c r="H868" s="12"/>
      <c r="I868" s="12"/>
      <c r="J868" s="17"/>
      <c r="K868" s="17"/>
      <c r="L868" s="11"/>
      <c r="M868" s="9"/>
      <c r="N868" s="9"/>
      <c r="O868" s="9"/>
    </row>
    <row r="869" spans="7:15" x14ac:dyDescent="0.2">
      <c r="G869" s="11"/>
      <c r="H869" s="12"/>
      <c r="I869" s="12"/>
      <c r="J869" s="17"/>
      <c r="K869" s="17"/>
      <c r="L869" s="11"/>
      <c r="M869" s="9"/>
      <c r="N869" s="9"/>
      <c r="O869" s="9"/>
    </row>
    <row r="870" spans="7:15" x14ac:dyDescent="0.2">
      <c r="G870" s="11"/>
      <c r="H870" s="12"/>
      <c r="I870" s="12"/>
      <c r="J870" s="17"/>
      <c r="K870" s="17"/>
      <c r="L870" s="11"/>
      <c r="M870" s="9"/>
      <c r="N870" s="9"/>
      <c r="O870" s="9"/>
    </row>
    <row r="871" spans="7:15" x14ac:dyDescent="0.2">
      <c r="G871" s="11"/>
      <c r="H871" s="12"/>
      <c r="I871" s="12"/>
      <c r="J871" s="17"/>
      <c r="K871" s="17"/>
      <c r="L871" s="11"/>
      <c r="M871" s="9"/>
      <c r="N871" s="9"/>
      <c r="O871" s="9"/>
    </row>
    <row r="872" spans="7:15" x14ac:dyDescent="0.2">
      <c r="G872" s="11"/>
      <c r="H872" s="12"/>
      <c r="I872" s="12"/>
      <c r="J872" s="17"/>
      <c r="K872" s="17"/>
      <c r="L872" s="11"/>
      <c r="M872" s="9"/>
      <c r="N872" s="9"/>
      <c r="O872" s="9"/>
    </row>
    <row r="873" spans="7:15" x14ac:dyDescent="0.2">
      <c r="G873" s="11"/>
      <c r="H873" s="12"/>
      <c r="I873" s="12"/>
      <c r="J873" s="17"/>
      <c r="K873" s="17"/>
      <c r="L873" s="11"/>
      <c r="M873" s="9"/>
      <c r="N873" s="9"/>
      <c r="O873" s="9"/>
    </row>
    <row r="874" spans="7:15" x14ac:dyDescent="0.2">
      <c r="G874" s="11"/>
      <c r="H874" s="12"/>
      <c r="I874" s="12"/>
      <c r="J874" s="17"/>
      <c r="K874" s="17"/>
      <c r="L874" s="11"/>
      <c r="M874" s="9"/>
      <c r="N874" s="9"/>
      <c r="O874" s="9"/>
    </row>
    <row r="875" spans="7:15" x14ac:dyDescent="0.2">
      <c r="G875" s="11"/>
      <c r="H875" s="12"/>
      <c r="I875" s="12"/>
      <c r="J875" s="17"/>
      <c r="K875" s="17"/>
      <c r="L875" s="11"/>
      <c r="M875" s="9"/>
      <c r="N875" s="9"/>
      <c r="O875" s="9"/>
    </row>
    <row r="876" spans="7:15" x14ac:dyDescent="0.2">
      <c r="G876" s="11"/>
      <c r="H876" s="12"/>
      <c r="I876" s="12"/>
      <c r="J876" s="17"/>
      <c r="K876" s="17"/>
      <c r="L876" s="11"/>
      <c r="M876" s="9"/>
      <c r="N876" s="9"/>
      <c r="O876" s="9"/>
    </row>
    <row r="877" spans="7:15" x14ac:dyDescent="0.2">
      <c r="G877" s="11"/>
      <c r="H877" s="12"/>
      <c r="I877" s="12"/>
      <c r="J877" s="17"/>
      <c r="K877" s="17"/>
      <c r="L877" s="11"/>
      <c r="M877" s="9"/>
      <c r="N877" s="9"/>
      <c r="O877" s="9"/>
    </row>
    <row r="878" spans="7:15" x14ac:dyDescent="0.2">
      <c r="G878" s="11"/>
      <c r="H878" s="12"/>
      <c r="I878" s="12"/>
      <c r="J878" s="17"/>
      <c r="K878" s="17"/>
      <c r="L878" s="11"/>
      <c r="M878" s="9"/>
      <c r="N878" s="9"/>
      <c r="O878" s="9"/>
    </row>
    <row r="879" spans="7:15" x14ac:dyDescent="0.2">
      <c r="G879" s="11"/>
      <c r="H879" s="12"/>
      <c r="I879" s="12"/>
      <c r="J879" s="17"/>
      <c r="K879" s="17"/>
      <c r="L879" s="11"/>
      <c r="M879" s="9"/>
      <c r="N879" s="9"/>
      <c r="O879" s="9"/>
    </row>
    <row r="880" spans="7:15" x14ac:dyDescent="0.2">
      <c r="G880" s="11"/>
      <c r="H880" s="12"/>
      <c r="I880" s="12"/>
      <c r="J880" s="17"/>
      <c r="K880" s="17"/>
      <c r="L880" s="11"/>
      <c r="M880" s="9"/>
      <c r="N880" s="9"/>
      <c r="O880" s="9"/>
    </row>
    <row r="881" spans="7:15" x14ac:dyDescent="0.2">
      <c r="G881" s="11"/>
      <c r="H881" s="12"/>
      <c r="I881" s="12"/>
      <c r="J881" s="17"/>
      <c r="K881" s="17"/>
      <c r="L881" s="11"/>
      <c r="M881" s="9"/>
      <c r="N881" s="9"/>
      <c r="O881" s="9"/>
    </row>
    <row r="882" spans="7:15" x14ac:dyDescent="0.2">
      <c r="G882" s="11"/>
      <c r="H882" s="12"/>
      <c r="I882" s="12"/>
      <c r="J882" s="17"/>
      <c r="K882" s="17"/>
      <c r="L882" s="11"/>
      <c r="M882" s="9"/>
      <c r="N882" s="9"/>
      <c r="O882" s="9"/>
    </row>
    <row r="883" spans="7:15" x14ac:dyDescent="0.2">
      <c r="G883" s="11"/>
      <c r="H883" s="12"/>
      <c r="I883" s="12"/>
      <c r="J883" s="17"/>
      <c r="K883" s="17"/>
      <c r="L883" s="11"/>
      <c r="M883" s="9"/>
      <c r="N883" s="9"/>
      <c r="O883" s="9"/>
    </row>
    <row r="884" spans="7:15" x14ac:dyDescent="0.2">
      <c r="G884" s="11"/>
      <c r="H884" s="12"/>
      <c r="I884" s="12"/>
      <c r="J884" s="17"/>
      <c r="K884" s="17"/>
      <c r="L884" s="11"/>
      <c r="M884" s="9"/>
      <c r="N884" s="9"/>
      <c r="O884" s="9"/>
    </row>
    <row r="885" spans="7:15" x14ac:dyDescent="0.2">
      <c r="G885" s="11"/>
      <c r="H885" s="12"/>
      <c r="I885" s="12"/>
      <c r="J885" s="17"/>
      <c r="K885" s="17"/>
      <c r="L885" s="11"/>
      <c r="M885" s="9"/>
      <c r="N885" s="9"/>
      <c r="O885" s="9"/>
    </row>
    <row r="886" spans="7:15" x14ac:dyDescent="0.2">
      <c r="G886" s="11"/>
      <c r="H886" s="12"/>
      <c r="I886" s="12"/>
      <c r="J886" s="17"/>
      <c r="K886" s="17"/>
      <c r="L886" s="11"/>
      <c r="M886" s="9"/>
      <c r="N886" s="9"/>
      <c r="O886" s="9"/>
    </row>
    <row r="887" spans="7:15" x14ac:dyDescent="0.2">
      <c r="G887" s="11"/>
      <c r="H887" s="12"/>
      <c r="I887" s="12"/>
      <c r="J887" s="17"/>
      <c r="K887" s="17"/>
      <c r="L887" s="11"/>
      <c r="M887" s="9"/>
      <c r="N887" s="9"/>
      <c r="O887" s="9"/>
    </row>
    <row r="888" spans="7:15" x14ac:dyDescent="0.2">
      <c r="G888" s="11"/>
      <c r="H888" s="12"/>
      <c r="I888" s="12"/>
      <c r="J888" s="17"/>
      <c r="K888" s="17"/>
      <c r="L888" s="11"/>
      <c r="M888" s="9"/>
      <c r="N888" s="9"/>
      <c r="O888" s="9"/>
    </row>
    <row r="889" spans="7:15" x14ac:dyDescent="0.2">
      <c r="G889" s="11"/>
      <c r="H889" s="12"/>
      <c r="I889" s="12"/>
      <c r="J889" s="17"/>
      <c r="K889" s="17"/>
      <c r="L889" s="11"/>
      <c r="M889" s="9"/>
      <c r="N889" s="9"/>
      <c r="O889" s="9"/>
    </row>
    <row r="890" spans="7:15" x14ac:dyDescent="0.2">
      <c r="G890" s="11"/>
      <c r="H890" s="12"/>
      <c r="I890" s="12"/>
      <c r="J890" s="17"/>
      <c r="K890" s="17"/>
      <c r="L890" s="11"/>
      <c r="M890" s="9"/>
      <c r="N890" s="9"/>
      <c r="O890" s="9"/>
    </row>
    <row r="891" spans="7:15" x14ac:dyDescent="0.2">
      <c r="G891" s="11"/>
      <c r="H891" s="12"/>
      <c r="I891" s="12"/>
      <c r="J891" s="17"/>
      <c r="K891" s="17"/>
      <c r="L891" s="11"/>
      <c r="M891" s="9"/>
      <c r="N891" s="9"/>
      <c r="O891" s="9"/>
    </row>
    <row r="892" spans="7:15" x14ac:dyDescent="0.2">
      <c r="G892" s="11"/>
      <c r="H892" s="12"/>
      <c r="I892" s="12"/>
      <c r="J892" s="17"/>
      <c r="K892" s="17"/>
      <c r="L892" s="11"/>
      <c r="M892" s="9"/>
      <c r="N892" s="9"/>
      <c r="O892" s="9"/>
    </row>
    <row r="893" spans="7:15" x14ac:dyDescent="0.2">
      <c r="G893" s="11"/>
      <c r="H893" s="12"/>
      <c r="I893" s="12"/>
      <c r="J893" s="17"/>
      <c r="K893" s="17"/>
      <c r="L893" s="11"/>
      <c r="M893" s="9"/>
      <c r="N893" s="9"/>
      <c r="O893" s="9"/>
    </row>
    <row r="894" spans="7:15" x14ac:dyDescent="0.2">
      <c r="G894" s="11"/>
      <c r="H894" s="12"/>
      <c r="I894" s="12"/>
      <c r="J894" s="17"/>
      <c r="K894" s="17"/>
      <c r="L894" s="11"/>
      <c r="M894" s="9"/>
      <c r="N894" s="9"/>
      <c r="O894" s="9"/>
    </row>
    <row r="895" spans="7:15" x14ac:dyDescent="0.2">
      <c r="G895" s="11"/>
      <c r="H895" s="12"/>
      <c r="I895" s="12"/>
      <c r="J895" s="17"/>
      <c r="K895" s="17"/>
      <c r="L895" s="11"/>
      <c r="M895" s="9"/>
      <c r="N895" s="9"/>
      <c r="O895" s="9"/>
    </row>
    <row r="896" spans="7:15" x14ac:dyDescent="0.2">
      <c r="G896" s="11"/>
      <c r="H896" s="12"/>
      <c r="I896" s="12"/>
      <c r="J896" s="17"/>
      <c r="K896" s="17"/>
      <c r="L896" s="11"/>
      <c r="M896" s="9"/>
      <c r="N896" s="9"/>
      <c r="O896" s="9"/>
    </row>
    <row r="897" spans="7:15" x14ac:dyDescent="0.2">
      <c r="G897" s="11"/>
      <c r="H897" s="12"/>
      <c r="I897" s="12"/>
      <c r="J897" s="17"/>
      <c r="K897" s="17"/>
      <c r="L897" s="11"/>
      <c r="M897" s="9"/>
      <c r="N897" s="9"/>
      <c r="O897" s="9"/>
    </row>
    <row r="898" spans="7:15" x14ac:dyDescent="0.2">
      <c r="G898" s="11"/>
      <c r="H898" s="12"/>
      <c r="I898" s="12"/>
      <c r="J898" s="17"/>
      <c r="K898" s="17"/>
      <c r="L898" s="11"/>
      <c r="M898" s="9"/>
      <c r="N898" s="9"/>
      <c r="O898" s="9"/>
    </row>
    <row r="899" spans="7:15" x14ac:dyDescent="0.2">
      <c r="G899" s="11"/>
      <c r="H899" s="12"/>
      <c r="I899" s="12"/>
      <c r="J899" s="17"/>
      <c r="K899" s="17"/>
      <c r="L899" s="11"/>
      <c r="M899" s="9"/>
      <c r="N899" s="9"/>
      <c r="O899" s="9"/>
    </row>
    <row r="900" spans="7:15" x14ac:dyDescent="0.2">
      <c r="G900" s="11"/>
      <c r="H900" s="12"/>
      <c r="I900" s="12"/>
      <c r="J900" s="17"/>
      <c r="K900" s="17"/>
      <c r="L900" s="11"/>
      <c r="M900" s="9"/>
      <c r="N900" s="9"/>
      <c r="O900" s="9"/>
    </row>
    <row r="901" spans="7:15" x14ac:dyDescent="0.2">
      <c r="G901" s="11"/>
      <c r="H901" s="12"/>
      <c r="I901" s="12"/>
      <c r="J901" s="17"/>
      <c r="K901" s="17"/>
      <c r="L901" s="11"/>
      <c r="M901" s="9"/>
      <c r="N901" s="9"/>
      <c r="O901" s="9"/>
    </row>
    <row r="902" spans="7:15" x14ac:dyDescent="0.2">
      <c r="G902" s="11"/>
      <c r="H902" s="12"/>
      <c r="I902" s="12"/>
      <c r="J902" s="17"/>
      <c r="K902" s="17"/>
      <c r="L902" s="11"/>
      <c r="M902" s="9"/>
      <c r="N902" s="9"/>
      <c r="O902" s="9"/>
    </row>
    <row r="903" spans="7:15" x14ac:dyDescent="0.2">
      <c r="G903" s="11"/>
      <c r="H903" s="12"/>
      <c r="I903" s="12"/>
      <c r="J903" s="17"/>
      <c r="K903" s="17"/>
      <c r="L903" s="11"/>
      <c r="M903" s="9"/>
      <c r="N903" s="9"/>
      <c r="O903" s="9"/>
    </row>
    <row r="904" spans="7:15" x14ac:dyDescent="0.2">
      <c r="G904" s="11"/>
      <c r="H904" s="12"/>
      <c r="I904" s="12"/>
      <c r="J904" s="17"/>
      <c r="K904" s="17"/>
      <c r="L904" s="11"/>
      <c r="M904" s="9"/>
      <c r="N904" s="9"/>
      <c r="O904" s="9"/>
    </row>
    <row r="905" spans="7:15" x14ac:dyDescent="0.2">
      <c r="G905" s="11"/>
      <c r="H905" s="12"/>
      <c r="I905" s="12"/>
      <c r="J905" s="17"/>
      <c r="K905" s="17"/>
      <c r="L905" s="11"/>
      <c r="M905" s="9"/>
      <c r="N905" s="9"/>
      <c r="O905" s="9"/>
    </row>
    <row r="906" spans="7:15" x14ac:dyDescent="0.2">
      <c r="G906" s="11"/>
      <c r="H906" s="12"/>
      <c r="I906" s="12"/>
      <c r="J906" s="17"/>
      <c r="K906" s="17"/>
      <c r="L906" s="11"/>
      <c r="M906" s="9"/>
      <c r="N906" s="9"/>
      <c r="O906" s="9"/>
    </row>
    <row r="907" spans="7:15" x14ac:dyDescent="0.2">
      <c r="G907" s="11"/>
      <c r="H907" s="12"/>
      <c r="I907" s="12"/>
      <c r="J907" s="17"/>
      <c r="K907" s="17"/>
      <c r="L907" s="11"/>
      <c r="M907" s="9"/>
      <c r="N907" s="9"/>
      <c r="O907" s="9"/>
    </row>
    <row r="908" spans="7:15" x14ac:dyDescent="0.2">
      <c r="G908" s="11"/>
      <c r="H908" s="12"/>
      <c r="I908" s="12"/>
      <c r="J908" s="17"/>
      <c r="K908" s="17"/>
      <c r="L908" s="11"/>
      <c r="M908" s="9"/>
      <c r="N908" s="9"/>
      <c r="O908" s="9"/>
    </row>
    <row r="909" spans="7:15" x14ac:dyDescent="0.2">
      <c r="G909" s="11"/>
      <c r="H909" s="12"/>
      <c r="I909" s="12"/>
      <c r="J909" s="17"/>
      <c r="K909" s="17"/>
      <c r="L909" s="11"/>
      <c r="M909" s="9"/>
      <c r="N909" s="9"/>
      <c r="O909" s="9"/>
    </row>
    <row r="910" spans="7:15" x14ac:dyDescent="0.2">
      <c r="G910" s="11"/>
      <c r="H910" s="12"/>
      <c r="I910" s="12"/>
      <c r="J910" s="17"/>
      <c r="K910" s="17"/>
      <c r="L910" s="11"/>
      <c r="M910" s="9"/>
      <c r="N910" s="9"/>
      <c r="O910" s="9"/>
    </row>
    <row r="911" spans="7:15" x14ac:dyDescent="0.2">
      <c r="G911" s="11"/>
      <c r="H911" s="12"/>
      <c r="I911" s="12"/>
      <c r="J911" s="17"/>
      <c r="K911" s="17"/>
      <c r="L911" s="11"/>
      <c r="M911" s="9"/>
      <c r="N911" s="9"/>
      <c r="O911" s="9"/>
    </row>
    <row r="912" spans="7:15" x14ac:dyDescent="0.2">
      <c r="G912" s="11"/>
      <c r="H912" s="12"/>
      <c r="I912" s="12"/>
      <c r="J912" s="17"/>
      <c r="K912" s="17"/>
      <c r="L912" s="11"/>
      <c r="M912" s="9"/>
      <c r="N912" s="9"/>
      <c r="O912" s="9"/>
    </row>
    <row r="913" spans="7:15" x14ac:dyDescent="0.2">
      <c r="G913" s="11"/>
      <c r="H913" s="12"/>
      <c r="I913" s="12"/>
      <c r="J913" s="17"/>
      <c r="K913" s="17"/>
      <c r="L913" s="11"/>
      <c r="M913" s="9"/>
      <c r="N913" s="9"/>
      <c r="O913" s="9"/>
    </row>
    <row r="914" spans="7:15" x14ac:dyDescent="0.2">
      <c r="G914" s="11"/>
      <c r="H914" s="12"/>
      <c r="I914" s="12"/>
      <c r="J914" s="17"/>
      <c r="K914" s="17"/>
      <c r="L914" s="11"/>
      <c r="M914" s="9"/>
      <c r="N914" s="9"/>
      <c r="O914" s="9"/>
    </row>
    <row r="915" spans="7:15" x14ac:dyDescent="0.2">
      <c r="G915" s="11"/>
      <c r="H915" s="12"/>
      <c r="I915" s="12"/>
      <c r="J915" s="17"/>
      <c r="K915" s="17"/>
      <c r="L915" s="11"/>
      <c r="M915" s="9"/>
      <c r="N915" s="9"/>
      <c r="O915" s="9"/>
    </row>
    <row r="916" spans="7:15" x14ac:dyDescent="0.2">
      <c r="G916" s="11"/>
      <c r="H916" s="12"/>
      <c r="I916" s="12"/>
      <c r="J916" s="17"/>
      <c r="K916" s="17"/>
      <c r="L916" s="11"/>
      <c r="M916" s="9"/>
      <c r="N916" s="9"/>
      <c r="O916" s="9"/>
    </row>
    <row r="917" spans="7:15" x14ac:dyDescent="0.2">
      <c r="G917" s="11"/>
      <c r="H917" s="12"/>
      <c r="I917" s="12"/>
      <c r="J917" s="17"/>
      <c r="K917" s="17"/>
      <c r="L917" s="11"/>
      <c r="M917" s="9"/>
      <c r="N917" s="9"/>
      <c r="O917" s="9"/>
    </row>
    <row r="918" spans="7:15" x14ac:dyDescent="0.2">
      <c r="G918" s="11"/>
      <c r="H918" s="12"/>
      <c r="I918" s="12"/>
      <c r="J918" s="17"/>
      <c r="K918" s="17"/>
      <c r="L918" s="11"/>
      <c r="M918" s="9"/>
      <c r="N918" s="9"/>
      <c r="O918" s="9"/>
    </row>
    <row r="919" spans="7:15" x14ac:dyDescent="0.2">
      <c r="G919" s="11"/>
      <c r="H919" s="12"/>
      <c r="I919" s="12"/>
      <c r="J919" s="17"/>
      <c r="K919" s="17"/>
      <c r="L919" s="11"/>
      <c r="M919" s="9"/>
      <c r="N919" s="9"/>
      <c r="O919" s="9"/>
    </row>
    <row r="920" spans="7:15" x14ac:dyDescent="0.2">
      <c r="G920" s="11"/>
      <c r="H920" s="12"/>
      <c r="I920" s="12"/>
      <c r="J920" s="17"/>
      <c r="K920" s="17"/>
      <c r="L920" s="11"/>
      <c r="M920" s="9"/>
      <c r="N920" s="9"/>
      <c r="O920" s="9"/>
    </row>
    <row r="921" spans="7:15" x14ac:dyDescent="0.2">
      <c r="G921" s="11"/>
      <c r="H921" s="12"/>
      <c r="I921" s="12"/>
      <c r="J921" s="17"/>
      <c r="K921" s="17"/>
      <c r="L921" s="11"/>
      <c r="M921" s="9"/>
      <c r="N921" s="9"/>
      <c r="O921" s="9"/>
    </row>
    <row r="922" spans="7:15" x14ac:dyDescent="0.2">
      <c r="G922" s="11"/>
      <c r="H922" s="12"/>
      <c r="I922" s="12"/>
      <c r="J922" s="17"/>
      <c r="K922" s="17"/>
      <c r="L922" s="11"/>
      <c r="M922" s="9"/>
      <c r="N922" s="9"/>
      <c r="O922" s="9"/>
    </row>
    <row r="923" spans="7:15" x14ac:dyDescent="0.2">
      <c r="G923" s="11"/>
      <c r="H923" s="12"/>
      <c r="I923" s="12"/>
      <c r="J923" s="17"/>
      <c r="K923" s="17"/>
      <c r="L923" s="11"/>
      <c r="M923" s="9"/>
      <c r="N923" s="9"/>
      <c r="O923" s="9"/>
    </row>
    <row r="924" spans="7:15" x14ac:dyDescent="0.2">
      <c r="G924" s="11"/>
      <c r="H924" s="12"/>
      <c r="I924" s="12"/>
      <c r="J924" s="17"/>
      <c r="K924" s="17"/>
      <c r="L924" s="11"/>
      <c r="M924" s="9"/>
      <c r="N924" s="9"/>
      <c r="O924" s="9"/>
    </row>
    <row r="925" spans="7:15" x14ac:dyDescent="0.2">
      <c r="G925" s="11"/>
      <c r="H925" s="12"/>
      <c r="I925" s="12"/>
      <c r="J925" s="17"/>
      <c r="K925" s="17"/>
      <c r="L925" s="11"/>
      <c r="M925" s="9"/>
      <c r="N925" s="9"/>
      <c r="O925" s="9"/>
    </row>
    <row r="926" spans="7:15" x14ac:dyDescent="0.2">
      <c r="G926" s="11"/>
      <c r="H926" s="12"/>
      <c r="I926" s="12"/>
      <c r="J926" s="17"/>
      <c r="K926" s="17"/>
      <c r="L926" s="11"/>
      <c r="M926" s="9"/>
      <c r="N926" s="9"/>
      <c r="O926" s="9"/>
    </row>
    <row r="927" spans="7:15" x14ac:dyDescent="0.2">
      <c r="G927" s="11"/>
      <c r="H927" s="12"/>
      <c r="I927" s="12"/>
      <c r="J927" s="17"/>
      <c r="K927" s="17"/>
      <c r="L927" s="11"/>
      <c r="M927" s="9"/>
      <c r="N927" s="9"/>
      <c r="O927" s="9"/>
    </row>
    <row r="928" spans="7:15" x14ac:dyDescent="0.2">
      <c r="G928" s="11"/>
      <c r="H928" s="12"/>
      <c r="I928" s="12"/>
      <c r="J928" s="17"/>
      <c r="K928" s="17"/>
      <c r="L928" s="11"/>
      <c r="M928" s="9"/>
      <c r="N928" s="9"/>
      <c r="O928" s="9"/>
    </row>
    <row r="929" spans="7:15" x14ac:dyDescent="0.2">
      <c r="G929" s="11"/>
      <c r="H929" s="12"/>
      <c r="I929" s="12"/>
      <c r="J929" s="17"/>
      <c r="K929" s="17"/>
      <c r="L929" s="11"/>
      <c r="M929" s="9"/>
      <c r="N929" s="9"/>
      <c r="O929" s="9"/>
    </row>
    <row r="930" spans="7:15" x14ac:dyDescent="0.2">
      <c r="G930" s="11"/>
      <c r="H930" s="12"/>
      <c r="I930" s="12"/>
      <c r="J930" s="17"/>
      <c r="K930" s="17"/>
      <c r="L930" s="11"/>
      <c r="M930" s="9"/>
      <c r="N930" s="9"/>
      <c r="O930" s="9"/>
    </row>
    <row r="931" spans="7:15" x14ac:dyDescent="0.2">
      <c r="G931" s="11"/>
      <c r="H931" s="12"/>
      <c r="I931" s="12"/>
      <c r="J931" s="17"/>
      <c r="K931" s="17"/>
      <c r="L931" s="11"/>
      <c r="M931" s="9"/>
      <c r="N931" s="9"/>
      <c r="O931" s="9"/>
    </row>
    <row r="932" spans="7:15" x14ac:dyDescent="0.2">
      <c r="G932" s="11"/>
      <c r="H932" s="12"/>
      <c r="I932" s="12"/>
      <c r="J932" s="17"/>
      <c r="K932" s="17"/>
      <c r="L932" s="11"/>
      <c r="M932" s="9"/>
      <c r="N932" s="9"/>
      <c r="O932" s="9"/>
    </row>
    <row r="933" spans="7:15" x14ac:dyDescent="0.2">
      <c r="G933" s="11"/>
      <c r="H933" s="12"/>
      <c r="I933" s="12"/>
      <c r="J933" s="17"/>
      <c r="K933" s="17"/>
      <c r="L933" s="11"/>
      <c r="M933" s="9"/>
      <c r="N933" s="9"/>
      <c r="O933" s="9"/>
    </row>
    <row r="934" spans="7:15" x14ac:dyDescent="0.2">
      <c r="G934" s="11"/>
      <c r="H934" s="12"/>
      <c r="I934" s="12"/>
      <c r="J934" s="17"/>
      <c r="K934" s="17"/>
      <c r="L934" s="11"/>
      <c r="M934" s="9"/>
      <c r="N934" s="9"/>
      <c r="O934" s="9"/>
    </row>
    <row r="935" spans="7:15" x14ac:dyDescent="0.2">
      <c r="G935" s="11"/>
      <c r="H935" s="12"/>
      <c r="I935" s="12"/>
      <c r="J935" s="17"/>
      <c r="K935" s="17"/>
      <c r="L935" s="11"/>
      <c r="M935" s="9"/>
      <c r="N935" s="9"/>
      <c r="O935" s="9"/>
    </row>
    <row r="936" spans="7:15" x14ac:dyDescent="0.2">
      <c r="G936" s="11"/>
      <c r="H936" s="12"/>
      <c r="I936" s="12"/>
      <c r="J936" s="17"/>
      <c r="K936" s="17"/>
      <c r="L936" s="11"/>
      <c r="M936" s="9"/>
      <c r="N936" s="9"/>
      <c r="O936" s="9"/>
    </row>
    <row r="937" spans="7:15" x14ac:dyDescent="0.2">
      <c r="G937" s="11"/>
      <c r="H937" s="12"/>
      <c r="I937" s="12"/>
      <c r="J937" s="17"/>
      <c r="K937" s="17"/>
      <c r="L937" s="11"/>
      <c r="M937" s="9"/>
      <c r="N937" s="9"/>
      <c r="O937" s="9"/>
    </row>
    <row r="938" spans="7:15" x14ac:dyDescent="0.2">
      <c r="G938" s="11"/>
      <c r="H938" s="12"/>
      <c r="I938" s="12"/>
      <c r="J938" s="17"/>
      <c r="K938" s="17"/>
      <c r="L938" s="11"/>
      <c r="M938" s="9"/>
      <c r="N938" s="9"/>
      <c r="O938" s="9"/>
    </row>
    <row r="939" spans="7:15" x14ac:dyDescent="0.2">
      <c r="G939" s="11"/>
      <c r="H939" s="12"/>
      <c r="I939" s="12"/>
      <c r="J939" s="17"/>
      <c r="K939" s="17"/>
      <c r="L939" s="11"/>
      <c r="M939" s="9"/>
      <c r="N939" s="9"/>
      <c r="O939" s="9"/>
    </row>
    <row r="940" spans="7:15" x14ac:dyDescent="0.2">
      <c r="G940" s="11"/>
      <c r="H940" s="12"/>
      <c r="I940" s="12"/>
      <c r="J940" s="17"/>
      <c r="K940" s="17"/>
      <c r="L940" s="11"/>
      <c r="M940" s="9"/>
      <c r="N940" s="9"/>
      <c r="O940" s="9"/>
    </row>
    <row r="941" spans="7:15" x14ac:dyDescent="0.2">
      <c r="G941" s="11"/>
      <c r="H941" s="12"/>
      <c r="I941" s="12"/>
      <c r="J941" s="17"/>
      <c r="K941" s="17"/>
      <c r="L941" s="11"/>
      <c r="M941" s="9"/>
      <c r="N941" s="9"/>
      <c r="O941" s="9"/>
    </row>
    <row r="942" spans="7:15" x14ac:dyDescent="0.2">
      <c r="G942" s="11"/>
      <c r="H942" s="12"/>
      <c r="I942" s="12"/>
      <c r="J942" s="17"/>
      <c r="K942" s="17"/>
      <c r="L942" s="11"/>
      <c r="M942" s="9"/>
      <c r="N942" s="9"/>
      <c r="O942" s="9"/>
    </row>
    <row r="943" spans="7:15" x14ac:dyDescent="0.2">
      <c r="G943" s="11"/>
      <c r="H943" s="12"/>
      <c r="I943" s="12"/>
      <c r="J943" s="17"/>
      <c r="K943" s="17"/>
      <c r="L943" s="11"/>
      <c r="M943" s="9"/>
      <c r="N943" s="9"/>
      <c r="O943" s="9"/>
    </row>
    <row r="944" spans="7:15" x14ac:dyDescent="0.2">
      <c r="G944" s="11"/>
      <c r="H944" s="12"/>
      <c r="I944" s="12"/>
      <c r="J944" s="17"/>
      <c r="K944" s="17"/>
      <c r="L944" s="11"/>
      <c r="M944" s="9"/>
      <c r="N944" s="9"/>
      <c r="O944" s="9"/>
    </row>
    <row r="945" spans="7:15" x14ac:dyDescent="0.2">
      <c r="G945" s="11"/>
      <c r="H945" s="12"/>
      <c r="I945" s="12"/>
      <c r="J945" s="17"/>
      <c r="K945" s="17"/>
      <c r="L945" s="11"/>
      <c r="M945" s="9"/>
      <c r="N945" s="9"/>
      <c r="O945" s="9"/>
    </row>
    <row r="946" spans="7:15" x14ac:dyDescent="0.2">
      <c r="G946" s="11"/>
      <c r="H946" s="12"/>
      <c r="I946" s="12"/>
      <c r="J946" s="17"/>
      <c r="K946" s="17"/>
      <c r="L946" s="11"/>
      <c r="M946" s="9"/>
      <c r="N946" s="9"/>
      <c r="O946" s="9"/>
    </row>
    <row r="947" spans="7:15" x14ac:dyDescent="0.2">
      <c r="G947" s="11"/>
      <c r="H947" s="12"/>
      <c r="I947" s="12"/>
      <c r="J947" s="17"/>
      <c r="K947" s="17"/>
      <c r="L947" s="11"/>
      <c r="M947" s="9"/>
      <c r="N947" s="9"/>
      <c r="O947" s="9"/>
    </row>
    <row r="948" spans="7:15" x14ac:dyDescent="0.2">
      <c r="G948" s="11"/>
      <c r="H948" s="12"/>
      <c r="I948" s="12"/>
      <c r="J948" s="17"/>
      <c r="K948" s="17"/>
      <c r="L948" s="11"/>
      <c r="M948" s="9"/>
      <c r="N948" s="9"/>
      <c r="O948" s="9"/>
    </row>
    <row r="949" spans="7:15" x14ac:dyDescent="0.2">
      <c r="G949" s="11"/>
      <c r="H949" s="12"/>
      <c r="I949" s="12"/>
      <c r="J949" s="17"/>
      <c r="K949" s="17"/>
      <c r="L949" s="11"/>
      <c r="M949" s="9"/>
      <c r="N949" s="9"/>
      <c r="O949" s="9"/>
    </row>
    <row r="950" spans="7:15" x14ac:dyDescent="0.2">
      <c r="G950" s="11"/>
      <c r="H950" s="12"/>
      <c r="I950" s="12"/>
      <c r="J950" s="17"/>
      <c r="K950" s="17"/>
      <c r="L950" s="11"/>
      <c r="M950" s="9"/>
      <c r="N950" s="9"/>
      <c r="O950" s="9"/>
    </row>
    <row r="951" spans="7:15" x14ac:dyDescent="0.2">
      <c r="G951" s="11"/>
      <c r="H951" s="12"/>
      <c r="I951" s="12"/>
      <c r="J951" s="17"/>
      <c r="K951" s="17"/>
      <c r="L951" s="11"/>
      <c r="M951" s="9"/>
      <c r="N951" s="9"/>
      <c r="O951" s="9"/>
    </row>
    <row r="952" spans="7:15" x14ac:dyDescent="0.2">
      <c r="G952" s="11"/>
      <c r="H952" s="12"/>
      <c r="I952" s="12"/>
      <c r="J952" s="17"/>
      <c r="K952" s="17"/>
      <c r="L952" s="11"/>
      <c r="M952" s="9"/>
      <c r="N952" s="9"/>
      <c r="O952" s="9"/>
    </row>
    <row r="953" spans="7:15" x14ac:dyDescent="0.2">
      <c r="G953" s="11"/>
      <c r="H953" s="12"/>
      <c r="I953" s="12"/>
      <c r="J953" s="17"/>
      <c r="K953" s="17"/>
      <c r="L953" s="11"/>
      <c r="M953" s="9"/>
      <c r="N953" s="9"/>
      <c r="O953" s="9"/>
    </row>
    <row r="954" spans="7:15" x14ac:dyDescent="0.2">
      <c r="G954" s="11"/>
      <c r="H954" s="12"/>
      <c r="I954" s="12"/>
      <c r="J954" s="17"/>
      <c r="K954" s="17"/>
      <c r="L954" s="11"/>
      <c r="M954" s="9"/>
      <c r="N954" s="9"/>
      <c r="O954" s="9"/>
    </row>
    <row r="955" spans="7:15" x14ac:dyDescent="0.2">
      <c r="G955" s="11"/>
      <c r="H955" s="12"/>
      <c r="I955" s="12"/>
      <c r="J955" s="17"/>
      <c r="K955" s="17"/>
      <c r="L955" s="11"/>
      <c r="M955" s="9"/>
      <c r="N955" s="9"/>
      <c r="O955" s="9"/>
    </row>
    <row r="956" spans="7:15" x14ac:dyDescent="0.2">
      <c r="G956" s="11"/>
      <c r="H956" s="12"/>
      <c r="I956" s="12"/>
      <c r="J956" s="17"/>
      <c r="K956" s="17"/>
      <c r="L956" s="11"/>
      <c r="M956" s="9"/>
      <c r="N956" s="9"/>
      <c r="O956" s="9"/>
    </row>
    <row r="957" spans="7:15" x14ac:dyDescent="0.2">
      <c r="G957" s="11"/>
      <c r="H957" s="12"/>
      <c r="I957" s="12"/>
      <c r="J957" s="17"/>
      <c r="K957" s="17"/>
      <c r="L957" s="11"/>
      <c r="M957" s="9"/>
      <c r="N957" s="9"/>
      <c r="O957" s="9"/>
    </row>
    <row r="958" spans="7:15" x14ac:dyDescent="0.2">
      <c r="G958" s="11"/>
      <c r="H958" s="12"/>
      <c r="I958" s="12"/>
      <c r="J958" s="17"/>
      <c r="K958" s="17"/>
      <c r="L958" s="11"/>
      <c r="M958" s="9"/>
      <c r="N958" s="9"/>
      <c r="O958" s="9"/>
    </row>
    <row r="959" spans="7:15" x14ac:dyDescent="0.2">
      <c r="G959" s="11"/>
      <c r="H959" s="12"/>
      <c r="I959" s="12"/>
      <c r="J959" s="17"/>
      <c r="K959" s="17"/>
      <c r="L959" s="11"/>
      <c r="M959" s="9"/>
      <c r="N959" s="9"/>
      <c r="O959" s="9"/>
    </row>
    <row r="960" spans="7:15" x14ac:dyDescent="0.2">
      <c r="G960" s="11"/>
      <c r="H960" s="12"/>
      <c r="I960" s="12"/>
      <c r="J960" s="17"/>
      <c r="K960" s="17"/>
      <c r="L960" s="11"/>
      <c r="M960" s="9"/>
      <c r="N960" s="9"/>
      <c r="O960" s="9"/>
    </row>
    <row r="961" spans="7:15" x14ac:dyDescent="0.2">
      <c r="G961" s="11"/>
      <c r="H961" s="12"/>
      <c r="I961" s="12"/>
      <c r="J961" s="17"/>
      <c r="K961" s="17"/>
      <c r="L961" s="11"/>
      <c r="M961" s="9"/>
      <c r="N961" s="9"/>
      <c r="O961" s="9"/>
    </row>
    <row r="962" spans="7:15" x14ac:dyDescent="0.2">
      <c r="G962" s="11"/>
      <c r="H962" s="12"/>
      <c r="I962" s="12"/>
      <c r="J962" s="17"/>
      <c r="K962" s="17"/>
      <c r="L962" s="11"/>
      <c r="M962" s="9"/>
      <c r="N962" s="9"/>
      <c r="O962" s="9"/>
    </row>
    <row r="963" spans="7:15" x14ac:dyDescent="0.2">
      <c r="G963" s="11"/>
      <c r="H963" s="12"/>
      <c r="I963" s="12"/>
      <c r="J963" s="17"/>
      <c r="K963" s="17"/>
      <c r="L963" s="11"/>
      <c r="M963" s="9"/>
      <c r="N963" s="9"/>
      <c r="O963" s="9"/>
    </row>
    <row r="964" spans="7:15" x14ac:dyDescent="0.2">
      <c r="G964" s="11"/>
      <c r="H964" s="12"/>
      <c r="I964" s="12"/>
      <c r="J964" s="17"/>
      <c r="K964" s="17"/>
      <c r="L964" s="11"/>
      <c r="M964" s="9"/>
      <c r="N964" s="9"/>
      <c r="O964" s="9"/>
    </row>
    <row r="965" spans="7:15" x14ac:dyDescent="0.2">
      <c r="G965" s="11"/>
      <c r="H965" s="12"/>
      <c r="I965" s="12"/>
      <c r="J965" s="17"/>
      <c r="K965" s="17"/>
      <c r="L965" s="11"/>
      <c r="M965" s="9"/>
      <c r="N965" s="9"/>
      <c r="O965" s="9"/>
    </row>
    <row r="966" spans="7:15" x14ac:dyDescent="0.2">
      <c r="G966" s="11"/>
      <c r="H966" s="12"/>
      <c r="I966" s="12"/>
      <c r="J966" s="17"/>
      <c r="K966" s="17"/>
      <c r="L966" s="11"/>
      <c r="M966" s="9"/>
      <c r="N966" s="9"/>
      <c r="O966" s="9"/>
    </row>
    <row r="967" spans="7:15" x14ac:dyDescent="0.2">
      <c r="G967" s="11"/>
      <c r="H967" s="12"/>
      <c r="I967" s="12"/>
      <c r="J967" s="17"/>
      <c r="K967" s="17"/>
      <c r="L967" s="11"/>
      <c r="M967" s="9"/>
      <c r="N967" s="9"/>
      <c r="O967" s="9"/>
    </row>
    <row r="968" spans="7:15" x14ac:dyDescent="0.2">
      <c r="G968" s="11"/>
      <c r="H968" s="12"/>
      <c r="I968" s="12"/>
      <c r="J968" s="17"/>
      <c r="K968" s="17"/>
      <c r="L968" s="11"/>
      <c r="M968" s="9"/>
      <c r="N968" s="9"/>
      <c r="O968" s="9"/>
    </row>
    <row r="969" spans="7:15" x14ac:dyDescent="0.2">
      <c r="G969" s="11"/>
      <c r="H969" s="12"/>
      <c r="I969" s="12"/>
      <c r="J969" s="17"/>
      <c r="K969" s="17"/>
      <c r="L969" s="11"/>
      <c r="M969" s="9"/>
      <c r="N969" s="9"/>
      <c r="O969" s="9"/>
    </row>
    <row r="970" spans="7:15" x14ac:dyDescent="0.2">
      <c r="G970" s="11"/>
      <c r="H970" s="12"/>
      <c r="I970" s="12"/>
      <c r="J970" s="17"/>
      <c r="K970" s="17"/>
      <c r="L970" s="11"/>
      <c r="M970" s="9"/>
      <c r="N970" s="9"/>
      <c r="O970" s="9"/>
    </row>
    <row r="971" spans="7:15" x14ac:dyDescent="0.2">
      <c r="G971" s="11"/>
      <c r="H971" s="12"/>
      <c r="I971" s="12"/>
      <c r="J971" s="17"/>
      <c r="K971" s="17"/>
      <c r="L971" s="11"/>
      <c r="M971" s="9"/>
      <c r="N971" s="9"/>
      <c r="O971" s="9"/>
    </row>
    <row r="972" spans="7:15" x14ac:dyDescent="0.2">
      <c r="G972" s="11"/>
      <c r="H972" s="12"/>
      <c r="I972" s="12"/>
      <c r="J972" s="17"/>
      <c r="K972" s="17"/>
      <c r="L972" s="11"/>
      <c r="M972" s="9"/>
      <c r="N972" s="9"/>
      <c r="O972" s="9"/>
    </row>
    <row r="973" spans="7:15" x14ac:dyDescent="0.2">
      <c r="G973" s="11"/>
      <c r="H973" s="12"/>
      <c r="I973" s="12"/>
      <c r="J973" s="17"/>
      <c r="K973" s="17"/>
      <c r="L973" s="11"/>
      <c r="M973" s="9"/>
      <c r="N973" s="9"/>
      <c r="O973" s="9"/>
    </row>
    <row r="974" spans="7:15" x14ac:dyDescent="0.2">
      <c r="G974" s="11"/>
      <c r="H974" s="12"/>
      <c r="I974" s="12"/>
      <c r="J974" s="17"/>
      <c r="K974" s="17"/>
      <c r="L974" s="11"/>
      <c r="M974" s="9"/>
      <c r="N974" s="9"/>
      <c r="O974" s="9"/>
    </row>
    <row r="975" spans="7:15" x14ac:dyDescent="0.2">
      <c r="G975" s="11"/>
      <c r="H975" s="12"/>
      <c r="I975" s="12"/>
      <c r="J975" s="17"/>
      <c r="K975" s="17"/>
      <c r="L975" s="11"/>
      <c r="M975" s="9"/>
      <c r="N975" s="9"/>
      <c r="O975" s="9"/>
    </row>
    <row r="976" spans="7:15" x14ac:dyDescent="0.2">
      <c r="G976" s="11"/>
      <c r="H976" s="12"/>
      <c r="I976" s="12"/>
      <c r="J976" s="17"/>
      <c r="K976" s="17"/>
      <c r="L976" s="11"/>
      <c r="M976" s="9"/>
      <c r="N976" s="9"/>
      <c r="O976" s="9"/>
    </row>
    <row r="977" spans="7:15" x14ac:dyDescent="0.2">
      <c r="G977" s="11"/>
      <c r="H977" s="12"/>
      <c r="I977" s="12"/>
      <c r="J977" s="17"/>
      <c r="K977" s="17"/>
      <c r="L977" s="11"/>
      <c r="M977" s="9"/>
      <c r="N977" s="9"/>
      <c r="O977" s="9"/>
    </row>
    <row r="978" spans="7:15" x14ac:dyDescent="0.2">
      <c r="G978" s="11"/>
      <c r="H978" s="12"/>
      <c r="I978" s="12"/>
      <c r="J978" s="17"/>
      <c r="K978" s="17"/>
      <c r="L978" s="11"/>
      <c r="M978" s="9"/>
      <c r="N978" s="9"/>
      <c r="O978" s="9"/>
    </row>
    <row r="979" spans="7:15" x14ac:dyDescent="0.2">
      <c r="G979" s="11"/>
      <c r="H979" s="12"/>
      <c r="I979" s="12"/>
      <c r="J979" s="17"/>
      <c r="K979" s="17"/>
      <c r="L979" s="11"/>
      <c r="M979" s="9"/>
      <c r="N979" s="9"/>
      <c r="O979" s="9"/>
    </row>
    <row r="980" spans="7:15" x14ac:dyDescent="0.2">
      <c r="G980" s="11"/>
      <c r="H980" s="12"/>
      <c r="I980" s="12"/>
      <c r="J980" s="17"/>
      <c r="K980" s="17"/>
      <c r="L980" s="11"/>
      <c r="M980" s="9"/>
      <c r="N980" s="9"/>
      <c r="O980" s="9"/>
    </row>
    <row r="981" spans="7:15" x14ac:dyDescent="0.2">
      <c r="G981" s="11"/>
      <c r="H981" s="12"/>
      <c r="I981" s="12"/>
      <c r="J981" s="17"/>
      <c r="K981" s="17"/>
      <c r="L981" s="11"/>
      <c r="M981" s="9"/>
      <c r="N981" s="9"/>
      <c r="O981" s="9"/>
    </row>
    <row r="982" spans="7:15" x14ac:dyDescent="0.2">
      <c r="G982" s="11"/>
      <c r="H982" s="12"/>
      <c r="I982" s="12"/>
      <c r="J982" s="17"/>
      <c r="K982" s="17"/>
      <c r="L982" s="11"/>
      <c r="M982" s="9"/>
      <c r="N982" s="9"/>
      <c r="O982" s="9"/>
    </row>
    <row r="983" spans="7:15" x14ac:dyDescent="0.2">
      <c r="G983" s="11"/>
      <c r="H983" s="12"/>
      <c r="I983" s="12"/>
      <c r="J983" s="17"/>
      <c r="K983" s="17"/>
      <c r="L983" s="11"/>
      <c r="M983" s="9"/>
      <c r="N983" s="9"/>
      <c r="O983" s="9"/>
    </row>
    <row r="984" spans="7:15" x14ac:dyDescent="0.2">
      <c r="G984" s="11"/>
      <c r="H984" s="12"/>
      <c r="I984" s="12"/>
      <c r="J984" s="17"/>
      <c r="K984" s="17"/>
      <c r="L984" s="11"/>
      <c r="M984" s="9"/>
      <c r="N984" s="9"/>
      <c r="O984" s="9"/>
    </row>
    <row r="985" spans="7:15" x14ac:dyDescent="0.2">
      <c r="G985" s="11"/>
      <c r="H985" s="12"/>
      <c r="I985" s="12"/>
      <c r="J985" s="17"/>
      <c r="K985" s="17"/>
      <c r="L985" s="11"/>
      <c r="M985" s="9"/>
      <c r="N985" s="9"/>
      <c r="O985" s="9"/>
    </row>
    <row r="986" spans="7:15" x14ac:dyDescent="0.2">
      <c r="G986" s="11"/>
      <c r="H986" s="12"/>
      <c r="I986" s="12"/>
      <c r="J986" s="17"/>
      <c r="K986" s="17"/>
      <c r="L986" s="11"/>
      <c r="M986" s="9"/>
      <c r="N986" s="9"/>
      <c r="O986" s="9"/>
    </row>
    <row r="987" spans="7:15" x14ac:dyDescent="0.2">
      <c r="G987" s="11"/>
      <c r="H987" s="12"/>
      <c r="I987" s="12"/>
      <c r="J987" s="17"/>
      <c r="K987" s="17"/>
      <c r="L987" s="11"/>
      <c r="M987" s="9"/>
      <c r="N987" s="9"/>
      <c r="O987" s="9"/>
    </row>
    <row r="988" spans="7:15" x14ac:dyDescent="0.2">
      <c r="G988" s="11"/>
      <c r="H988" s="12"/>
      <c r="I988" s="12"/>
      <c r="J988" s="17"/>
      <c r="K988" s="17"/>
      <c r="L988" s="11"/>
      <c r="M988" s="9"/>
      <c r="N988" s="9"/>
      <c r="O988" s="9"/>
    </row>
    <row r="989" spans="7:15" x14ac:dyDescent="0.2">
      <c r="G989" s="11"/>
      <c r="H989" s="12"/>
      <c r="I989" s="12"/>
      <c r="J989" s="17"/>
      <c r="K989" s="17"/>
      <c r="L989" s="11"/>
      <c r="M989" s="9"/>
      <c r="N989" s="9"/>
      <c r="O989" s="9"/>
    </row>
    <row r="990" spans="7:15" x14ac:dyDescent="0.2">
      <c r="G990" s="11"/>
      <c r="H990" s="12"/>
      <c r="I990" s="12"/>
      <c r="J990" s="17"/>
      <c r="K990" s="17"/>
      <c r="L990" s="11"/>
      <c r="M990" s="9"/>
      <c r="N990" s="9"/>
      <c r="O990" s="9"/>
    </row>
    <row r="991" spans="7:15" x14ac:dyDescent="0.2">
      <c r="G991" s="11"/>
      <c r="H991" s="12"/>
      <c r="I991" s="12"/>
      <c r="J991" s="17"/>
      <c r="K991" s="17"/>
      <c r="L991" s="11"/>
      <c r="M991" s="9"/>
      <c r="N991" s="9"/>
      <c r="O991" s="9"/>
    </row>
    <row r="992" spans="7:15" x14ac:dyDescent="0.2">
      <c r="G992" s="11"/>
      <c r="H992" s="12"/>
      <c r="I992" s="12"/>
      <c r="J992" s="17"/>
      <c r="K992" s="17"/>
      <c r="L992" s="11"/>
      <c r="M992" s="9"/>
      <c r="N992" s="9"/>
      <c r="O992" s="9"/>
    </row>
    <row r="993" spans="7:15" x14ac:dyDescent="0.2">
      <c r="G993" s="11"/>
      <c r="H993" s="12"/>
      <c r="I993" s="12"/>
      <c r="J993" s="17"/>
      <c r="K993" s="17"/>
      <c r="L993" s="11"/>
      <c r="M993" s="9"/>
      <c r="N993" s="9"/>
      <c r="O993" s="9"/>
    </row>
    <row r="994" spans="7:15" x14ac:dyDescent="0.2">
      <c r="G994" s="11"/>
      <c r="H994" s="12"/>
      <c r="I994" s="12"/>
      <c r="J994" s="17"/>
      <c r="K994" s="17"/>
      <c r="L994" s="11"/>
      <c r="M994" s="9"/>
      <c r="N994" s="9"/>
      <c r="O994" s="9"/>
    </row>
    <row r="995" spans="7:15" x14ac:dyDescent="0.2">
      <c r="G995" s="11"/>
      <c r="H995" s="12"/>
      <c r="I995" s="12"/>
      <c r="J995" s="17"/>
      <c r="K995" s="17"/>
      <c r="L995" s="11"/>
      <c r="M995" s="9"/>
      <c r="N995" s="9"/>
      <c r="O995" s="9"/>
    </row>
    <row r="996" spans="7:15" x14ac:dyDescent="0.2">
      <c r="G996" s="11"/>
      <c r="H996" s="12"/>
      <c r="I996" s="12"/>
      <c r="J996" s="17"/>
      <c r="K996" s="17"/>
      <c r="L996" s="11"/>
      <c r="M996" s="9"/>
      <c r="N996" s="9"/>
      <c r="O996" s="9"/>
    </row>
    <row r="997" spans="7:15" x14ac:dyDescent="0.2">
      <c r="G997" s="11"/>
      <c r="H997" s="12"/>
      <c r="I997" s="12"/>
      <c r="J997" s="17"/>
      <c r="K997" s="17"/>
      <c r="L997" s="11"/>
      <c r="M997" s="9"/>
      <c r="N997" s="9"/>
      <c r="O997" s="9"/>
    </row>
    <row r="998" spans="7:15" x14ac:dyDescent="0.2">
      <c r="G998" s="11"/>
      <c r="H998" s="12"/>
      <c r="I998" s="12"/>
      <c r="J998" s="17"/>
      <c r="K998" s="17"/>
      <c r="L998" s="11"/>
      <c r="M998" s="9"/>
      <c r="N998" s="9"/>
      <c r="O998" s="9"/>
    </row>
    <row r="999" spans="7:15" x14ac:dyDescent="0.2">
      <c r="G999" s="11"/>
      <c r="H999" s="12"/>
      <c r="I999" s="12"/>
      <c r="J999" s="17"/>
      <c r="K999" s="17"/>
      <c r="L999" s="11"/>
      <c r="M999" s="9"/>
      <c r="N999" s="9"/>
      <c r="O999" s="9"/>
    </row>
    <row r="1000" spans="7:15" x14ac:dyDescent="0.2">
      <c r="G1000" s="11"/>
      <c r="H1000" s="12"/>
      <c r="I1000" s="12"/>
      <c r="J1000" s="17"/>
      <c r="K1000" s="17"/>
      <c r="L1000" s="11"/>
      <c r="M1000" s="9"/>
      <c r="N1000" s="9"/>
      <c r="O1000" s="9"/>
    </row>
    <row r="1001" spans="7:15" x14ac:dyDescent="0.2">
      <c r="G1001" s="11"/>
      <c r="H1001" s="12"/>
      <c r="I1001" s="12"/>
      <c r="J1001" s="17"/>
      <c r="K1001" s="17"/>
      <c r="L1001" s="11"/>
      <c r="M1001" s="9"/>
      <c r="N1001" s="9"/>
      <c r="O1001" s="9"/>
    </row>
    <row r="1002" spans="7:15" x14ac:dyDescent="0.2">
      <c r="G1002" s="11"/>
      <c r="H1002" s="12"/>
      <c r="I1002" s="12"/>
      <c r="J1002" s="17"/>
      <c r="K1002" s="17"/>
      <c r="L1002" s="11"/>
      <c r="M1002" s="9"/>
      <c r="N1002" s="9"/>
      <c r="O1002" s="9"/>
    </row>
    <row r="1003" spans="7:15" x14ac:dyDescent="0.2">
      <c r="G1003" s="11"/>
      <c r="H1003" s="12"/>
      <c r="I1003" s="12"/>
      <c r="J1003" s="17"/>
      <c r="K1003" s="17"/>
      <c r="L1003" s="11"/>
      <c r="M1003" s="9"/>
      <c r="N1003" s="9"/>
      <c r="O1003" s="9"/>
    </row>
    <row r="1004" spans="7:15" x14ac:dyDescent="0.2">
      <c r="G1004" s="11"/>
      <c r="H1004" s="12"/>
      <c r="I1004" s="12"/>
      <c r="J1004" s="17"/>
      <c r="K1004" s="17"/>
      <c r="L1004" s="11"/>
      <c r="M1004" s="9"/>
      <c r="N1004" s="9"/>
      <c r="O1004" s="9"/>
    </row>
    <row r="1005" spans="7:15" x14ac:dyDescent="0.2">
      <c r="G1005" s="11"/>
      <c r="H1005" s="12"/>
      <c r="I1005" s="12"/>
      <c r="J1005" s="17"/>
      <c r="K1005" s="17"/>
      <c r="L1005" s="11"/>
      <c r="M1005" s="9"/>
      <c r="N1005" s="9"/>
      <c r="O1005" s="9"/>
    </row>
    <row r="1006" spans="7:15" x14ac:dyDescent="0.2">
      <c r="G1006" s="11"/>
      <c r="H1006" s="12"/>
      <c r="I1006" s="12"/>
      <c r="J1006" s="17"/>
      <c r="K1006" s="17"/>
      <c r="L1006" s="11"/>
      <c r="M1006" s="9"/>
      <c r="N1006" s="9"/>
      <c r="O1006" s="9"/>
    </row>
    <row r="1007" spans="7:15" x14ac:dyDescent="0.2">
      <c r="G1007" s="11"/>
      <c r="H1007" s="12"/>
      <c r="I1007" s="12"/>
      <c r="J1007" s="17"/>
      <c r="K1007" s="17"/>
      <c r="L1007" s="11"/>
      <c r="M1007" s="9"/>
      <c r="N1007" s="9"/>
      <c r="O1007" s="9"/>
    </row>
    <row r="1008" spans="7:15" x14ac:dyDescent="0.2">
      <c r="G1008" s="11"/>
      <c r="H1008" s="12"/>
      <c r="I1008" s="12"/>
      <c r="J1008" s="17"/>
      <c r="K1008" s="17"/>
      <c r="L1008" s="11"/>
      <c r="M1008" s="9"/>
      <c r="N1008" s="9"/>
      <c r="O1008" s="9"/>
    </row>
    <row r="1009" spans="7:15" x14ac:dyDescent="0.2">
      <c r="G1009" s="11"/>
      <c r="H1009" s="12"/>
      <c r="I1009" s="12"/>
      <c r="J1009" s="17"/>
      <c r="K1009" s="17"/>
      <c r="L1009" s="11"/>
      <c r="M1009" s="9"/>
      <c r="N1009" s="9"/>
      <c r="O1009" s="9"/>
    </row>
    <row r="1010" spans="7:15" x14ac:dyDescent="0.2">
      <c r="G1010" s="11"/>
      <c r="H1010" s="12"/>
      <c r="I1010" s="12"/>
      <c r="J1010" s="17"/>
      <c r="K1010" s="17"/>
      <c r="L1010" s="11"/>
      <c r="M1010" s="9"/>
      <c r="N1010" s="9"/>
      <c r="O1010" s="9"/>
    </row>
    <row r="1011" spans="7:15" x14ac:dyDescent="0.2">
      <c r="G1011" s="11"/>
      <c r="H1011" s="12"/>
      <c r="I1011" s="12"/>
      <c r="J1011" s="17"/>
      <c r="K1011" s="17"/>
      <c r="L1011" s="11"/>
      <c r="M1011" s="9"/>
      <c r="N1011" s="9"/>
      <c r="O1011" s="9"/>
    </row>
    <row r="1012" spans="7:15" x14ac:dyDescent="0.2">
      <c r="G1012" s="11"/>
      <c r="H1012" s="12"/>
      <c r="I1012" s="12"/>
      <c r="J1012" s="17"/>
      <c r="K1012" s="17"/>
      <c r="L1012" s="11"/>
      <c r="M1012" s="9"/>
      <c r="N1012" s="9"/>
      <c r="O1012" s="9"/>
    </row>
    <row r="1013" spans="7:15" x14ac:dyDescent="0.2">
      <c r="G1013" s="11"/>
      <c r="H1013" s="12"/>
      <c r="I1013" s="12"/>
      <c r="J1013" s="17"/>
      <c r="K1013" s="17"/>
      <c r="L1013" s="11"/>
      <c r="M1013" s="9"/>
      <c r="N1013" s="9"/>
      <c r="O1013" s="9"/>
    </row>
    <row r="1014" spans="7:15" x14ac:dyDescent="0.2">
      <c r="G1014" s="11"/>
      <c r="H1014" s="12"/>
      <c r="I1014" s="12"/>
      <c r="J1014" s="17"/>
      <c r="K1014" s="17"/>
      <c r="L1014" s="11"/>
      <c r="M1014" s="9"/>
      <c r="N1014" s="9"/>
      <c r="O1014" s="9"/>
    </row>
    <row r="1015" spans="7:15" x14ac:dyDescent="0.2">
      <c r="G1015" s="11"/>
      <c r="H1015" s="12"/>
      <c r="I1015" s="12"/>
      <c r="J1015" s="17"/>
      <c r="K1015" s="17"/>
      <c r="L1015" s="11"/>
      <c r="M1015" s="9"/>
      <c r="N1015" s="9"/>
      <c r="O1015" s="9"/>
    </row>
    <row r="1016" spans="7:15" x14ac:dyDescent="0.2">
      <c r="G1016" s="11"/>
      <c r="H1016" s="12"/>
      <c r="I1016" s="12"/>
      <c r="J1016" s="17"/>
      <c r="K1016" s="17"/>
      <c r="L1016" s="11"/>
      <c r="M1016" s="9"/>
      <c r="N1016" s="9"/>
      <c r="O1016" s="9"/>
    </row>
    <row r="1017" spans="7:15" x14ac:dyDescent="0.2">
      <c r="G1017" s="11"/>
      <c r="H1017" s="12"/>
      <c r="I1017" s="12"/>
      <c r="J1017" s="17"/>
      <c r="K1017" s="17"/>
      <c r="L1017" s="11"/>
      <c r="M1017" s="9"/>
      <c r="N1017" s="9"/>
      <c r="O1017" s="9"/>
    </row>
    <row r="1018" spans="7:15" x14ac:dyDescent="0.2">
      <c r="G1018" s="11"/>
      <c r="H1018" s="12"/>
      <c r="I1018" s="12"/>
      <c r="J1018" s="17"/>
      <c r="K1018" s="17"/>
      <c r="L1018" s="11"/>
      <c r="M1018" s="9"/>
      <c r="N1018" s="9"/>
      <c r="O1018" s="9"/>
    </row>
    <row r="1019" spans="7:15" x14ac:dyDescent="0.2">
      <c r="G1019" s="11"/>
      <c r="H1019" s="12"/>
      <c r="I1019" s="12"/>
      <c r="J1019" s="17"/>
      <c r="K1019" s="17"/>
      <c r="L1019" s="11"/>
      <c r="M1019" s="9"/>
      <c r="N1019" s="9"/>
      <c r="O1019" s="9"/>
    </row>
    <row r="1020" spans="7:15" x14ac:dyDescent="0.2">
      <c r="G1020" s="11"/>
      <c r="H1020" s="12"/>
      <c r="I1020" s="12"/>
      <c r="J1020" s="17"/>
      <c r="K1020" s="17"/>
      <c r="L1020" s="11"/>
      <c r="M1020" s="9"/>
      <c r="N1020" s="9"/>
      <c r="O1020" s="9"/>
    </row>
    <row r="1021" spans="7:15" x14ac:dyDescent="0.2">
      <c r="G1021" s="11"/>
      <c r="H1021" s="12"/>
      <c r="I1021" s="12"/>
      <c r="J1021" s="17"/>
      <c r="K1021" s="17"/>
      <c r="L1021" s="11"/>
      <c r="M1021" s="9"/>
      <c r="N1021" s="9"/>
      <c r="O1021" s="9"/>
    </row>
    <row r="1022" spans="7:15" x14ac:dyDescent="0.2">
      <c r="G1022" s="11"/>
      <c r="H1022" s="12"/>
      <c r="I1022" s="12"/>
      <c r="J1022" s="17"/>
      <c r="K1022" s="17"/>
      <c r="L1022" s="11"/>
      <c r="M1022" s="9"/>
      <c r="N1022" s="9"/>
      <c r="O1022" s="9"/>
    </row>
    <row r="1023" spans="7:15" x14ac:dyDescent="0.2">
      <c r="G1023" s="11"/>
      <c r="H1023" s="12"/>
      <c r="I1023" s="12"/>
      <c r="J1023" s="17"/>
      <c r="K1023" s="17"/>
      <c r="L1023" s="11"/>
      <c r="M1023" s="9"/>
      <c r="N1023" s="9"/>
      <c r="O1023" s="9"/>
    </row>
    <row r="1024" spans="7:15" x14ac:dyDescent="0.2">
      <c r="G1024" s="11"/>
      <c r="H1024" s="12"/>
      <c r="I1024" s="12"/>
      <c r="J1024" s="17"/>
      <c r="K1024" s="17"/>
      <c r="L1024" s="11"/>
      <c r="M1024" s="9"/>
      <c r="N1024" s="9"/>
      <c r="O1024" s="9"/>
    </row>
    <row r="1025" spans="7:15" x14ac:dyDescent="0.2">
      <c r="G1025" s="11"/>
      <c r="H1025" s="12"/>
      <c r="I1025" s="12"/>
      <c r="J1025" s="17"/>
      <c r="K1025" s="17"/>
      <c r="L1025" s="11"/>
      <c r="M1025" s="9"/>
      <c r="N1025" s="9"/>
      <c r="O1025" s="9"/>
    </row>
    <row r="1026" spans="7:15" x14ac:dyDescent="0.2">
      <c r="G1026" s="11"/>
      <c r="H1026" s="12"/>
      <c r="I1026" s="12"/>
      <c r="J1026" s="17"/>
      <c r="K1026" s="17"/>
      <c r="L1026" s="11"/>
      <c r="M1026" s="9"/>
      <c r="N1026" s="9"/>
      <c r="O1026" s="9"/>
    </row>
    <row r="1027" spans="7:15" x14ac:dyDescent="0.2">
      <c r="G1027" s="11"/>
      <c r="H1027" s="12"/>
      <c r="I1027" s="12"/>
      <c r="J1027" s="17"/>
      <c r="K1027" s="17"/>
      <c r="L1027" s="11"/>
      <c r="M1027" s="9"/>
      <c r="N1027" s="9"/>
      <c r="O1027" s="9"/>
    </row>
    <row r="1028" spans="7:15" x14ac:dyDescent="0.2">
      <c r="G1028" s="11"/>
      <c r="H1028" s="12"/>
      <c r="I1028" s="12"/>
      <c r="J1028" s="17"/>
      <c r="K1028" s="17"/>
      <c r="L1028" s="11"/>
      <c r="M1028" s="9"/>
      <c r="N1028" s="9"/>
      <c r="O1028" s="9"/>
    </row>
    <row r="1029" spans="7:15" x14ac:dyDescent="0.2">
      <c r="G1029" s="11"/>
      <c r="H1029" s="12"/>
      <c r="I1029" s="12"/>
      <c r="J1029" s="17"/>
      <c r="K1029" s="17"/>
      <c r="L1029" s="11"/>
      <c r="M1029" s="9"/>
      <c r="N1029" s="9"/>
      <c r="O1029" s="9"/>
    </row>
    <row r="1030" spans="7:15" x14ac:dyDescent="0.2">
      <c r="G1030" s="11"/>
      <c r="H1030" s="12"/>
      <c r="I1030" s="12"/>
      <c r="J1030" s="17"/>
      <c r="K1030" s="17"/>
      <c r="L1030" s="11"/>
      <c r="M1030" s="9"/>
      <c r="N1030" s="9"/>
      <c r="O1030" s="9"/>
    </row>
    <row r="1031" spans="7:15" x14ac:dyDescent="0.2">
      <c r="G1031" s="11"/>
      <c r="H1031" s="12"/>
      <c r="I1031" s="12"/>
      <c r="J1031" s="17"/>
      <c r="K1031" s="17"/>
      <c r="L1031" s="11"/>
      <c r="M1031" s="9"/>
      <c r="N1031" s="9"/>
      <c r="O1031" s="9"/>
    </row>
    <row r="1032" spans="7:15" x14ac:dyDescent="0.2">
      <c r="G1032" s="11"/>
      <c r="H1032" s="12"/>
      <c r="I1032" s="12"/>
      <c r="J1032" s="17"/>
      <c r="K1032" s="17"/>
      <c r="L1032" s="11"/>
      <c r="M1032" s="9"/>
      <c r="N1032" s="9"/>
      <c r="O1032" s="9"/>
    </row>
    <row r="1033" spans="7:15" x14ac:dyDescent="0.2">
      <c r="G1033" s="11"/>
      <c r="H1033" s="12"/>
      <c r="I1033" s="12"/>
      <c r="J1033" s="17"/>
      <c r="K1033" s="17"/>
      <c r="L1033" s="11"/>
      <c r="M1033" s="9"/>
      <c r="N1033" s="9"/>
      <c r="O1033" s="9"/>
    </row>
    <row r="1034" spans="7:15" x14ac:dyDescent="0.2">
      <c r="G1034" s="11"/>
      <c r="H1034" s="12"/>
      <c r="I1034" s="12"/>
      <c r="J1034" s="17"/>
      <c r="K1034" s="17"/>
      <c r="L1034" s="11"/>
      <c r="M1034" s="9"/>
      <c r="N1034" s="9"/>
      <c r="O1034" s="9"/>
    </row>
    <row r="1035" spans="7:15" x14ac:dyDescent="0.2">
      <c r="G1035" s="11"/>
      <c r="H1035" s="12"/>
      <c r="I1035" s="12"/>
      <c r="J1035" s="17"/>
      <c r="K1035" s="17"/>
      <c r="L1035" s="11"/>
      <c r="M1035" s="9"/>
      <c r="N1035" s="9"/>
      <c r="O1035" s="9"/>
    </row>
    <row r="1036" spans="7:15" x14ac:dyDescent="0.2">
      <c r="G1036" s="11"/>
      <c r="H1036" s="12"/>
      <c r="I1036" s="12"/>
      <c r="J1036" s="17"/>
      <c r="K1036" s="17"/>
      <c r="L1036" s="11"/>
      <c r="M1036" s="9"/>
      <c r="N1036" s="9"/>
      <c r="O1036" s="9"/>
    </row>
    <row r="1037" spans="7:15" x14ac:dyDescent="0.2">
      <c r="G1037" s="11"/>
      <c r="H1037" s="12"/>
      <c r="I1037" s="12"/>
      <c r="J1037" s="17"/>
      <c r="K1037" s="17"/>
      <c r="L1037" s="11"/>
      <c r="M1037" s="9"/>
      <c r="N1037" s="9"/>
      <c r="O1037" s="9"/>
    </row>
    <row r="1038" spans="7:15" x14ac:dyDescent="0.2">
      <c r="G1038" s="11"/>
      <c r="H1038" s="12"/>
      <c r="I1038" s="12"/>
      <c r="J1038" s="17"/>
      <c r="K1038" s="17"/>
      <c r="L1038" s="11"/>
      <c r="M1038" s="9"/>
      <c r="N1038" s="9"/>
      <c r="O1038" s="9"/>
    </row>
    <row r="1039" spans="7:15" x14ac:dyDescent="0.2">
      <c r="G1039" s="11"/>
      <c r="H1039" s="12"/>
      <c r="I1039" s="12"/>
      <c r="J1039" s="17"/>
      <c r="K1039" s="17"/>
      <c r="L1039" s="11"/>
      <c r="M1039" s="9"/>
      <c r="N1039" s="9"/>
      <c r="O1039" s="9"/>
    </row>
    <row r="1040" spans="7:15" x14ac:dyDescent="0.2">
      <c r="G1040" s="11"/>
      <c r="H1040" s="12"/>
      <c r="I1040" s="12"/>
      <c r="J1040" s="17"/>
      <c r="K1040" s="17"/>
      <c r="L1040" s="11"/>
      <c r="M1040" s="9"/>
      <c r="N1040" s="9"/>
      <c r="O1040" s="9"/>
    </row>
    <row r="1041" spans="7:15" x14ac:dyDescent="0.2">
      <c r="G1041" s="11"/>
      <c r="H1041" s="12"/>
      <c r="I1041" s="12"/>
      <c r="J1041" s="17"/>
      <c r="K1041" s="17"/>
      <c r="L1041" s="11"/>
      <c r="M1041" s="9"/>
      <c r="N1041" s="9"/>
      <c r="O1041" s="9"/>
    </row>
    <row r="1042" spans="7:15" x14ac:dyDescent="0.2">
      <c r="G1042" s="11"/>
      <c r="H1042" s="12"/>
      <c r="I1042" s="12"/>
      <c r="J1042" s="17"/>
      <c r="K1042" s="17"/>
      <c r="L1042" s="11"/>
      <c r="M1042" s="9"/>
      <c r="N1042" s="9"/>
      <c r="O1042" s="9"/>
    </row>
    <row r="1043" spans="7:15" x14ac:dyDescent="0.2">
      <c r="G1043" s="11"/>
      <c r="H1043" s="12"/>
      <c r="I1043" s="12"/>
      <c r="J1043" s="17"/>
      <c r="K1043" s="17"/>
      <c r="L1043" s="11"/>
      <c r="M1043" s="9"/>
      <c r="N1043" s="9"/>
      <c r="O1043" s="9"/>
    </row>
    <row r="1044" spans="7:15" x14ac:dyDescent="0.2">
      <c r="G1044" s="11"/>
      <c r="H1044" s="12"/>
      <c r="I1044" s="12"/>
      <c r="J1044" s="17"/>
      <c r="K1044" s="17"/>
      <c r="L1044" s="11"/>
      <c r="M1044" s="9"/>
      <c r="N1044" s="9"/>
      <c r="O1044" s="9"/>
    </row>
    <row r="1045" spans="7:15" x14ac:dyDescent="0.2">
      <c r="G1045" s="11"/>
      <c r="H1045" s="12"/>
      <c r="I1045" s="12"/>
      <c r="J1045" s="17"/>
      <c r="K1045" s="17"/>
      <c r="L1045" s="11"/>
      <c r="M1045" s="9"/>
      <c r="N1045" s="9"/>
      <c r="O1045" s="9"/>
    </row>
    <row r="1046" spans="7:15" x14ac:dyDescent="0.2">
      <c r="G1046" s="11"/>
      <c r="H1046" s="12"/>
      <c r="I1046" s="12"/>
      <c r="J1046" s="17"/>
      <c r="K1046" s="17"/>
      <c r="L1046" s="11"/>
      <c r="M1046" s="9"/>
      <c r="N1046" s="9"/>
      <c r="O1046" s="9"/>
    </row>
    <row r="1047" spans="7:15" x14ac:dyDescent="0.2">
      <c r="G1047" s="11"/>
      <c r="H1047" s="12"/>
      <c r="I1047" s="12"/>
      <c r="J1047" s="17"/>
      <c r="K1047" s="17"/>
      <c r="L1047" s="11"/>
      <c r="M1047" s="9"/>
      <c r="N1047" s="9"/>
      <c r="O1047" s="9"/>
    </row>
    <row r="1048" spans="7:15" x14ac:dyDescent="0.2">
      <c r="G1048" s="11"/>
      <c r="H1048" s="12"/>
      <c r="I1048" s="12"/>
      <c r="J1048" s="17"/>
      <c r="K1048" s="17"/>
      <c r="L1048" s="11"/>
      <c r="M1048" s="9"/>
      <c r="N1048" s="9"/>
      <c r="O1048" s="9"/>
    </row>
    <row r="1049" spans="7:15" x14ac:dyDescent="0.2">
      <c r="G1049" s="11"/>
      <c r="H1049" s="12"/>
      <c r="I1049" s="12"/>
      <c r="J1049" s="17"/>
      <c r="K1049" s="17"/>
      <c r="L1049" s="11"/>
      <c r="M1049" s="9"/>
      <c r="N1049" s="9"/>
      <c r="O1049" s="9"/>
    </row>
    <row r="1050" spans="7:15" x14ac:dyDescent="0.2">
      <c r="G1050" s="11"/>
      <c r="H1050" s="12"/>
      <c r="I1050" s="12"/>
      <c r="J1050" s="17"/>
      <c r="K1050" s="17"/>
      <c r="L1050" s="11"/>
      <c r="M1050" s="9"/>
      <c r="N1050" s="9"/>
      <c r="O1050" s="9"/>
    </row>
    <row r="1051" spans="7:15" x14ac:dyDescent="0.2">
      <c r="G1051" s="11"/>
      <c r="H1051" s="12"/>
      <c r="I1051" s="12"/>
      <c r="J1051" s="17"/>
      <c r="K1051" s="17"/>
      <c r="L1051" s="11"/>
      <c r="M1051" s="9"/>
      <c r="N1051" s="9"/>
      <c r="O1051" s="9"/>
    </row>
    <row r="1052" spans="7:15" x14ac:dyDescent="0.2">
      <c r="G1052" s="11"/>
      <c r="H1052" s="12"/>
      <c r="I1052" s="12"/>
      <c r="J1052" s="17"/>
      <c r="K1052" s="17"/>
      <c r="L1052" s="11"/>
      <c r="M1052" s="9"/>
      <c r="N1052" s="9"/>
      <c r="O1052" s="9"/>
    </row>
    <row r="1053" spans="7:15" x14ac:dyDescent="0.2">
      <c r="G1053" s="11"/>
      <c r="H1053" s="12"/>
      <c r="I1053" s="12"/>
      <c r="J1053" s="17"/>
      <c r="K1053" s="17"/>
      <c r="L1053" s="11"/>
      <c r="M1053" s="9"/>
      <c r="N1053" s="9"/>
      <c r="O1053" s="9"/>
    </row>
    <row r="1054" spans="7:15" x14ac:dyDescent="0.2">
      <c r="G1054" s="11"/>
      <c r="H1054" s="12"/>
      <c r="I1054" s="12"/>
      <c r="J1054" s="17"/>
      <c r="K1054" s="17"/>
      <c r="L1054" s="11"/>
      <c r="M1054" s="9"/>
      <c r="N1054" s="9"/>
      <c r="O1054" s="9"/>
    </row>
    <row r="1055" spans="7:15" x14ac:dyDescent="0.2">
      <c r="G1055" s="11"/>
      <c r="H1055" s="12"/>
      <c r="I1055" s="12"/>
      <c r="J1055" s="17"/>
      <c r="K1055" s="17"/>
      <c r="L1055" s="11"/>
      <c r="M1055" s="9"/>
      <c r="N1055" s="9"/>
      <c r="O1055" s="9"/>
    </row>
    <row r="1056" spans="7:15" x14ac:dyDescent="0.2">
      <c r="G1056" s="11"/>
      <c r="H1056" s="12"/>
      <c r="I1056" s="12"/>
      <c r="J1056" s="17"/>
      <c r="K1056" s="17"/>
      <c r="L1056" s="11"/>
      <c r="M1056" s="9"/>
      <c r="N1056" s="9"/>
      <c r="O1056" s="9"/>
    </row>
    <row r="1057" spans="7:15" x14ac:dyDescent="0.2">
      <c r="G1057" s="11"/>
      <c r="H1057" s="12"/>
      <c r="I1057" s="12"/>
      <c r="J1057" s="17"/>
      <c r="K1057" s="17"/>
      <c r="L1057" s="11"/>
      <c r="M1057" s="9"/>
      <c r="N1057" s="9"/>
      <c r="O1057" s="9"/>
    </row>
    <row r="1058" spans="7:15" x14ac:dyDescent="0.2">
      <c r="G1058" s="11"/>
      <c r="H1058" s="12"/>
      <c r="I1058" s="12"/>
      <c r="J1058" s="17"/>
      <c r="K1058" s="17"/>
      <c r="L1058" s="11"/>
      <c r="M1058" s="9"/>
      <c r="N1058" s="9"/>
      <c r="O1058" s="9"/>
    </row>
    <row r="1059" spans="7:15" x14ac:dyDescent="0.2">
      <c r="G1059" s="11"/>
      <c r="H1059" s="12"/>
      <c r="I1059" s="12"/>
      <c r="J1059" s="17"/>
      <c r="K1059" s="17"/>
      <c r="L1059" s="11"/>
      <c r="M1059" s="9"/>
      <c r="N1059" s="9"/>
      <c r="O1059" s="9"/>
    </row>
    <row r="1060" spans="7:15" x14ac:dyDescent="0.2">
      <c r="G1060" s="11"/>
      <c r="H1060" s="12"/>
      <c r="I1060" s="12"/>
      <c r="J1060" s="17"/>
      <c r="K1060" s="17"/>
      <c r="L1060" s="11"/>
      <c r="M1060" s="9"/>
      <c r="N1060" s="9"/>
      <c r="O1060" s="9"/>
    </row>
    <row r="1061" spans="7:15" x14ac:dyDescent="0.2">
      <c r="G1061" s="11"/>
      <c r="H1061" s="12"/>
      <c r="I1061" s="12"/>
      <c r="J1061" s="17"/>
      <c r="K1061" s="17"/>
      <c r="L1061" s="11"/>
      <c r="M1061" s="9"/>
      <c r="N1061" s="9"/>
      <c r="O1061" s="9"/>
    </row>
    <row r="1062" spans="7:15" x14ac:dyDescent="0.2">
      <c r="G1062" s="11"/>
      <c r="H1062" s="12"/>
      <c r="I1062" s="12"/>
      <c r="J1062" s="17"/>
      <c r="K1062" s="17"/>
      <c r="L1062" s="11"/>
      <c r="M1062" s="9"/>
      <c r="N1062" s="9"/>
      <c r="O1062" s="9"/>
    </row>
    <row r="1063" spans="7:15" x14ac:dyDescent="0.2">
      <c r="G1063" s="11"/>
      <c r="H1063" s="12"/>
      <c r="I1063" s="12"/>
      <c r="J1063" s="17"/>
      <c r="K1063" s="17"/>
      <c r="L1063" s="11"/>
      <c r="M1063" s="9"/>
      <c r="N1063" s="9"/>
      <c r="O1063" s="9"/>
    </row>
    <row r="1064" spans="7:15" x14ac:dyDescent="0.2">
      <c r="G1064" s="11"/>
      <c r="H1064" s="12"/>
      <c r="I1064" s="12"/>
      <c r="J1064" s="17"/>
      <c r="K1064" s="17"/>
      <c r="L1064" s="11"/>
      <c r="M1064" s="9"/>
      <c r="N1064" s="9"/>
      <c r="O1064" s="9"/>
    </row>
    <row r="1065" spans="7:15" x14ac:dyDescent="0.2">
      <c r="G1065" s="11"/>
      <c r="H1065" s="12"/>
      <c r="I1065" s="12"/>
      <c r="J1065" s="17"/>
      <c r="K1065" s="17"/>
      <c r="L1065" s="11"/>
      <c r="M1065" s="9"/>
      <c r="N1065" s="9"/>
      <c r="O1065" s="9"/>
    </row>
    <row r="1066" spans="7:15" x14ac:dyDescent="0.2">
      <c r="G1066" s="11"/>
      <c r="H1066" s="12"/>
      <c r="I1066" s="12"/>
      <c r="J1066" s="17"/>
      <c r="K1066" s="17"/>
      <c r="L1066" s="11"/>
      <c r="M1066" s="9"/>
      <c r="N1066" s="9"/>
      <c r="O1066" s="9"/>
    </row>
    <row r="1067" spans="7:15" x14ac:dyDescent="0.2">
      <c r="G1067" s="11"/>
      <c r="H1067" s="12"/>
      <c r="I1067" s="12"/>
      <c r="J1067" s="17"/>
      <c r="K1067" s="17"/>
      <c r="L1067" s="11"/>
      <c r="M1067" s="9"/>
      <c r="N1067" s="9"/>
      <c r="O1067" s="9"/>
    </row>
    <row r="1068" spans="7:15" x14ac:dyDescent="0.2">
      <c r="G1068" s="11"/>
      <c r="H1068" s="12"/>
      <c r="I1068" s="12"/>
      <c r="J1068" s="17"/>
      <c r="K1068" s="17"/>
      <c r="L1068" s="11"/>
      <c r="M1068" s="9"/>
      <c r="N1068" s="9"/>
      <c r="O1068" s="9"/>
    </row>
    <row r="1069" spans="7:15" x14ac:dyDescent="0.2">
      <c r="G1069" s="11"/>
      <c r="H1069" s="12"/>
      <c r="I1069" s="12"/>
      <c r="J1069" s="17"/>
      <c r="K1069" s="17"/>
      <c r="L1069" s="11"/>
      <c r="M1069" s="9"/>
      <c r="N1069" s="9"/>
      <c r="O1069" s="9"/>
    </row>
    <row r="1070" spans="7:15" x14ac:dyDescent="0.2">
      <c r="G1070" s="11"/>
      <c r="H1070" s="12"/>
      <c r="I1070" s="12"/>
      <c r="J1070" s="17"/>
      <c r="K1070" s="17"/>
      <c r="L1070" s="11"/>
      <c r="M1070" s="9"/>
      <c r="N1070" s="9"/>
      <c r="O1070" s="9"/>
    </row>
    <row r="1071" spans="7:15" x14ac:dyDescent="0.2">
      <c r="G1071" s="11"/>
      <c r="H1071" s="12"/>
      <c r="I1071" s="12"/>
      <c r="J1071" s="17"/>
      <c r="K1071" s="17"/>
      <c r="L1071" s="11"/>
      <c r="M1071" s="9"/>
      <c r="N1071" s="9"/>
      <c r="O1071" s="9"/>
    </row>
    <row r="1072" spans="7:15" x14ac:dyDescent="0.2">
      <c r="G1072" s="11"/>
      <c r="H1072" s="12"/>
      <c r="I1072" s="12"/>
      <c r="J1072" s="17"/>
      <c r="K1072" s="17"/>
      <c r="L1072" s="11"/>
      <c r="M1072" s="9"/>
      <c r="N1072" s="9"/>
      <c r="O1072" s="9"/>
    </row>
    <row r="1073" spans="7:15" x14ac:dyDescent="0.2">
      <c r="G1073" s="11"/>
      <c r="H1073" s="12"/>
      <c r="I1073" s="12"/>
      <c r="J1073" s="17"/>
      <c r="K1073" s="17"/>
      <c r="L1073" s="11"/>
      <c r="M1073" s="9"/>
      <c r="N1073" s="9"/>
      <c r="O1073" s="9"/>
    </row>
    <row r="1074" spans="7:15" x14ac:dyDescent="0.2">
      <c r="G1074" s="11"/>
      <c r="H1074" s="12"/>
      <c r="I1074" s="12"/>
      <c r="J1074" s="17"/>
      <c r="K1074" s="17"/>
      <c r="L1074" s="11"/>
      <c r="M1074" s="9"/>
      <c r="N1074" s="9"/>
      <c r="O1074" s="9"/>
    </row>
    <row r="1075" spans="7:15" x14ac:dyDescent="0.2">
      <c r="G1075" s="11"/>
      <c r="H1075" s="12"/>
      <c r="I1075" s="12"/>
      <c r="J1075" s="17"/>
      <c r="K1075" s="17"/>
      <c r="L1075" s="11"/>
      <c r="M1075" s="9"/>
      <c r="N1075" s="9"/>
      <c r="O1075" s="9"/>
    </row>
    <row r="1076" spans="7:15" x14ac:dyDescent="0.2">
      <c r="G1076" s="11"/>
      <c r="H1076" s="12"/>
      <c r="I1076" s="12"/>
      <c r="J1076" s="17"/>
      <c r="K1076" s="17"/>
      <c r="L1076" s="11"/>
      <c r="M1076" s="9"/>
      <c r="N1076" s="9"/>
      <c r="O1076" s="9"/>
    </row>
    <row r="1077" spans="7:15" x14ac:dyDescent="0.2">
      <c r="G1077" s="11"/>
      <c r="H1077" s="12"/>
      <c r="I1077" s="12"/>
      <c r="J1077" s="17"/>
      <c r="K1077" s="17"/>
      <c r="L1077" s="11"/>
      <c r="M1077" s="9"/>
      <c r="N1077" s="9"/>
      <c r="O1077" s="9"/>
    </row>
    <row r="1078" spans="7:15" x14ac:dyDescent="0.2">
      <c r="G1078" s="11"/>
      <c r="H1078" s="12"/>
      <c r="I1078" s="12"/>
      <c r="J1078" s="17"/>
      <c r="K1078" s="17"/>
      <c r="L1078" s="11"/>
      <c r="M1078" s="9"/>
      <c r="N1078" s="9"/>
      <c r="O1078" s="9"/>
    </row>
    <row r="1079" spans="7:15" x14ac:dyDescent="0.2">
      <c r="G1079" s="11"/>
      <c r="H1079" s="12"/>
      <c r="I1079" s="12"/>
      <c r="J1079" s="17"/>
      <c r="K1079" s="17"/>
      <c r="L1079" s="11"/>
      <c r="M1079" s="9"/>
      <c r="N1079" s="9"/>
      <c r="O1079" s="9"/>
    </row>
    <row r="1080" spans="7:15" x14ac:dyDescent="0.2">
      <c r="G1080" s="11"/>
      <c r="H1080" s="12"/>
      <c r="I1080" s="12"/>
      <c r="J1080" s="17"/>
      <c r="K1080" s="17"/>
      <c r="L1080" s="11"/>
      <c r="M1080" s="9"/>
      <c r="N1080" s="9"/>
      <c r="O1080" s="9"/>
    </row>
    <row r="1081" spans="7:15" x14ac:dyDescent="0.2">
      <c r="G1081" s="11"/>
      <c r="H1081" s="12"/>
      <c r="I1081" s="12"/>
      <c r="J1081" s="17"/>
      <c r="K1081" s="17"/>
      <c r="L1081" s="11"/>
      <c r="M1081" s="9"/>
      <c r="N1081" s="9"/>
      <c r="O1081" s="9"/>
    </row>
    <row r="1082" spans="7:15" x14ac:dyDescent="0.2">
      <c r="G1082" s="11"/>
      <c r="H1082" s="12"/>
      <c r="I1082" s="12"/>
      <c r="J1082" s="17"/>
      <c r="K1082" s="17"/>
      <c r="L1082" s="11"/>
      <c r="M1082" s="9"/>
      <c r="N1082" s="9"/>
      <c r="O1082" s="9"/>
    </row>
    <row r="1083" spans="7:15" x14ac:dyDescent="0.2">
      <c r="G1083" s="11"/>
      <c r="H1083" s="12"/>
      <c r="I1083" s="12"/>
      <c r="J1083" s="17"/>
      <c r="K1083" s="17"/>
      <c r="L1083" s="11"/>
      <c r="M1083" s="9"/>
      <c r="N1083" s="9"/>
      <c r="O1083" s="9"/>
    </row>
    <row r="1084" spans="7:15" x14ac:dyDescent="0.2">
      <c r="G1084" s="11"/>
      <c r="H1084" s="12"/>
      <c r="I1084" s="12"/>
      <c r="J1084" s="17"/>
      <c r="K1084" s="17"/>
      <c r="L1084" s="11"/>
      <c r="M1084" s="9"/>
      <c r="N1084" s="9"/>
      <c r="O1084" s="9"/>
    </row>
    <row r="1085" spans="7:15" x14ac:dyDescent="0.2">
      <c r="G1085" s="11"/>
      <c r="H1085" s="12"/>
      <c r="I1085" s="12"/>
      <c r="J1085" s="17"/>
      <c r="K1085" s="17"/>
      <c r="L1085" s="11"/>
      <c r="M1085" s="9"/>
      <c r="N1085" s="9"/>
      <c r="O1085" s="9"/>
    </row>
    <row r="1086" spans="7:15" x14ac:dyDescent="0.2">
      <c r="G1086" s="11"/>
      <c r="H1086" s="12"/>
      <c r="I1086" s="12"/>
      <c r="J1086" s="17"/>
      <c r="K1086" s="17"/>
      <c r="L1086" s="11"/>
      <c r="M1086" s="9"/>
      <c r="N1086" s="9"/>
      <c r="O1086" s="9"/>
    </row>
    <row r="1087" spans="7:15" x14ac:dyDescent="0.2">
      <c r="G1087" s="11"/>
      <c r="H1087" s="12"/>
      <c r="I1087" s="12"/>
      <c r="J1087" s="17"/>
      <c r="K1087" s="17"/>
      <c r="L1087" s="11"/>
      <c r="M1087" s="9"/>
      <c r="N1087" s="9"/>
      <c r="O1087" s="9"/>
    </row>
    <row r="1088" spans="7:15" x14ac:dyDescent="0.2">
      <c r="G1088" s="11"/>
      <c r="H1088" s="12"/>
      <c r="I1088" s="12"/>
      <c r="J1088" s="17"/>
      <c r="K1088" s="17"/>
      <c r="L1088" s="11"/>
      <c r="M1088" s="9"/>
      <c r="N1088" s="9"/>
      <c r="O1088" s="9"/>
    </row>
    <row r="1089" spans="7:15" x14ac:dyDescent="0.2">
      <c r="G1089" s="11"/>
      <c r="H1089" s="12"/>
      <c r="I1089" s="12"/>
      <c r="J1089" s="17"/>
      <c r="K1089" s="17"/>
      <c r="L1089" s="11"/>
      <c r="M1089" s="9"/>
      <c r="N1089" s="9"/>
      <c r="O1089" s="9"/>
    </row>
    <row r="1090" spans="7:15" x14ac:dyDescent="0.2">
      <c r="G1090" s="11"/>
      <c r="H1090" s="12"/>
      <c r="I1090" s="12"/>
      <c r="J1090" s="17"/>
      <c r="K1090" s="17"/>
      <c r="L1090" s="11"/>
      <c r="M1090" s="9"/>
      <c r="N1090" s="9"/>
      <c r="O1090" s="9"/>
    </row>
    <row r="1091" spans="7:15" x14ac:dyDescent="0.2">
      <c r="G1091" s="11"/>
      <c r="H1091" s="12"/>
      <c r="I1091" s="12"/>
      <c r="J1091" s="17"/>
      <c r="K1091" s="17"/>
      <c r="L1091" s="11"/>
      <c r="M1091" s="9"/>
      <c r="N1091" s="9"/>
      <c r="O1091" s="9"/>
    </row>
    <row r="1092" spans="7:15" x14ac:dyDescent="0.2">
      <c r="G1092" s="11"/>
      <c r="H1092" s="12"/>
      <c r="I1092" s="12"/>
      <c r="J1092" s="17"/>
      <c r="K1092" s="17"/>
      <c r="L1092" s="11"/>
      <c r="M1092" s="9"/>
      <c r="N1092" s="9"/>
      <c r="O1092" s="9"/>
    </row>
    <row r="1093" spans="7:15" x14ac:dyDescent="0.2">
      <c r="G1093" s="11"/>
      <c r="H1093" s="12"/>
      <c r="I1093" s="12"/>
      <c r="J1093" s="17"/>
      <c r="K1093" s="17"/>
      <c r="L1093" s="11"/>
      <c r="M1093" s="9"/>
      <c r="N1093" s="9"/>
      <c r="O1093" s="9"/>
    </row>
    <row r="1094" spans="7:15" x14ac:dyDescent="0.2">
      <c r="G1094" s="11"/>
      <c r="H1094" s="12"/>
      <c r="I1094" s="12"/>
      <c r="J1094" s="17"/>
      <c r="K1094" s="17"/>
      <c r="L1094" s="11"/>
      <c r="M1094" s="9"/>
      <c r="N1094" s="9"/>
      <c r="O1094" s="9"/>
    </row>
    <row r="1095" spans="7:15" x14ac:dyDescent="0.2">
      <c r="G1095" s="11"/>
      <c r="H1095" s="12"/>
      <c r="I1095" s="12"/>
      <c r="J1095" s="17"/>
      <c r="K1095" s="17"/>
      <c r="L1095" s="11"/>
      <c r="M1095" s="9"/>
      <c r="N1095" s="9"/>
      <c r="O1095" s="9"/>
    </row>
    <row r="1096" spans="7:15" x14ac:dyDescent="0.2">
      <c r="G1096" s="11"/>
      <c r="H1096" s="12"/>
      <c r="I1096" s="12"/>
      <c r="J1096" s="17"/>
      <c r="K1096" s="17"/>
      <c r="L1096" s="11"/>
      <c r="M1096" s="9"/>
      <c r="N1096" s="9"/>
      <c r="O1096" s="9"/>
    </row>
    <row r="1097" spans="7:15" x14ac:dyDescent="0.2">
      <c r="G1097" s="11"/>
      <c r="H1097" s="12"/>
      <c r="I1097" s="12"/>
      <c r="J1097" s="17"/>
      <c r="K1097" s="17"/>
      <c r="L1097" s="11"/>
      <c r="M1097" s="9"/>
      <c r="N1097" s="9"/>
      <c r="O1097" s="9"/>
    </row>
    <row r="1098" spans="7:15" x14ac:dyDescent="0.2">
      <c r="G1098" s="11"/>
      <c r="H1098" s="12"/>
      <c r="I1098" s="12"/>
      <c r="J1098" s="17"/>
      <c r="K1098" s="17"/>
      <c r="L1098" s="11"/>
      <c r="M1098" s="9"/>
      <c r="N1098" s="9"/>
      <c r="O1098" s="9"/>
    </row>
    <row r="1099" spans="7:15" x14ac:dyDescent="0.2">
      <c r="G1099" s="11"/>
      <c r="H1099" s="12"/>
      <c r="I1099" s="12"/>
      <c r="J1099" s="17"/>
      <c r="K1099" s="17"/>
      <c r="L1099" s="11"/>
      <c r="M1099" s="9"/>
      <c r="N1099" s="9"/>
      <c r="O1099" s="9"/>
    </row>
    <row r="1100" spans="7:15" x14ac:dyDescent="0.2">
      <c r="G1100" s="11"/>
      <c r="H1100" s="12"/>
      <c r="I1100" s="12"/>
      <c r="J1100" s="17"/>
      <c r="K1100" s="17"/>
      <c r="L1100" s="11"/>
      <c r="M1100" s="9"/>
      <c r="N1100" s="9"/>
      <c r="O1100" s="9"/>
    </row>
    <row r="1101" spans="7:15" x14ac:dyDescent="0.2">
      <c r="G1101" s="11"/>
      <c r="H1101" s="12"/>
      <c r="I1101" s="12"/>
      <c r="J1101" s="17"/>
      <c r="K1101" s="17"/>
      <c r="L1101" s="11"/>
      <c r="M1101" s="9"/>
      <c r="N1101" s="9"/>
      <c r="O1101" s="9"/>
    </row>
    <row r="1102" spans="7:15" x14ac:dyDescent="0.2">
      <c r="G1102" s="11"/>
      <c r="H1102" s="12"/>
      <c r="I1102" s="12"/>
      <c r="J1102" s="17"/>
      <c r="K1102" s="17"/>
      <c r="L1102" s="11"/>
      <c r="M1102" s="9"/>
      <c r="N1102" s="9"/>
      <c r="O1102" s="9"/>
    </row>
    <row r="1103" spans="7:15" x14ac:dyDescent="0.2">
      <c r="G1103" s="11"/>
      <c r="H1103" s="12"/>
      <c r="I1103" s="12"/>
      <c r="J1103" s="17"/>
      <c r="K1103" s="17"/>
      <c r="L1103" s="11"/>
      <c r="M1103" s="9"/>
      <c r="N1103" s="9"/>
      <c r="O1103" s="9"/>
    </row>
    <row r="1104" spans="7:15" x14ac:dyDescent="0.2">
      <c r="G1104" s="11"/>
      <c r="H1104" s="12"/>
      <c r="I1104" s="12"/>
      <c r="J1104" s="17"/>
      <c r="K1104" s="17"/>
      <c r="L1104" s="11"/>
      <c r="M1104" s="9"/>
      <c r="N1104" s="9"/>
      <c r="O1104" s="9"/>
    </row>
    <row r="1105" spans="7:15" x14ac:dyDescent="0.2">
      <c r="G1105" s="11"/>
      <c r="H1105" s="12"/>
      <c r="I1105" s="12"/>
      <c r="J1105" s="17"/>
      <c r="K1105" s="17"/>
      <c r="L1105" s="11"/>
      <c r="M1105" s="9"/>
      <c r="N1105" s="9"/>
      <c r="O1105" s="9"/>
    </row>
    <row r="1106" spans="7:15" x14ac:dyDescent="0.2">
      <c r="G1106" s="11"/>
      <c r="H1106" s="12"/>
      <c r="I1106" s="12"/>
      <c r="J1106" s="17"/>
      <c r="K1106" s="17"/>
      <c r="L1106" s="11"/>
      <c r="M1106" s="9"/>
      <c r="N1106" s="9"/>
      <c r="O1106" s="9"/>
    </row>
    <row r="1107" spans="7:15" x14ac:dyDescent="0.2">
      <c r="G1107" s="11"/>
      <c r="H1107" s="12"/>
      <c r="I1107" s="12"/>
      <c r="J1107" s="17"/>
      <c r="K1107" s="17"/>
      <c r="L1107" s="11"/>
      <c r="M1107" s="9"/>
      <c r="N1107" s="9"/>
      <c r="O1107" s="9"/>
    </row>
    <row r="1108" spans="7:15" x14ac:dyDescent="0.2">
      <c r="G1108" s="11"/>
      <c r="H1108" s="12"/>
      <c r="I1108" s="12"/>
      <c r="J1108" s="17"/>
      <c r="K1108" s="17"/>
      <c r="L1108" s="11"/>
      <c r="M1108" s="9"/>
      <c r="N1108" s="9"/>
      <c r="O1108" s="9"/>
    </row>
    <row r="1109" spans="7:15" x14ac:dyDescent="0.2">
      <c r="G1109" s="11"/>
      <c r="H1109" s="12"/>
      <c r="I1109" s="12"/>
      <c r="J1109" s="17"/>
      <c r="K1109" s="17"/>
      <c r="L1109" s="11"/>
      <c r="M1109" s="9"/>
      <c r="N1109" s="9"/>
      <c r="O1109" s="9"/>
    </row>
    <row r="1110" spans="7:15" x14ac:dyDescent="0.2">
      <c r="G1110" s="11"/>
      <c r="H1110" s="12"/>
      <c r="I1110" s="12"/>
      <c r="J1110" s="17"/>
      <c r="K1110" s="17"/>
      <c r="L1110" s="11"/>
      <c r="M1110" s="9"/>
      <c r="N1110" s="9"/>
      <c r="O1110" s="9"/>
    </row>
    <row r="1111" spans="7:15" x14ac:dyDescent="0.2">
      <c r="G1111" s="11"/>
      <c r="H1111" s="12"/>
      <c r="I1111" s="12"/>
      <c r="J1111" s="17"/>
      <c r="K1111" s="17"/>
      <c r="L1111" s="11"/>
      <c r="M1111" s="9"/>
      <c r="N1111" s="9"/>
      <c r="O1111" s="9"/>
    </row>
    <row r="1112" spans="7:15" x14ac:dyDescent="0.2">
      <c r="G1112" s="11"/>
      <c r="H1112" s="12"/>
      <c r="I1112" s="12"/>
      <c r="J1112" s="17"/>
      <c r="K1112" s="17"/>
      <c r="L1112" s="11"/>
      <c r="M1112" s="9"/>
      <c r="N1112" s="9"/>
      <c r="O1112" s="9"/>
    </row>
    <row r="1113" spans="7:15" x14ac:dyDescent="0.2">
      <c r="G1113" s="11"/>
      <c r="H1113" s="12"/>
      <c r="I1113" s="12"/>
      <c r="J1113" s="17"/>
      <c r="K1113" s="17"/>
      <c r="L1113" s="11"/>
      <c r="M1113" s="9"/>
      <c r="N1113" s="9"/>
      <c r="O1113" s="9"/>
    </row>
    <row r="1114" spans="7:15" x14ac:dyDescent="0.2">
      <c r="G1114" s="11"/>
      <c r="H1114" s="12"/>
      <c r="I1114" s="12"/>
      <c r="J1114" s="17"/>
      <c r="K1114" s="17"/>
      <c r="L1114" s="11"/>
      <c r="M1114" s="9"/>
      <c r="N1114" s="9"/>
      <c r="O1114" s="9"/>
    </row>
    <row r="1115" spans="7:15" x14ac:dyDescent="0.2">
      <c r="G1115" s="11"/>
      <c r="H1115" s="12"/>
      <c r="I1115" s="12"/>
      <c r="J1115" s="17"/>
      <c r="K1115" s="17"/>
      <c r="L1115" s="11"/>
      <c r="M1115" s="9"/>
      <c r="N1115" s="9"/>
      <c r="O1115" s="9"/>
    </row>
    <row r="1116" spans="7:15" x14ac:dyDescent="0.2">
      <c r="G1116" s="11"/>
      <c r="H1116" s="12"/>
      <c r="I1116" s="12"/>
      <c r="J1116" s="17"/>
      <c r="K1116" s="17"/>
      <c r="L1116" s="11"/>
      <c r="M1116" s="9"/>
      <c r="N1116" s="9"/>
      <c r="O1116" s="9"/>
    </row>
    <row r="1117" spans="7:15" x14ac:dyDescent="0.2">
      <c r="G1117" s="11"/>
      <c r="H1117" s="12"/>
      <c r="I1117" s="12"/>
      <c r="J1117" s="17"/>
      <c r="K1117" s="17"/>
      <c r="L1117" s="11"/>
      <c r="M1117" s="9"/>
      <c r="N1117" s="9"/>
      <c r="O1117" s="9"/>
    </row>
    <row r="1118" spans="7:15" x14ac:dyDescent="0.2">
      <c r="G1118" s="11"/>
      <c r="H1118" s="12"/>
      <c r="I1118" s="12"/>
      <c r="J1118" s="17"/>
      <c r="K1118" s="17"/>
      <c r="L1118" s="11"/>
      <c r="M1118" s="9"/>
      <c r="N1118" s="9"/>
      <c r="O1118" s="9"/>
    </row>
    <row r="1119" spans="7:15" x14ac:dyDescent="0.2">
      <c r="G1119" s="11"/>
      <c r="H1119" s="12"/>
      <c r="I1119" s="12"/>
      <c r="J1119" s="17"/>
      <c r="K1119" s="17"/>
      <c r="L1119" s="11"/>
      <c r="M1119" s="9"/>
      <c r="N1119" s="9"/>
      <c r="O1119" s="9"/>
    </row>
    <row r="1120" spans="7:15" x14ac:dyDescent="0.2">
      <c r="G1120" s="11"/>
      <c r="H1120" s="12"/>
      <c r="I1120" s="12"/>
      <c r="J1120" s="17"/>
      <c r="K1120" s="17"/>
      <c r="L1120" s="11"/>
      <c r="M1120" s="9"/>
      <c r="N1120" s="9"/>
      <c r="O1120" s="9"/>
    </row>
    <row r="1121" spans="7:15" x14ac:dyDescent="0.2">
      <c r="G1121" s="11"/>
      <c r="H1121" s="12"/>
      <c r="I1121" s="12"/>
      <c r="J1121" s="17"/>
      <c r="K1121" s="17"/>
      <c r="L1121" s="11"/>
      <c r="M1121" s="9"/>
      <c r="N1121" s="9"/>
      <c r="O1121" s="9"/>
    </row>
    <row r="1122" spans="7:15" x14ac:dyDescent="0.2">
      <c r="G1122" s="11"/>
      <c r="H1122" s="12"/>
      <c r="I1122" s="12"/>
      <c r="J1122" s="17"/>
      <c r="K1122" s="17"/>
      <c r="L1122" s="11"/>
      <c r="M1122" s="9"/>
      <c r="N1122" s="9"/>
      <c r="O1122" s="9"/>
    </row>
    <row r="1123" spans="7:15" x14ac:dyDescent="0.2">
      <c r="G1123" s="11"/>
      <c r="H1123" s="12"/>
      <c r="I1123" s="12"/>
      <c r="J1123" s="17"/>
      <c r="K1123" s="17"/>
      <c r="L1123" s="11"/>
      <c r="M1123" s="9"/>
      <c r="N1123" s="9"/>
      <c r="O1123" s="9"/>
    </row>
    <row r="1124" spans="7:15" x14ac:dyDescent="0.2">
      <c r="G1124" s="11"/>
      <c r="H1124" s="12"/>
      <c r="I1124" s="12"/>
      <c r="J1124" s="17"/>
      <c r="K1124" s="17"/>
      <c r="L1124" s="11"/>
      <c r="M1124" s="9"/>
      <c r="N1124" s="9"/>
      <c r="O1124" s="9"/>
    </row>
    <row r="1125" spans="7:15" x14ac:dyDescent="0.2">
      <c r="G1125" s="11"/>
      <c r="H1125" s="12"/>
      <c r="I1125" s="12"/>
      <c r="J1125" s="17"/>
      <c r="K1125" s="17"/>
      <c r="L1125" s="11"/>
      <c r="M1125" s="9"/>
      <c r="N1125" s="9"/>
      <c r="O1125" s="9"/>
    </row>
    <row r="1126" spans="7:15" x14ac:dyDescent="0.2">
      <c r="G1126" s="11"/>
      <c r="H1126" s="12"/>
      <c r="I1126" s="12"/>
      <c r="J1126" s="17"/>
      <c r="K1126" s="17"/>
      <c r="L1126" s="11"/>
      <c r="M1126" s="9"/>
      <c r="N1126" s="9"/>
      <c r="O1126" s="9"/>
    </row>
    <row r="1127" spans="7:15" x14ac:dyDescent="0.2">
      <c r="G1127" s="11"/>
      <c r="H1127" s="12"/>
      <c r="I1127" s="12"/>
      <c r="J1127" s="17"/>
      <c r="K1127" s="17"/>
      <c r="L1127" s="11"/>
      <c r="M1127" s="9"/>
      <c r="N1127" s="9"/>
      <c r="O1127" s="9"/>
    </row>
    <row r="1128" spans="7:15" x14ac:dyDescent="0.2">
      <c r="G1128" s="11"/>
      <c r="H1128" s="12"/>
      <c r="I1128" s="12"/>
      <c r="J1128" s="17"/>
      <c r="K1128" s="17"/>
      <c r="L1128" s="11"/>
      <c r="M1128" s="9"/>
      <c r="N1128" s="9"/>
      <c r="O1128" s="9"/>
    </row>
    <row r="1129" spans="7:15" x14ac:dyDescent="0.2">
      <c r="G1129" s="11"/>
      <c r="H1129" s="12"/>
      <c r="I1129" s="12"/>
      <c r="J1129" s="17"/>
      <c r="K1129" s="17"/>
      <c r="L1129" s="11"/>
      <c r="M1129" s="9"/>
      <c r="N1129" s="9"/>
      <c r="O1129" s="9"/>
    </row>
    <row r="1130" spans="7:15" x14ac:dyDescent="0.2">
      <c r="G1130" s="11"/>
      <c r="H1130" s="12"/>
      <c r="I1130" s="12"/>
      <c r="J1130" s="17"/>
      <c r="K1130" s="17"/>
      <c r="L1130" s="11"/>
      <c r="M1130" s="9"/>
      <c r="N1130" s="9"/>
      <c r="O1130" s="9"/>
    </row>
    <row r="1131" spans="7:15" x14ac:dyDescent="0.2">
      <c r="G1131" s="11"/>
      <c r="H1131" s="12"/>
      <c r="I1131" s="12"/>
      <c r="J1131" s="17"/>
      <c r="K1131" s="17"/>
      <c r="L1131" s="11"/>
      <c r="M1131" s="9"/>
      <c r="N1131" s="9"/>
      <c r="O1131" s="9"/>
    </row>
    <row r="1132" spans="7:15" x14ac:dyDescent="0.2">
      <c r="G1132" s="11"/>
      <c r="H1132" s="12"/>
      <c r="I1132" s="12"/>
      <c r="J1132" s="17"/>
      <c r="K1132" s="17"/>
      <c r="L1132" s="11"/>
      <c r="M1132" s="9"/>
      <c r="N1132" s="9"/>
      <c r="O1132" s="9"/>
    </row>
    <row r="1133" spans="7:15" x14ac:dyDescent="0.2">
      <c r="G1133" s="11"/>
      <c r="H1133" s="12"/>
      <c r="I1133" s="12"/>
      <c r="J1133" s="17"/>
      <c r="K1133" s="17"/>
      <c r="L1133" s="11"/>
      <c r="M1133" s="9"/>
      <c r="N1133" s="9"/>
      <c r="O1133" s="9"/>
    </row>
    <row r="1134" spans="7:15" x14ac:dyDescent="0.2">
      <c r="G1134" s="11"/>
      <c r="H1134" s="12"/>
      <c r="I1134" s="12"/>
      <c r="J1134" s="17"/>
      <c r="K1134" s="17"/>
      <c r="L1134" s="11"/>
      <c r="M1134" s="9"/>
      <c r="N1134" s="9"/>
      <c r="O1134" s="9"/>
    </row>
    <row r="1135" spans="7:15" x14ac:dyDescent="0.2">
      <c r="G1135" s="11"/>
      <c r="H1135" s="12"/>
      <c r="I1135" s="12"/>
      <c r="J1135" s="17"/>
      <c r="K1135" s="17"/>
      <c r="L1135" s="11"/>
      <c r="M1135" s="9"/>
      <c r="N1135" s="9"/>
      <c r="O1135" s="9"/>
    </row>
    <row r="1136" spans="7:15" x14ac:dyDescent="0.2">
      <c r="G1136" s="11"/>
      <c r="H1136" s="12"/>
      <c r="I1136" s="12"/>
      <c r="J1136" s="17"/>
      <c r="K1136" s="17"/>
      <c r="L1136" s="11"/>
      <c r="M1136" s="9"/>
      <c r="N1136" s="9"/>
      <c r="O1136" s="9"/>
    </row>
    <row r="1137" spans="7:15" x14ac:dyDescent="0.2">
      <c r="G1137" s="11"/>
      <c r="H1137" s="12"/>
      <c r="I1137" s="12"/>
      <c r="J1137" s="17"/>
      <c r="K1137" s="17"/>
      <c r="L1137" s="11"/>
      <c r="M1137" s="9"/>
      <c r="N1137" s="9"/>
      <c r="O1137" s="9"/>
    </row>
    <row r="1138" spans="7:15" x14ac:dyDescent="0.2">
      <c r="G1138" s="11"/>
      <c r="H1138" s="12"/>
      <c r="I1138" s="12"/>
      <c r="J1138" s="17"/>
      <c r="K1138" s="17"/>
      <c r="L1138" s="11"/>
      <c r="M1138" s="9"/>
      <c r="N1138" s="9"/>
      <c r="O1138" s="9"/>
    </row>
    <row r="1139" spans="7:15" x14ac:dyDescent="0.2">
      <c r="G1139" s="11"/>
      <c r="H1139" s="12"/>
      <c r="I1139" s="12"/>
      <c r="J1139" s="17"/>
      <c r="K1139" s="17"/>
      <c r="L1139" s="11"/>
      <c r="M1139" s="9"/>
      <c r="N1139" s="9"/>
      <c r="O1139" s="9"/>
    </row>
    <row r="1140" spans="7:15" x14ac:dyDescent="0.2">
      <c r="G1140" s="11"/>
      <c r="H1140" s="12"/>
      <c r="I1140" s="12"/>
      <c r="J1140" s="17"/>
      <c r="K1140" s="17"/>
      <c r="L1140" s="11"/>
      <c r="M1140" s="9"/>
      <c r="N1140" s="9"/>
      <c r="O1140" s="9"/>
    </row>
    <row r="1141" spans="7:15" x14ac:dyDescent="0.2">
      <c r="G1141" s="11"/>
      <c r="H1141" s="12"/>
      <c r="I1141" s="12"/>
      <c r="J1141" s="17"/>
      <c r="K1141" s="17"/>
      <c r="L1141" s="11"/>
      <c r="M1141" s="9"/>
      <c r="N1141" s="9"/>
      <c r="O1141" s="9"/>
    </row>
    <row r="1142" spans="7:15" x14ac:dyDescent="0.2">
      <c r="G1142" s="11"/>
      <c r="H1142" s="12"/>
      <c r="I1142" s="12"/>
      <c r="J1142" s="17"/>
      <c r="K1142" s="17"/>
      <c r="L1142" s="11"/>
      <c r="M1142" s="9"/>
      <c r="N1142" s="9"/>
      <c r="O1142" s="9"/>
    </row>
    <row r="1143" spans="7:15" x14ac:dyDescent="0.2">
      <c r="G1143" s="11"/>
      <c r="H1143" s="12"/>
      <c r="I1143" s="12"/>
      <c r="J1143" s="17"/>
      <c r="K1143" s="17"/>
      <c r="L1143" s="11"/>
      <c r="M1143" s="9"/>
      <c r="N1143" s="9"/>
      <c r="O1143" s="9"/>
    </row>
    <row r="1144" spans="7:15" x14ac:dyDescent="0.2">
      <c r="G1144" s="11"/>
      <c r="H1144" s="12"/>
      <c r="I1144" s="12"/>
      <c r="J1144" s="17"/>
      <c r="K1144" s="17"/>
      <c r="L1144" s="11"/>
      <c r="M1144" s="9"/>
      <c r="N1144" s="9"/>
      <c r="O1144" s="9"/>
    </row>
    <row r="1145" spans="7:15" x14ac:dyDescent="0.2">
      <c r="G1145" s="11"/>
      <c r="H1145" s="12"/>
      <c r="I1145" s="12"/>
      <c r="J1145" s="17"/>
      <c r="K1145" s="17"/>
      <c r="L1145" s="11"/>
      <c r="M1145" s="9"/>
      <c r="N1145" s="9"/>
      <c r="O1145" s="9"/>
    </row>
    <row r="1146" spans="7:15" x14ac:dyDescent="0.2">
      <c r="G1146" s="11"/>
      <c r="H1146" s="12"/>
      <c r="I1146" s="12"/>
      <c r="J1146" s="17"/>
      <c r="K1146" s="17"/>
      <c r="L1146" s="11"/>
      <c r="M1146" s="9"/>
      <c r="N1146" s="9"/>
      <c r="O1146" s="9"/>
    </row>
    <row r="1147" spans="7:15" x14ac:dyDescent="0.2">
      <c r="G1147" s="11"/>
      <c r="H1147" s="12"/>
      <c r="I1147" s="12"/>
      <c r="J1147" s="17"/>
      <c r="K1147" s="17"/>
      <c r="L1147" s="11"/>
      <c r="M1147" s="9"/>
      <c r="N1147" s="9"/>
      <c r="O1147" s="9"/>
    </row>
    <row r="1148" spans="7:15" x14ac:dyDescent="0.2">
      <c r="G1148" s="11"/>
      <c r="H1148" s="12"/>
      <c r="I1148" s="12"/>
      <c r="J1148" s="17"/>
      <c r="K1148" s="17"/>
      <c r="L1148" s="11"/>
      <c r="M1148" s="9"/>
      <c r="N1148" s="9"/>
      <c r="O1148" s="9"/>
    </row>
    <row r="1149" spans="7:15" x14ac:dyDescent="0.2">
      <c r="G1149" s="11"/>
      <c r="H1149" s="12"/>
      <c r="I1149" s="12"/>
      <c r="J1149" s="17"/>
      <c r="K1149" s="17"/>
      <c r="L1149" s="11"/>
      <c r="M1149" s="9"/>
      <c r="N1149" s="9"/>
      <c r="O1149" s="9"/>
    </row>
    <row r="1150" spans="7:15" x14ac:dyDescent="0.2">
      <c r="G1150" s="11"/>
      <c r="H1150" s="12"/>
      <c r="I1150" s="12"/>
      <c r="J1150" s="17"/>
      <c r="K1150" s="17"/>
      <c r="L1150" s="11"/>
      <c r="M1150" s="9"/>
      <c r="N1150" s="9"/>
      <c r="O1150" s="9"/>
    </row>
    <row r="1151" spans="7:15" x14ac:dyDescent="0.2">
      <c r="G1151" s="11"/>
      <c r="H1151" s="12"/>
      <c r="I1151" s="12"/>
      <c r="J1151" s="17"/>
      <c r="K1151" s="17"/>
      <c r="L1151" s="11"/>
      <c r="M1151" s="9"/>
      <c r="N1151" s="9"/>
      <c r="O1151" s="9"/>
    </row>
    <row r="1152" spans="7:15" x14ac:dyDescent="0.2">
      <c r="G1152" s="11"/>
      <c r="H1152" s="12"/>
      <c r="I1152" s="12"/>
      <c r="J1152" s="17"/>
      <c r="K1152" s="17"/>
      <c r="L1152" s="11"/>
      <c r="M1152" s="9"/>
      <c r="N1152" s="9"/>
      <c r="O1152" s="9"/>
    </row>
    <row r="1153" spans="7:15" x14ac:dyDescent="0.2">
      <c r="G1153" s="11"/>
      <c r="H1153" s="12"/>
      <c r="I1153" s="12"/>
      <c r="J1153" s="17"/>
      <c r="K1153" s="17"/>
      <c r="L1153" s="11"/>
      <c r="M1153" s="9"/>
      <c r="N1153" s="9"/>
      <c r="O1153" s="9"/>
    </row>
    <row r="1154" spans="7:15" x14ac:dyDescent="0.2">
      <c r="G1154" s="11"/>
      <c r="H1154" s="12"/>
      <c r="I1154" s="12"/>
      <c r="J1154" s="17"/>
      <c r="K1154" s="17"/>
      <c r="L1154" s="11"/>
      <c r="M1154" s="9"/>
      <c r="N1154" s="9"/>
      <c r="O1154" s="9"/>
    </row>
    <row r="1155" spans="7:15" x14ac:dyDescent="0.2">
      <c r="G1155" s="11"/>
      <c r="H1155" s="12"/>
      <c r="I1155" s="12"/>
      <c r="J1155" s="17"/>
      <c r="K1155" s="17"/>
      <c r="L1155" s="11"/>
      <c r="M1155" s="9"/>
      <c r="N1155" s="9"/>
      <c r="O1155" s="9"/>
    </row>
    <row r="1156" spans="7:15" x14ac:dyDescent="0.2">
      <c r="G1156" s="11"/>
      <c r="H1156" s="12"/>
      <c r="I1156" s="12"/>
      <c r="J1156" s="17"/>
      <c r="K1156" s="17"/>
      <c r="L1156" s="11"/>
      <c r="M1156" s="9"/>
      <c r="N1156" s="9"/>
      <c r="O1156" s="9"/>
    </row>
    <row r="1157" spans="7:15" x14ac:dyDescent="0.2">
      <c r="G1157" s="11"/>
      <c r="H1157" s="12"/>
      <c r="I1157" s="12"/>
      <c r="J1157" s="17"/>
      <c r="K1157" s="17"/>
      <c r="L1157" s="11"/>
      <c r="M1157" s="9"/>
      <c r="N1157" s="9"/>
      <c r="O1157" s="9"/>
    </row>
    <row r="1158" spans="7:15" x14ac:dyDescent="0.2">
      <c r="G1158" s="11"/>
      <c r="H1158" s="12"/>
      <c r="I1158" s="12"/>
      <c r="J1158" s="17"/>
      <c r="K1158" s="17"/>
      <c r="L1158" s="11"/>
      <c r="M1158" s="9"/>
      <c r="N1158" s="9"/>
      <c r="O1158" s="9"/>
    </row>
    <row r="1159" spans="7:15" x14ac:dyDescent="0.2">
      <c r="G1159" s="11"/>
      <c r="H1159" s="12"/>
      <c r="I1159" s="12"/>
      <c r="J1159" s="17"/>
      <c r="K1159" s="17"/>
      <c r="L1159" s="11"/>
      <c r="M1159" s="9"/>
      <c r="N1159" s="9"/>
      <c r="O1159" s="9"/>
    </row>
    <row r="1160" spans="7:15" x14ac:dyDescent="0.2">
      <c r="G1160" s="11"/>
      <c r="H1160" s="12"/>
      <c r="I1160" s="12"/>
      <c r="J1160" s="17"/>
      <c r="K1160" s="17"/>
      <c r="L1160" s="11"/>
      <c r="M1160" s="9"/>
      <c r="N1160" s="9"/>
      <c r="O1160" s="9"/>
    </row>
    <row r="1161" spans="7:15" x14ac:dyDescent="0.2">
      <c r="G1161" s="11"/>
      <c r="H1161" s="12"/>
      <c r="I1161" s="12"/>
      <c r="J1161" s="17"/>
      <c r="K1161" s="17"/>
      <c r="L1161" s="11"/>
      <c r="M1161" s="9"/>
      <c r="N1161" s="9"/>
      <c r="O1161" s="9"/>
    </row>
    <row r="1162" spans="7:15" x14ac:dyDescent="0.2">
      <c r="G1162" s="11"/>
      <c r="H1162" s="12"/>
      <c r="I1162" s="12"/>
      <c r="J1162" s="17"/>
      <c r="K1162" s="17"/>
      <c r="L1162" s="11"/>
      <c r="M1162" s="9"/>
      <c r="N1162" s="9"/>
      <c r="O1162" s="9"/>
    </row>
    <row r="1163" spans="7:15" x14ac:dyDescent="0.2">
      <c r="G1163" s="11"/>
      <c r="H1163" s="12"/>
      <c r="I1163" s="12"/>
      <c r="J1163" s="17"/>
      <c r="K1163" s="17"/>
      <c r="L1163" s="11"/>
      <c r="M1163" s="9"/>
      <c r="N1163" s="9"/>
      <c r="O1163" s="9"/>
    </row>
    <row r="1164" spans="7:15" x14ac:dyDescent="0.2">
      <c r="G1164" s="11"/>
      <c r="H1164" s="12"/>
      <c r="I1164" s="12"/>
      <c r="J1164" s="17"/>
      <c r="K1164" s="17"/>
      <c r="L1164" s="11"/>
      <c r="M1164" s="9"/>
      <c r="N1164" s="9"/>
      <c r="O1164" s="9"/>
    </row>
    <row r="1165" spans="7:15" x14ac:dyDescent="0.2">
      <c r="G1165" s="11"/>
      <c r="H1165" s="12"/>
      <c r="I1165" s="12"/>
      <c r="J1165" s="17"/>
      <c r="K1165" s="17"/>
      <c r="L1165" s="11"/>
      <c r="M1165" s="9"/>
      <c r="N1165" s="9"/>
      <c r="O1165" s="9"/>
    </row>
    <row r="1166" spans="7:15" x14ac:dyDescent="0.2">
      <c r="G1166" s="11"/>
      <c r="H1166" s="12"/>
      <c r="I1166" s="12"/>
      <c r="J1166" s="17"/>
      <c r="K1166" s="17"/>
      <c r="L1166" s="11"/>
      <c r="M1166" s="9"/>
      <c r="N1166" s="9"/>
      <c r="O1166" s="9"/>
    </row>
    <row r="1167" spans="7:15" x14ac:dyDescent="0.2">
      <c r="G1167" s="11"/>
      <c r="H1167" s="12"/>
      <c r="I1167" s="12"/>
      <c r="J1167" s="17"/>
      <c r="K1167" s="17"/>
      <c r="L1167" s="11"/>
      <c r="M1167" s="9"/>
      <c r="N1167" s="9"/>
      <c r="O1167" s="9"/>
    </row>
    <row r="1168" spans="7:15" x14ac:dyDescent="0.2">
      <c r="G1168" s="11"/>
      <c r="H1168" s="12"/>
      <c r="I1168" s="12"/>
      <c r="J1168" s="17"/>
      <c r="K1168" s="17"/>
      <c r="L1168" s="11"/>
      <c r="M1168" s="9"/>
      <c r="N1168" s="9"/>
      <c r="O1168" s="9"/>
    </row>
    <row r="1169" spans="7:15" x14ac:dyDescent="0.2">
      <c r="G1169" s="11"/>
      <c r="H1169" s="12"/>
      <c r="I1169" s="12"/>
      <c r="J1169" s="17"/>
      <c r="K1169" s="17"/>
      <c r="L1169" s="11"/>
      <c r="M1169" s="9"/>
      <c r="N1169" s="9"/>
      <c r="O1169" s="9"/>
    </row>
    <row r="1170" spans="7:15" x14ac:dyDescent="0.2">
      <c r="G1170" s="11"/>
      <c r="H1170" s="12"/>
      <c r="I1170" s="12"/>
      <c r="J1170" s="17"/>
      <c r="K1170" s="17"/>
      <c r="L1170" s="11"/>
      <c r="M1170" s="9"/>
      <c r="N1170" s="9"/>
      <c r="O1170" s="9"/>
    </row>
    <row r="1171" spans="7:15" x14ac:dyDescent="0.2">
      <c r="G1171" s="11"/>
      <c r="H1171" s="12"/>
      <c r="I1171" s="12"/>
      <c r="J1171" s="17"/>
      <c r="K1171" s="17"/>
      <c r="L1171" s="11"/>
      <c r="M1171" s="9"/>
      <c r="N1171" s="9"/>
      <c r="O1171" s="9"/>
    </row>
    <row r="1172" spans="7:15" x14ac:dyDescent="0.2">
      <c r="G1172" s="11"/>
      <c r="H1172" s="12"/>
      <c r="I1172" s="12"/>
      <c r="J1172" s="17"/>
      <c r="K1172" s="17"/>
      <c r="L1172" s="11"/>
      <c r="M1172" s="9"/>
      <c r="N1172" s="9"/>
      <c r="O1172" s="9"/>
    </row>
    <row r="1173" spans="7:15" x14ac:dyDescent="0.2">
      <c r="G1173" s="11"/>
      <c r="H1173" s="12"/>
      <c r="I1173" s="12"/>
      <c r="J1173" s="17"/>
      <c r="K1173" s="17"/>
      <c r="L1173" s="11"/>
      <c r="M1173" s="9"/>
      <c r="N1173" s="9"/>
      <c r="O1173" s="9"/>
    </row>
    <row r="1174" spans="7:15" x14ac:dyDescent="0.2">
      <c r="G1174" s="11"/>
      <c r="H1174" s="12"/>
      <c r="I1174" s="12"/>
      <c r="J1174" s="17"/>
      <c r="K1174" s="17"/>
      <c r="L1174" s="11"/>
      <c r="M1174" s="9"/>
      <c r="N1174" s="9"/>
      <c r="O1174" s="9"/>
    </row>
    <row r="1175" spans="7:15" x14ac:dyDescent="0.2">
      <c r="G1175" s="11"/>
      <c r="H1175" s="12"/>
      <c r="I1175" s="12"/>
      <c r="J1175" s="17"/>
      <c r="K1175" s="17"/>
      <c r="L1175" s="11"/>
      <c r="M1175" s="9"/>
      <c r="N1175" s="9"/>
      <c r="O1175" s="9"/>
    </row>
    <row r="1176" spans="7:15" x14ac:dyDescent="0.2">
      <c r="G1176" s="11"/>
      <c r="H1176" s="12"/>
      <c r="I1176" s="12"/>
      <c r="J1176" s="17"/>
      <c r="K1176" s="17"/>
      <c r="L1176" s="11"/>
      <c r="M1176" s="9"/>
      <c r="N1176" s="9"/>
      <c r="O1176" s="9"/>
    </row>
    <row r="1177" spans="7:15" x14ac:dyDescent="0.2">
      <c r="G1177" s="11"/>
      <c r="H1177" s="12"/>
      <c r="I1177" s="12"/>
      <c r="J1177" s="17"/>
      <c r="K1177" s="17"/>
      <c r="L1177" s="11"/>
      <c r="M1177" s="9"/>
      <c r="N1177" s="9"/>
      <c r="O1177" s="9"/>
    </row>
    <row r="1178" spans="7:15" x14ac:dyDescent="0.2">
      <c r="G1178" s="11"/>
      <c r="H1178" s="12"/>
      <c r="I1178" s="12"/>
      <c r="J1178" s="17"/>
      <c r="K1178" s="17"/>
      <c r="L1178" s="11"/>
      <c r="M1178" s="9"/>
      <c r="N1178" s="9"/>
      <c r="O1178" s="9"/>
    </row>
    <row r="1179" spans="7:15" x14ac:dyDescent="0.2">
      <c r="G1179" s="11"/>
      <c r="H1179" s="12"/>
      <c r="I1179" s="12"/>
      <c r="J1179" s="17"/>
      <c r="K1179" s="17"/>
      <c r="L1179" s="11"/>
      <c r="M1179" s="9"/>
      <c r="N1179" s="9"/>
      <c r="O1179" s="9"/>
    </row>
    <row r="1180" spans="7:15" x14ac:dyDescent="0.2">
      <c r="G1180" s="11"/>
      <c r="H1180" s="12"/>
      <c r="I1180" s="12"/>
      <c r="J1180" s="17"/>
      <c r="K1180" s="17"/>
      <c r="L1180" s="11"/>
      <c r="M1180" s="9"/>
      <c r="N1180" s="9"/>
      <c r="O1180" s="9"/>
    </row>
    <row r="1181" spans="7:15" x14ac:dyDescent="0.2">
      <c r="G1181" s="11"/>
      <c r="H1181" s="12"/>
      <c r="I1181" s="12"/>
      <c r="J1181" s="17"/>
      <c r="K1181" s="17"/>
      <c r="L1181" s="11"/>
      <c r="M1181" s="9"/>
      <c r="N1181" s="9"/>
      <c r="O1181" s="9"/>
    </row>
    <row r="1182" spans="7:15" x14ac:dyDescent="0.2">
      <c r="G1182" s="11"/>
      <c r="H1182" s="12"/>
      <c r="I1182" s="12"/>
      <c r="J1182" s="17"/>
      <c r="K1182" s="17"/>
      <c r="L1182" s="11"/>
      <c r="M1182" s="9"/>
      <c r="N1182" s="9"/>
      <c r="O1182" s="9"/>
    </row>
    <row r="1183" spans="7:15" x14ac:dyDescent="0.2">
      <c r="G1183" s="11"/>
      <c r="H1183" s="12"/>
      <c r="I1183" s="12"/>
      <c r="J1183" s="17"/>
      <c r="K1183" s="17"/>
      <c r="L1183" s="11"/>
      <c r="M1183" s="9"/>
      <c r="N1183" s="9"/>
      <c r="O1183" s="9"/>
    </row>
    <row r="1184" spans="7:15" x14ac:dyDescent="0.2">
      <c r="G1184" s="11"/>
      <c r="H1184" s="12"/>
      <c r="I1184" s="12"/>
      <c r="J1184" s="17"/>
      <c r="K1184" s="17"/>
      <c r="L1184" s="11"/>
      <c r="M1184" s="9"/>
      <c r="N1184" s="9"/>
      <c r="O1184" s="9"/>
    </row>
    <row r="1185" spans="7:15" x14ac:dyDescent="0.2">
      <c r="G1185" s="11"/>
      <c r="H1185" s="12"/>
      <c r="I1185" s="12"/>
      <c r="J1185" s="17"/>
      <c r="K1185" s="17"/>
      <c r="L1185" s="11"/>
      <c r="M1185" s="9"/>
      <c r="N1185" s="9"/>
      <c r="O1185" s="9"/>
    </row>
    <row r="1186" spans="7:15" x14ac:dyDescent="0.2">
      <c r="G1186" s="11"/>
      <c r="H1186" s="12"/>
      <c r="I1186" s="12"/>
      <c r="J1186" s="17"/>
      <c r="K1186" s="17"/>
      <c r="L1186" s="11"/>
      <c r="M1186" s="9"/>
      <c r="N1186" s="9"/>
      <c r="O1186" s="9"/>
    </row>
    <row r="1187" spans="7:15" x14ac:dyDescent="0.2">
      <c r="G1187" s="11"/>
      <c r="H1187" s="12"/>
      <c r="I1187" s="12"/>
      <c r="J1187" s="17"/>
      <c r="K1187" s="17"/>
      <c r="L1187" s="11"/>
      <c r="M1187" s="9"/>
      <c r="N1187" s="9"/>
      <c r="O1187" s="9"/>
    </row>
    <row r="1188" spans="7:15" x14ac:dyDescent="0.2">
      <c r="G1188" s="11"/>
      <c r="H1188" s="12"/>
      <c r="I1188" s="12"/>
      <c r="J1188" s="17"/>
      <c r="K1188" s="17"/>
      <c r="L1188" s="11"/>
      <c r="M1188" s="9"/>
      <c r="N1188" s="9"/>
      <c r="O1188" s="9"/>
    </row>
    <row r="1189" spans="7:15" x14ac:dyDescent="0.2">
      <c r="G1189" s="11"/>
      <c r="H1189" s="12"/>
      <c r="I1189" s="12"/>
      <c r="J1189" s="17"/>
      <c r="K1189" s="17"/>
      <c r="L1189" s="11"/>
      <c r="M1189" s="9"/>
      <c r="N1189" s="9"/>
      <c r="O1189" s="9"/>
    </row>
    <row r="1190" spans="7:15" x14ac:dyDescent="0.2">
      <c r="G1190" s="11"/>
      <c r="H1190" s="12"/>
      <c r="I1190" s="12"/>
      <c r="J1190" s="17"/>
      <c r="K1190" s="17"/>
      <c r="L1190" s="11"/>
      <c r="M1190" s="9"/>
      <c r="N1190" s="9"/>
      <c r="O1190" s="9"/>
    </row>
    <row r="1191" spans="7:15" x14ac:dyDescent="0.2">
      <c r="G1191" s="11"/>
      <c r="H1191" s="12"/>
      <c r="I1191" s="12"/>
      <c r="J1191" s="17"/>
      <c r="K1191" s="17"/>
      <c r="L1191" s="11"/>
      <c r="M1191" s="9"/>
      <c r="N1191" s="9"/>
      <c r="O1191" s="9"/>
    </row>
    <row r="1192" spans="7:15" x14ac:dyDescent="0.2">
      <c r="G1192" s="11"/>
      <c r="H1192" s="12"/>
      <c r="I1192" s="12"/>
      <c r="J1192" s="17"/>
      <c r="K1192" s="17"/>
      <c r="L1192" s="11"/>
      <c r="M1192" s="9"/>
      <c r="N1192" s="9"/>
      <c r="O1192" s="9"/>
    </row>
    <row r="1193" spans="7:15" x14ac:dyDescent="0.2">
      <c r="G1193" s="11"/>
      <c r="H1193" s="12"/>
      <c r="I1193" s="12"/>
      <c r="J1193" s="17"/>
      <c r="K1193" s="17"/>
      <c r="L1193" s="11"/>
      <c r="M1193" s="9"/>
      <c r="N1193" s="9"/>
      <c r="O1193" s="9"/>
    </row>
    <row r="1194" spans="7:15" x14ac:dyDescent="0.2">
      <c r="G1194" s="11"/>
      <c r="H1194" s="12"/>
      <c r="I1194" s="12"/>
      <c r="J1194" s="17"/>
      <c r="K1194" s="17"/>
      <c r="L1194" s="11"/>
      <c r="M1194" s="9"/>
      <c r="N1194" s="9"/>
      <c r="O1194" s="9"/>
    </row>
    <row r="1195" spans="7:15" x14ac:dyDescent="0.2">
      <c r="G1195" s="11"/>
      <c r="H1195" s="12"/>
      <c r="I1195" s="12"/>
      <c r="J1195" s="17"/>
      <c r="K1195" s="17"/>
      <c r="L1195" s="11"/>
      <c r="M1195" s="9"/>
      <c r="N1195" s="9"/>
      <c r="O1195" s="9"/>
    </row>
    <row r="1196" spans="7:15" x14ac:dyDescent="0.2">
      <c r="G1196" s="11"/>
      <c r="H1196" s="12"/>
      <c r="I1196" s="12"/>
      <c r="J1196" s="17"/>
      <c r="K1196" s="17"/>
      <c r="L1196" s="11"/>
      <c r="M1196" s="9"/>
      <c r="N1196" s="9"/>
      <c r="O1196" s="9"/>
    </row>
    <row r="1197" spans="7:15" x14ac:dyDescent="0.2">
      <c r="G1197" s="11"/>
      <c r="H1197" s="12"/>
      <c r="I1197" s="12"/>
      <c r="J1197" s="17"/>
      <c r="K1197" s="17"/>
      <c r="L1197" s="11"/>
      <c r="M1197" s="9"/>
      <c r="N1197" s="9"/>
      <c r="O1197" s="9"/>
    </row>
    <row r="1198" spans="7:15" x14ac:dyDescent="0.2">
      <c r="G1198" s="11"/>
      <c r="H1198" s="12"/>
      <c r="I1198" s="12"/>
      <c r="J1198" s="17"/>
      <c r="K1198" s="17"/>
      <c r="L1198" s="11"/>
      <c r="M1198" s="9"/>
      <c r="N1198" s="9"/>
      <c r="O1198" s="9"/>
    </row>
    <row r="1199" spans="7:15" x14ac:dyDescent="0.2">
      <c r="G1199" s="11"/>
      <c r="H1199" s="12"/>
      <c r="I1199" s="12"/>
      <c r="J1199" s="17"/>
      <c r="K1199" s="17"/>
      <c r="L1199" s="11"/>
      <c r="M1199" s="9"/>
      <c r="N1199" s="9"/>
      <c r="O1199" s="9"/>
    </row>
    <row r="1200" spans="7:15" x14ac:dyDescent="0.2">
      <c r="G1200" s="11"/>
      <c r="H1200" s="12"/>
      <c r="I1200" s="12"/>
      <c r="J1200" s="17"/>
      <c r="K1200" s="17"/>
      <c r="L1200" s="11"/>
      <c r="M1200" s="9"/>
      <c r="N1200" s="9"/>
      <c r="O1200" s="9"/>
    </row>
    <row r="1201" spans="7:15" x14ac:dyDescent="0.2">
      <c r="G1201" s="11"/>
      <c r="H1201" s="12"/>
      <c r="I1201" s="12"/>
      <c r="J1201" s="17"/>
      <c r="K1201" s="17"/>
      <c r="L1201" s="11"/>
      <c r="M1201" s="9"/>
      <c r="N1201" s="9"/>
      <c r="O1201" s="9"/>
    </row>
    <row r="1202" spans="7:15" x14ac:dyDescent="0.2">
      <c r="G1202" s="11"/>
      <c r="H1202" s="12"/>
      <c r="I1202" s="12"/>
      <c r="J1202" s="17"/>
      <c r="K1202" s="17"/>
      <c r="L1202" s="11"/>
      <c r="M1202" s="9"/>
      <c r="N1202" s="9"/>
      <c r="O1202" s="9"/>
    </row>
    <row r="1203" spans="7:15" x14ac:dyDescent="0.2">
      <c r="G1203" s="11"/>
      <c r="H1203" s="12"/>
      <c r="I1203" s="12"/>
      <c r="J1203" s="17"/>
      <c r="K1203" s="17"/>
      <c r="L1203" s="11"/>
      <c r="M1203" s="9"/>
      <c r="N1203" s="9"/>
      <c r="O1203" s="9"/>
    </row>
    <row r="1204" spans="7:15" x14ac:dyDescent="0.2">
      <c r="G1204" s="11"/>
      <c r="H1204" s="12"/>
      <c r="I1204" s="12"/>
      <c r="J1204" s="17"/>
      <c r="K1204" s="17"/>
      <c r="L1204" s="11"/>
      <c r="M1204" s="9"/>
      <c r="N1204" s="9"/>
      <c r="O1204" s="9"/>
    </row>
    <row r="1205" spans="7:15" x14ac:dyDescent="0.2">
      <c r="G1205" s="11"/>
      <c r="H1205" s="12"/>
      <c r="I1205" s="12"/>
      <c r="J1205" s="17"/>
      <c r="K1205" s="17"/>
      <c r="L1205" s="11"/>
      <c r="M1205" s="9"/>
      <c r="N1205" s="9"/>
      <c r="O1205" s="9"/>
    </row>
    <row r="1206" spans="7:15" x14ac:dyDescent="0.2">
      <c r="G1206" s="11"/>
      <c r="H1206" s="12"/>
      <c r="I1206" s="12"/>
      <c r="J1206" s="17"/>
      <c r="K1206" s="17"/>
      <c r="L1206" s="11"/>
      <c r="M1206" s="9"/>
      <c r="N1206" s="9"/>
      <c r="O1206" s="9"/>
    </row>
    <row r="1207" spans="7:15" x14ac:dyDescent="0.2">
      <c r="G1207" s="11"/>
      <c r="H1207" s="12"/>
      <c r="I1207" s="12"/>
      <c r="J1207" s="17"/>
      <c r="K1207" s="17"/>
      <c r="L1207" s="11"/>
      <c r="M1207" s="9"/>
      <c r="N1207" s="9"/>
      <c r="O1207" s="9"/>
    </row>
    <row r="1208" spans="7:15" x14ac:dyDescent="0.2">
      <c r="G1208" s="11"/>
      <c r="H1208" s="12"/>
      <c r="I1208" s="12"/>
      <c r="J1208" s="17"/>
      <c r="K1208" s="17"/>
      <c r="L1208" s="11"/>
      <c r="M1208" s="9"/>
      <c r="N1208" s="9"/>
      <c r="O1208" s="9"/>
    </row>
    <row r="1209" spans="7:15" x14ac:dyDescent="0.2">
      <c r="G1209" s="11"/>
      <c r="H1209" s="12"/>
      <c r="I1209" s="12"/>
      <c r="J1209" s="17"/>
      <c r="K1209" s="17"/>
      <c r="L1209" s="11"/>
      <c r="M1209" s="9"/>
      <c r="N1209" s="9"/>
      <c r="O1209" s="9"/>
    </row>
    <row r="1210" spans="7:15" x14ac:dyDescent="0.2">
      <c r="G1210" s="11"/>
      <c r="H1210" s="12"/>
      <c r="I1210" s="12"/>
      <c r="J1210" s="17"/>
      <c r="K1210" s="17"/>
      <c r="L1210" s="11"/>
      <c r="M1210" s="9"/>
      <c r="N1210" s="9"/>
      <c r="O1210" s="9"/>
    </row>
    <row r="1211" spans="7:15" x14ac:dyDescent="0.2">
      <c r="G1211" s="11"/>
      <c r="H1211" s="12"/>
      <c r="I1211" s="12"/>
      <c r="J1211" s="17"/>
      <c r="K1211" s="17"/>
      <c r="L1211" s="11"/>
      <c r="M1211" s="9"/>
      <c r="N1211" s="9"/>
      <c r="O1211" s="9"/>
    </row>
    <row r="1212" spans="7:15" x14ac:dyDescent="0.2">
      <c r="G1212" s="11"/>
      <c r="H1212" s="12"/>
      <c r="I1212" s="12"/>
      <c r="J1212" s="17"/>
      <c r="K1212" s="17"/>
      <c r="L1212" s="11"/>
      <c r="M1212" s="9"/>
      <c r="N1212" s="9"/>
      <c r="O1212" s="9"/>
    </row>
    <row r="1213" spans="7:15" x14ac:dyDescent="0.2">
      <c r="G1213" s="11"/>
      <c r="H1213" s="12"/>
      <c r="I1213" s="12"/>
      <c r="J1213" s="17"/>
      <c r="K1213" s="17"/>
      <c r="L1213" s="11"/>
      <c r="M1213" s="9"/>
      <c r="N1213" s="9"/>
      <c r="O1213" s="9"/>
    </row>
    <row r="1214" spans="7:15" x14ac:dyDescent="0.2">
      <c r="G1214" s="11"/>
      <c r="H1214" s="12"/>
      <c r="I1214" s="12"/>
      <c r="J1214" s="17"/>
      <c r="K1214" s="17"/>
      <c r="L1214" s="11"/>
      <c r="M1214" s="9"/>
      <c r="N1214" s="9"/>
      <c r="O1214" s="9"/>
    </row>
    <row r="1215" spans="7:15" x14ac:dyDescent="0.2">
      <c r="G1215" s="11"/>
      <c r="H1215" s="12"/>
      <c r="I1215" s="12"/>
      <c r="J1215" s="17"/>
      <c r="K1215" s="17"/>
      <c r="L1215" s="11"/>
      <c r="M1215" s="9"/>
      <c r="N1215" s="9"/>
      <c r="O1215" s="9"/>
    </row>
    <row r="1216" spans="7:15" x14ac:dyDescent="0.2">
      <c r="G1216" s="11"/>
      <c r="H1216" s="12"/>
      <c r="I1216" s="12"/>
      <c r="J1216" s="17"/>
      <c r="K1216" s="17"/>
      <c r="L1216" s="11"/>
      <c r="M1216" s="9"/>
      <c r="N1216" s="9"/>
      <c r="O1216" s="9"/>
    </row>
    <row r="1217" spans="7:15" x14ac:dyDescent="0.2">
      <c r="G1217" s="11"/>
      <c r="H1217" s="12"/>
      <c r="I1217" s="12"/>
      <c r="J1217" s="17"/>
      <c r="K1217" s="17"/>
      <c r="L1217" s="11"/>
      <c r="M1217" s="9"/>
      <c r="N1217" s="9"/>
      <c r="O1217" s="9"/>
    </row>
    <row r="1218" spans="7:15" x14ac:dyDescent="0.2">
      <c r="G1218" s="11"/>
      <c r="H1218" s="12"/>
      <c r="I1218" s="12"/>
      <c r="J1218" s="17"/>
      <c r="K1218" s="17"/>
      <c r="L1218" s="11"/>
      <c r="M1218" s="9"/>
      <c r="N1218" s="9"/>
      <c r="O1218" s="9"/>
    </row>
    <row r="1219" spans="7:15" x14ac:dyDescent="0.2">
      <c r="G1219" s="11"/>
      <c r="H1219" s="12"/>
      <c r="I1219" s="12"/>
      <c r="J1219" s="17"/>
      <c r="K1219" s="17"/>
      <c r="L1219" s="11"/>
      <c r="M1219" s="9"/>
      <c r="N1219" s="9"/>
      <c r="O1219" s="9"/>
    </row>
    <row r="1220" spans="7:15" x14ac:dyDescent="0.2">
      <c r="G1220" s="11"/>
      <c r="H1220" s="12"/>
      <c r="I1220" s="12"/>
      <c r="J1220" s="17"/>
      <c r="K1220" s="17"/>
      <c r="L1220" s="11"/>
      <c r="M1220" s="9"/>
      <c r="N1220" s="9"/>
      <c r="O1220" s="9"/>
    </row>
    <row r="1221" spans="7:15" x14ac:dyDescent="0.2">
      <c r="G1221" s="11"/>
      <c r="H1221" s="12"/>
      <c r="I1221" s="12"/>
      <c r="J1221" s="17"/>
      <c r="K1221" s="17"/>
      <c r="L1221" s="11"/>
      <c r="M1221" s="9"/>
      <c r="N1221" s="9"/>
      <c r="O1221" s="9"/>
    </row>
    <row r="1222" spans="7:15" x14ac:dyDescent="0.2">
      <c r="G1222" s="11"/>
      <c r="H1222" s="12"/>
      <c r="I1222" s="12"/>
      <c r="J1222" s="17"/>
      <c r="K1222" s="17"/>
      <c r="L1222" s="11"/>
      <c r="M1222" s="9"/>
      <c r="N1222" s="9"/>
      <c r="O1222" s="9"/>
    </row>
    <row r="1223" spans="7:15" x14ac:dyDescent="0.2">
      <c r="G1223" s="11"/>
      <c r="H1223" s="12"/>
      <c r="I1223" s="12"/>
      <c r="J1223" s="17"/>
      <c r="K1223" s="17"/>
      <c r="L1223" s="11"/>
      <c r="M1223" s="9"/>
      <c r="N1223" s="9"/>
      <c r="O1223" s="9"/>
    </row>
    <row r="1224" spans="7:15" x14ac:dyDescent="0.2">
      <c r="G1224" s="11"/>
      <c r="H1224" s="12"/>
      <c r="I1224" s="12"/>
      <c r="J1224" s="17"/>
      <c r="K1224" s="17"/>
      <c r="L1224" s="11"/>
      <c r="M1224" s="9"/>
      <c r="N1224" s="9"/>
      <c r="O1224" s="9"/>
    </row>
    <row r="1225" spans="7:15" x14ac:dyDescent="0.2">
      <c r="G1225" s="11"/>
      <c r="H1225" s="12"/>
      <c r="I1225" s="12"/>
      <c r="J1225" s="17"/>
      <c r="K1225" s="17"/>
      <c r="L1225" s="11"/>
      <c r="M1225" s="9"/>
      <c r="N1225" s="9"/>
      <c r="O1225" s="9"/>
    </row>
    <row r="1226" spans="7:15" x14ac:dyDescent="0.2">
      <c r="G1226" s="11"/>
      <c r="H1226" s="12"/>
      <c r="I1226" s="12"/>
      <c r="J1226" s="17"/>
      <c r="K1226" s="17"/>
      <c r="L1226" s="11"/>
      <c r="M1226" s="9"/>
      <c r="N1226" s="9"/>
      <c r="O1226" s="9"/>
    </row>
    <row r="1227" spans="7:15" x14ac:dyDescent="0.2">
      <c r="G1227" s="11"/>
      <c r="H1227" s="12"/>
      <c r="I1227" s="12"/>
      <c r="J1227" s="17"/>
      <c r="K1227" s="17"/>
      <c r="L1227" s="11"/>
      <c r="M1227" s="9"/>
      <c r="N1227" s="9"/>
      <c r="O1227" s="9"/>
    </row>
    <row r="1228" spans="7:15" x14ac:dyDescent="0.2">
      <c r="G1228" s="11"/>
      <c r="H1228" s="12"/>
      <c r="I1228" s="12"/>
      <c r="J1228" s="17"/>
      <c r="K1228" s="17"/>
      <c r="L1228" s="11"/>
      <c r="M1228" s="9"/>
      <c r="N1228" s="9"/>
      <c r="O1228" s="9"/>
    </row>
    <row r="1229" spans="7:15" x14ac:dyDescent="0.2">
      <c r="G1229" s="11"/>
      <c r="H1229" s="12"/>
      <c r="I1229" s="12"/>
      <c r="J1229" s="17"/>
      <c r="K1229" s="17"/>
      <c r="L1229" s="11"/>
      <c r="M1229" s="9"/>
      <c r="N1229" s="9"/>
      <c r="O1229" s="9"/>
    </row>
    <row r="1230" spans="7:15" x14ac:dyDescent="0.2">
      <c r="G1230" s="11"/>
      <c r="H1230" s="12"/>
      <c r="I1230" s="12"/>
      <c r="J1230" s="17"/>
      <c r="K1230" s="17"/>
      <c r="L1230" s="11"/>
      <c r="M1230" s="9"/>
      <c r="N1230" s="9"/>
      <c r="O1230" s="9"/>
    </row>
    <row r="1231" spans="7:15" x14ac:dyDescent="0.2">
      <c r="G1231" s="11"/>
      <c r="H1231" s="12"/>
      <c r="I1231" s="12"/>
      <c r="J1231" s="17"/>
      <c r="K1231" s="17"/>
      <c r="L1231" s="11"/>
      <c r="M1231" s="9"/>
      <c r="N1231" s="9"/>
      <c r="O1231" s="9"/>
    </row>
    <row r="1232" spans="7:15" x14ac:dyDescent="0.2">
      <c r="G1232" s="11"/>
      <c r="H1232" s="12"/>
      <c r="I1232" s="12"/>
      <c r="J1232" s="17"/>
      <c r="K1232" s="17"/>
      <c r="L1232" s="11"/>
      <c r="M1232" s="9"/>
      <c r="N1232" s="9"/>
      <c r="O1232" s="9"/>
    </row>
    <row r="1233" spans="7:15" x14ac:dyDescent="0.2">
      <c r="G1233" s="11"/>
      <c r="H1233" s="12"/>
      <c r="I1233" s="12"/>
      <c r="J1233" s="17"/>
      <c r="K1233" s="17"/>
      <c r="L1233" s="11"/>
      <c r="M1233" s="9"/>
      <c r="N1233" s="9"/>
      <c r="O1233" s="9"/>
    </row>
    <row r="1234" spans="7:15" x14ac:dyDescent="0.2">
      <c r="G1234" s="11"/>
      <c r="H1234" s="12"/>
      <c r="I1234" s="12"/>
      <c r="J1234" s="17"/>
      <c r="K1234" s="17"/>
      <c r="L1234" s="11"/>
      <c r="M1234" s="9"/>
      <c r="N1234" s="9"/>
      <c r="O1234" s="9"/>
    </row>
    <row r="1235" spans="7:15" x14ac:dyDescent="0.2">
      <c r="G1235" s="11"/>
      <c r="H1235" s="12"/>
      <c r="I1235" s="12"/>
      <c r="J1235" s="17"/>
      <c r="K1235" s="17"/>
      <c r="L1235" s="11"/>
      <c r="M1235" s="9"/>
      <c r="N1235" s="9"/>
      <c r="O1235" s="9"/>
    </row>
    <row r="1236" spans="7:15" x14ac:dyDescent="0.2">
      <c r="G1236" s="11"/>
      <c r="H1236" s="12"/>
      <c r="I1236" s="12"/>
      <c r="J1236" s="17"/>
      <c r="K1236" s="17"/>
      <c r="L1236" s="11"/>
      <c r="M1236" s="9"/>
      <c r="N1236" s="9"/>
      <c r="O1236" s="9"/>
    </row>
    <row r="1237" spans="7:15" x14ac:dyDescent="0.2">
      <c r="G1237" s="11"/>
      <c r="H1237" s="12"/>
      <c r="I1237" s="12"/>
      <c r="J1237" s="17"/>
      <c r="K1237" s="17"/>
      <c r="L1237" s="11"/>
      <c r="M1237" s="9"/>
      <c r="N1237" s="9"/>
      <c r="O1237" s="9"/>
    </row>
    <row r="1238" spans="7:15" x14ac:dyDescent="0.2">
      <c r="G1238" s="11"/>
      <c r="H1238" s="12"/>
      <c r="I1238" s="12"/>
      <c r="J1238" s="17"/>
      <c r="K1238" s="17"/>
      <c r="L1238" s="11"/>
      <c r="M1238" s="9"/>
      <c r="N1238" s="9"/>
      <c r="O1238" s="9"/>
    </row>
    <row r="1239" spans="7:15" x14ac:dyDescent="0.2">
      <c r="G1239" s="11"/>
      <c r="H1239" s="12"/>
      <c r="I1239" s="12"/>
      <c r="J1239" s="17"/>
      <c r="K1239" s="17"/>
      <c r="L1239" s="11"/>
      <c r="M1239" s="9"/>
      <c r="N1239" s="9"/>
      <c r="O1239" s="9"/>
    </row>
    <row r="1240" spans="7:15" x14ac:dyDescent="0.2">
      <c r="G1240" s="11"/>
      <c r="H1240" s="12"/>
      <c r="I1240" s="12"/>
      <c r="J1240" s="17"/>
      <c r="K1240" s="17"/>
      <c r="L1240" s="11"/>
      <c r="M1240" s="9"/>
      <c r="N1240" s="9"/>
      <c r="O1240" s="9"/>
    </row>
    <row r="1241" spans="7:15" x14ac:dyDescent="0.2">
      <c r="G1241" s="11"/>
      <c r="H1241" s="12"/>
      <c r="I1241" s="12"/>
      <c r="J1241" s="17"/>
      <c r="K1241" s="17"/>
      <c r="L1241" s="11"/>
      <c r="M1241" s="9"/>
      <c r="N1241" s="9"/>
      <c r="O1241" s="9"/>
    </row>
    <row r="1242" spans="7:15" x14ac:dyDescent="0.2">
      <c r="G1242" s="11"/>
      <c r="H1242" s="12"/>
      <c r="I1242" s="12"/>
      <c r="J1242" s="17"/>
      <c r="K1242" s="17"/>
      <c r="L1242" s="11"/>
      <c r="M1242" s="9"/>
      <c r="N1242" s="9"/>
      <c r="O1242" s="9"/>
    </row>
    <row r="1243" spans="7:15" x14ac:dyDescent="0.2">
      <c r="G1243" s="11"/>
      <c r="H1243" s="12"/>
      <c r="I1243" s="12"/>
      <c r="J1243" s="17"/>
      <c r="K1243" s="17"/>
      <c r="L1243" s="11"/>
      <c r="M1243" s="9"/>
      <c r="N1243" s="9"/>
      <c r="O1243" s="9"/>
    </row>
    <row r="1244" spans="7:15" x14ac:dyDescent="0.2">
      <c r="G1244" s="11"/>
      <c r="H1244" s="12"/>
      <c r="I1244" s="12"/>
      <c r="J1244" s="17"/>
      <c r="K1244" s="17"/>
      <c r="L1244" s="11"/>
      <c r="M1244" s="9"/>
      <c r="N1244" s="9"/>
      <c r="O1244" s="9"/>
    </row>
    <row r="1245" spans="7:15" x14ac:dyDescent="0.2">
      <c r="G1245" s="11"/>
      <c r="H1245" s="12"/>
      <c r="I1245" s="12"/>
      <c r="J1245" s="17"/>
      <c r="K1245" s="17"/>
      <c r="L1245" s="11"/>
      <c r="M1245" s="9"/>
      <c r="N1245" s="9"/>
      <c r="O1245" s="9"/>
    </row>
    <row r="1246" spans="7:15" x14ac:dyDescent="0.2">
      <c r="G1246" s="11"/>
      <c r="H1246" s="12"/>
      <c r="I1246" s="12"/>
      <c r="J1246" s="17"/>
      <c r="K1246" s="17"/>
      <c r="L1246" s="11"/>
      <c r="M1246" s="9"/>
      <c r="N1246" s="9"/>
      <c r="O1246" s="9"/>
    </row>
    <row r="1247" spans="7:15" x14ac:dyDescent="0.2">
      <c r="G1247" s="11"/>
      <c r="H1247" s="12"/>
      <c r="I1247" s="12"/>
      <c r="J1247" s="17"/>
      <c r="K1247" s="17"/>
      <c r="L1247" s="11"/>
      <c r="M1247" s="9"/>
      <c r="N1247" s="9"/>
      <c r="O1247" s="9"/>
    </row>
    <row r="1248" spans="7:15" x14ac:dyDescent="0.2">
      <c r="G1248" s="11"/>
      <c r="H1248" s="12"/>
      <c r="I1248" s="12"/>
      <c r="J1248" s="17"/>
      <c r="K1248" s="17"/>
      <c r="L1248" s="11"/>
      <c r="M1248" s="9"/>
      <c r="N1248" s="9"/>
      <c r="O1248" s="9"/>
    </row>
    <row r="1249" spans="7:15" x14ac:dyDescent="0.2">
      <c r="G1249" s="11"/>
      <c r="H1249" s="12"/>
      <c r="I1249" s="12"/>
      <c r="J1249" s="17"/>
      <c r="K1249" s="17"/>
      <c r="L1249" s="11"/>
      <c r="M1249" s="9"/>
      <c r="N1249" s="9"/>
      <c r="O1249" s="9"/>
    </row>
    <row r="1250" spans="7:15" x14ac:dyDescent="0.2">
      <c r="G1250" s="11"/>
      <c r="H1250" s="12"/>
      <c r="I1250" s="12"/>
      <c r="J1250" s="17"/>
      <c r="K1250" s="17"/>
      <c r="L1250" s="11"/>
      <c r="M1250" s="9"/>
      <c r="N1250" s="9"/>
      <c r="O1250" s="9"/>
    </row>
    <row r="1251" spans="7:15" x14ac:dyDescent="0.2">
      <c r="G1251" s="11"/>
      <c r="H1251" s="12"/>
      <c r="I1251" s="12"/>
      <c r="J1251" s="17"/>
      <c r="K1251" s="17"/>
      <c r="L1251" s="11"/>
      <c r="M1251" s="9"/>
      <c r="N1251" s="9"/>
      <c r="O1251" s="9"/>
    </row>
    <row r="1252" spans="7:15" x14ac:dyDescent="0.2">
      <c r="G1252" s="11"/>
      <c r="H1252" s="12"/>
      <c r="I1252" s="12"/>
      <c r="J1252" s="17"/>
      <c r="K1252" s="17"/>
      <c r="L1252" s="11"/>
      <c r="M1252" s="9"/>
      <c r="N1252" s="9"/>
      <c r="O1252" s="9"/>
    </row>
    <row r="1253" spans="7:15" x14ac:dyDescent="0.2">
      <c r="G1253" s="11"/>
      <c r="H1253" s="12"/>
      <c r="I1253" s="12"/>
      <c r="J1253" s="17"/>
      <c r="K1253" s="17"/>
      <c r="L1253" s="11"/>
      <c r="M1253" s="9"/>
      <c r="N1253" s="9"/>
      <c r="O1253" s="9"/>
    </row>
    <row r="1254" spans="7:15" x14ac:dyDescent="0.2">
      <c r="G1254" s="11"/>
      <c r="H1254" s="12"/>
      <c r="I1254" s="12"/>
      <c r="J1254" s="17"/>
      <c r="K1254" s="17"/>
      <c r="L1254" s="11"/>
      <c r="M1254" s="9"/>
      <c r="N1254" s="9"/>
      <c r="O1254" s="9"/>
    </row>
    <row r="1255" spans="7:15" x14ac:dyDescent="0.2">
      <c r="G1255" s="11"/>
      <c r="H1255" s="12"/>
      <c r="I1255" s="12"/>
      <c r="J1255" s="17"/>
      <c r="K1255" s="17"/>
      <c r="L1255" s="11"/>
      <c r="M1255" s="9"/>
      <c r="N1255" s="9"/>
      <c r="O1255" s="9"/>
    </row>
    <row r="1256" spans="7:15" x14ac:dyDescent="0.2">
      <c r="G1256" s="11"/>
      <c r="H1256" s="12"/>
      <c r="I1256" s="12"/>
      <c r="J1256" s="17"/>
      <c r="K1256" s="17"/>
      <c r="L1256" s="11"/>
      <c r="M1256" s="9"/>
      <c r="N1256" s="9"/>
      <c r="O1256" s="9"/>
    </row>
    <row r="1257" spans="7:15" x14ac:dyDescent="0.2">
      <c r="G1257" s="11"/>
      <c r="H1257" s="12"/>
      <c r="I1257" s="12"/>
      <c r="J1257" s="17"/>
      <c r="K1257" s="17"/>
      <c r="L1257" s="11"/>
      <c r="M1257" s="9"/>
      <c r="N1257" s="9"/>
      <c r="O1257" s="9"/>
    </row>
    <row r="1258" spans="7:15" x14ac:dyDescent="0.2">
      <c r="G1258" s="11"/>
      <c r="H1258" s="12"/>
      <c r="I1258" s="12"/>
      <c r="J1258" s="17"/>
      <c r="K1258" s="17"/>
      <c r="L1258" s="11"/>
      <c r="M1258" s="9"/>
      <c r="N1258" s="9"/>
      <c r="O1258" s="9"/>
    </row>
    <row r="1259" spans="7:15" x14ac:dyDescent="0.2">
      <c r="G1259" s="11"/>
      <c r="H1259" s="12"/>
      <c r="I1259" s="12"/>
      <c r="J1259" s="17"/>
      <c r="K1259" s="17"/>
      <c r="L1259" s="11"/>
      <c r="M1259" s="9"/>
      <c r="N1259" s="9"/>
      <c r="O1259" s="9"/>
    </row>
    <row r="1260" spans="7:15" x14ac:dyDescent="0.2">
      <c r="G1260" s="11"/>
      <c r="H1260" s="12"/>
      <c r="I1260" s="12"/>
      <c r="J1260" s="17"/>
      <c r="K1260" s="17"/>
      <c r="L1260" s="11"/>
      <c r="M1260" s="9"/>
      <c r="N1260" s="9"/>
      <c r="O1260" s="9"/>
    </row>
    <row r="1261" spans="7:15" x14ac:dyDescent="0.2">
      <c r="G1261" s="11"/>
      <c r="H1261" s="12"/>
      <c r="I1261" s="12"/>
      <c r="J1261" s="17"/>
      <c r="K1261" s="17"/>
      <c r="L1261" s="11"/>
      <c r="M1261" s="9"/>
      <c r="N1261" s="9"/>
      <c r="O1261" s="9"/>
    </row>
    <row r="1262" spans="7:15" x14ac:dyDescent="0.2">
      <c r="G1262" s="11"/>
      <c r="H1262" s="12"/>
      <c r="I1262" s="12"/>
      <c r="J1262" s="17"/>
      <c r="K1262" s="17"/>
      <c r="L1262" s="11"/>
      <c r="M1262" s="9"/>
      <c r="N1262" s="9"/>
      <c r="O1262" s="9"/>
    </row>
    <row r="1263" spans="7:15" x14ac:dyDescent="0.2">
      <c r="G1263" s="11"/>
      <c r="H1263" s="12"/>
      <c r="I1263" s="12"/>
      <c r="J1263" s="17"/>
      <c r="K1263" s="17"/>
      <c r="L1263" s="11"/>
      <c r="M1263" s="9"/>
      <c r="N1263" s="9"/>
      <c r="O1263" s="9"/>
    </row>
    <row r="1264" spans="7:15" x14ac:dyDescent="0.2">
      <c r="G1264" s="11"/>
      <c r="H1264" s="12"/>
      <c r="I1264" s="12"/>
      <c r="J1264" s="17"/>
      <c r="K1264" s="17"/>
      <c r="L1264" s="11"/>
      <c r="M1264" s="9"/>
      <c r="N1264" s="9"/>
      <c r="O1264" s="9"/>
    </row>
    <row r="1265" spans="7:15" x14ac:dyDescent="0.2">
      <c r="G1265" s="11"/>
      <c r="H1265" s="12"/>
      <c r="I1265" s="12"/>
      <c r="J1265" s="17"/>
      <c r="K1265" s="17"/>
      <c r="L1265" s="11"/>
      <c r="M1265" s="9"/>
      <c r="N1265" s="9"/>
      <c r="O1265" s="9"/>
    </row>
    <row r="1266" spans="7:15" x14ac:dyDescent="0.2">
      <c r="G1266" s="11"/>
      <c r="H1266" s="12"/>
      <c r="I1266" s="12"/>
      <c r="J1266" s="17"/>
      <c r="K1266" s="17"/>
      <c r="L1266" s="11"/>
      <c r="M1266" s="9"/>
      <c r="N1266" s="9"/>
      <c r="O1266" s="9"/>
    </row>
    <row r="1267" spans="7:15" x14ac:dyDescent="0.2">
      <c r="G1267" s="11"/>
      <c r="H1267" s="12"/>
      <c r="I1267" s="12"/>
      <c r="J1267" s="17"/>
      <c r="K1267" s="17"/>
      <c r="L1267" s="11"/>
      <c r="M1267" s="9"/>
      <c r="N1267" s="9"/>
      <c r="O1267" s="9"/>
    </row>
    <row r="1268" spans="7:15" x14ac:dyDescent="0.2">
      <c r="G1268" s="11"/>
      <c r="H1268" s="12"/>
      <c r="I1268" s="12"/>
      <c r="J1268" s="17"/>
      <c r="K1268" s="17"/>
      <c r="L1268" s="11"/>
      <c r="M1268" s="9"/>
      <c r="N1268" s="9"/>
      <c r="O1268" s="9"/>
    </row>
    <row r="1269" spans="7:15" x14ac:dyDescent="0.2">
      <c r="G1269" s="11"/>
      <c r="H1269" s="12"/>
      <c r="I1269" s="12"/>
      <c r="J1269" s="17"/>
      <c r="K1269" s="17"/>
      <c r="L1269" s="11"/>
      <c r="M1269" s="9"/>
      <c r="N1269" s="9"/>
      <c r="O1269" s="9"/>
    </row>
    <row r="1270" spans="7:15" x14ac:dyDescent="0.2">
      <c r="G1270" s="11"/>
      <c r="H1270" s="12"/>
      <c r="I1270" s="12"/>
      <c r="J1270" s="17"/>
      <c r="K1270" s="17"/>
      <c r="L1270" s="11"/>
      <c r="M1270" s="9"/>
      <c r="N1270" s="9"/>
      <c r="O1270" s="9"/>
    </row>
    <row r="1271" spans="7:15" x14ac:dyDescent="0.2">
      <c r="G1271" s="11"/>
      <c r="H1271" s="12"/>
      <c r="I1271" s="12"/>
      <c r="J1271" s="17"/>
      <c r="K1271" s="17"/>
      <c r="L1271" s="11"/>
      <c r="M1271" s="9"/>
      <c r="N1271" s="9"/>
      <c r="O1271" s="9"/>
    </row>
    <row r="1272" spans="7:15" x14ac:dyDescent="0.2">
      <c r="G1272" s="11"/>
      <c r="H1272" s="12"/>
      <c r="I1272" s="12"/>
      <c r="J1272" s="17"/>
      <c r="K1272" s="17"/>
      <c r="L1272" s="11"/>
      <c r="M1272" s="9"/>
      <c r="N1272" s="9"/>
      <c r="O1272" s="9"/>
    </row>
    <row r="1273" spans="7:15" x14ac:dyDescent="0.2">
      <c r="G1273" s="11"/>
      <c r="H1273" s="12"/>
      <c r="I1273" s="12"/>
      <c r="J1273" s="17"/>
      <c r="K1273" s="17"/>
      <c r="L1273" s="11"/>
      <c r="M1273" s="9"/>
      <c r="N1273" s="9"/>
      <c r="O1273" s="9"/>
    </row>
    <row r="1274" spans="7:15" x14ac:dyDescent="0.2">
      <c r="G1274" s="11"/>
      <c r="H1274" s="12"/>
      <c r="I1274" s="12"/>
      <c r="J1274" s="17"/>
      <c r="K1274" s="17"/>
      <c r="L1274" s="11"/>
      <c r="M1274" s="9"/>
      <c r="N1274" s="9"/>
      <c r="O1274" s="9"/>
    </row>
    <row r="1275" spans="7:15" x14ac:dyDescent="0.2">
      <c r="G1275" s="11"/>
      <c r="H1275" s="12"/>
      <c r="I1275" s="12"/>
      <c r="J1275" s="17"/>
      <c r="K1275" s="17"/>
      <c r="L1275" s="11"/>
      <c r="M1275" s="9"/>
      <c r="N1275" s="9"/>
      <c r="O1275" s="9"/>
    </row>
    <row r="1276" spans="7:15" x14ac:dyDescent="0.2">
      <c r="G1276" s="11"/>
      <c r="H1276" s="12"/>
      <c r="I1276" s="12"/>
      <c r="J1276" s="17"/>
      <c r="K1276" s="17"/>
      <c r="L1276" s="11"/>
      <c r="M1276" s="9"/>
      <c r="N1276" s="9"/>
      <c r="O1276" s="9"/>
    </row>
    <row r="1277" spans="7:15" x14ac:dyDescent="0.2">
      <c r="G1277" s="11"/>
      <c r="H1277" s="12"/>
      <c r="I1277" s="12"/>
      <c r="J1277" s="17"/>
      <c r="K1277" s="17"/>
      <c r="L1277" s="11"/>
      <c r="M1277" s="9"/>
      <c r="N1277" s="9"/>
      <c r="O1277" s="9"/>
    </row>
    <row r="1278" spans="7:15" x14ac:dyDescent="0.2">
      <c r="G1278" s="11"/>
      <c r="H1278" s="12"/>
      <c r="I1278" s="12"/>
      <c r="J1278" s="17"/>
      <c r="K1278" s="17"/>
      <c r="L1278" s="11"/>
      <c r="M1278" s="9"/>
      <c r="N1278" s="9"/>
      <c r="O1278" s="9"/>
    </row>
    <row r="1279" spans="7:15" x14ac:dyDescent="0.2">
      <c r="G1279" s="11"/>
      <c r="H1279" s="12"/>
      <c r="I1279" s="12"/>
      <c r="J1279" s="17"/>
      <c r="K1279" s="17"/>
      <c r="L1279" s="11"/>
      <c r="M1279" s="9"/>
      <c r="N1279" s="9"/>
      <c r="O1279" s="9"/>
    </row>
    <row r="1280" spans="7:15" x14ac:dyDescent="0.2">
      <c r="G1280" s="11"/>
      <c r="H1280" s="12"/>
      <c r="I1280" s="12"/>
      <c r="J1280" s="17"/>
      <c r="K1280" s="17"/>
      <c r="L1280" s="11"/>
      <c r="M1280" s="9"/>
      <c r="N1280" s="9"/>
      <c r="O1280" s="9"/>
    </row>
    <row r="1281" spans="7:15" x14ac:dyDescent="0.2">
      <c r="G1281" s="11"/>
      <c r="H1281" s="12"/>
      <c r="I1281" s="12"/>
      <c r="J1281" s="17"/>
      <c r="K1281" s="17"/>
      <c r="L1281" s="11"/>
      <c r="M1281" s="9"/>
      <c r="N1281" s="9"/>
      <c r="O1281" s="9"/>
    </row>
    <row r="1282" spans="7:15" x14ac:dyDescent="0.2">
      <c r="G1282" s="11"/>
      <c r="H1282" s="12"/>
      <c r="I1282" s="12"/>
      <c r="J1282" s="17"/>
      <c r="K1282" s="17"/>
      <c r="L1282" s="11"/>
      <c r="M1282" s="9"/>
      <c r="N1282" s="9"/>
      <c r="O1282" s="9"/>
    </row>
    <row r="1283" spans="7:15" x14ac:dyDescent="0.2">
      <c r="G1283" s="11"/>
      <c r="H1283" s="12"/>
      <c r="I1283" s="12"/>
      <c r="J1283" s="17"/>
      <c r="K1283" s="17"/>
      <c r="L1283" s="11"/>
      <c r="M1283" s="9"/>
      <c r="N1283" s="9"/>
      <c r="O1283" s="9"/>
    </row>
    <row r="1284" spans="7:15" x14ac:dyDescent="0.2">
      <c r="G1284" s="11"/>
      <c r="H1284" s="12"/>
      <c r="I1284" s="12"/>
      <c r="J1284" s="17"/>
      <c r="K1284" s="17"/>
      <c r="L1284" s="11"/>
      <c r="M1284" s="9"/>
      <c r="N1284" s="9"/>
      <c r="O1284" s="9"/>
    </row>
    <row r="1285" spans="7:15" x14ac:dyDescent="0.2">
      <c r="G1285" s="11"/>
      <c r="H1285" s="12"/>
      <c r="I1285" s="12"/>
      <c r="J1285" s="17"/>
      <c r="K1285" s="17"/>
      <c r="L1285" s="11"/>
      <c r="M1285" s="9"/>
      <c r="N1285" s="9"/>
      <c r="O1285" s="9"/>
    </row>
    <row r="1286" spans="7:15" x14ac:dyDescent="0.2">
      <c r="G1286" s="11"/>
      <c r="H1286" s="12"/>
      <c r="I1286" s="12"/>
      <c r="J1286" s="17"/>
      <c r="K1286" s="17"/>
      <c r="L1286" s="11"/>
      <c r="M1286" s="9"/>
      <c r="N1286" s="9"/>
      <c r="O1286" s="9"/>
    </row>
    <row r="1287" spans="7:15" x14ac:dyDescent="0.2">
      <c r="G1287" s="11"/>
      <c r="H1287" s="12"/>
      <c r="I1287" s="12"/>
      <c r="J1287" s="17"/>
      <c r="K1287" s="17"/>
      <c r="L1287" s="11"/>
      <c r="M1287" s="9"/>
      <c r="N1287" s="9"/>
      <c r="O1287" s="9"/>
    </row>
    <row r="1288" spans="7:15" x14ac:dyDescent="0.2">
      <c r="G1288" s="11"/>
      <c r="H1288" s="12"/>
      <c r="I1288" s="12"/>
      <c r="J1288" s="17"/>
      <c r="K1288" s="17"/>
      <c r="L1288" s="11"/>
      <c r="M1288" s="9"/>
      <c r="N1288" s="9"/>
      <c r="O1288" s="9"/>
    </row>
    <row r="1289" spans="7:15" x14ac:dyDescent="0.2">
      <c r="G1289" s="11"/>
      <c r="H1289" s="12"/>
      <c r="I1289" s="12"/>
      <c r="J1289" s="17"/>
      <c r="K1289" s="17"/>
      <c r="L1289" s="11"/>
      <c r="M1289" s="9"/>
      <c r="N1289" s="9"/>
      <c r="O1289" s="9"/>
    </row>
    <row r="1290" spans="7:15" x14ac:dyDescent="0.2">
      <c r="G1290" s="11"/>
      <c r="H1290" s="12"/>
      <c r="I1290" s="12"/>
      <c r="J1290" s="17"/>
      <c r="K1290" s="17"/>
      <c r="L1290" s="11"/>
      <c r="M1290" s="9"/>
      <c r="N1290" s="9"/>
      <c r="O1290" s="9"/>
    </row>
    <row r="1291" spans="7:15" x14ac:dyDescent="0.2">
      <c r="G1291" s="11"/>
      <c r="H1291" s="12"/>
      <c r="I1291" s="12"/>
      <c r="J1291" s="17"/>
      <c r="K1291" s="17"/>
      <c r="L1291" s="11"/>
      <c r="M1291" s="9"/>
      <c r="N1291" s="9"/>
      <c r="O1291" s="9"/>
    </row>
    <row r="1292" spans="7:15" x14ac:dyDescent="0.2">
      <c r="G1292" s="11"/>
      <c r="H1292" s="12"/>
      <c r="I1292" s="12"/>
      <c r="J1292" s="17"/>
      <c r="K1292" s="17"/>
      <c r="L1292" s="11"/>
      <c r="M1292" s="9"/>
      <c r="N1292" s="9"/>
      <c r="O1292" s="9"/>
    </row>
    <row r="1293" spans="7:15" x14ac:dyDescent="0.2">
      <c r="G1293" s="11"/>
      <c r="H1293" s="12"/>
      <c r="I1293" s="12"/>
      <c r="J1293" s="17"/>
      <c r="K1293" s="17"/>
      <c r="L1293" s="11"/>
      <c r="M1293" s="9"/>
      <c r="N1293" s="9"/>
      <c r="O1293" s="9"/>
    </row>
    <row r="1294" spans="7:15" x14ac:dyDescent="0.2">
      <c r="G1294" s="11"/>
      <c r="H1294" s="12"/>
      <c r="I1294" s="12"/>
      <c r="J1294" s="17"/>
      <c r="K1294" s="17"/>
      <c r="L1294" s="11"/>
      <c r="M1294" s="9"/>
      <c r="N1294" s="9"/>
      <c r="O1294" s="9"/>
    </row>
    <row r="1295" spans="7:15" x14ac:dyDescent="0.2">
      <c r="G1295" s="11"/>
      <c r="H1295" s="12"/>
      <c r="I1295" s="12"/>
      <c r="J1295" s="17"/>
      <c r="K1295" s="17"/>
      <c r="L1295" s="11"/>
      <c r="M1295" s="9"/>
      <c r="N1295" s="9"/>
      <c r="O1295" s="9"/>
    </row>
    <row r="1296" spans="7:15" x14ac:dyDescent="0.2">
      <c r="G1296" s="11"/>
      <c r="H1296" s="12"/>
      <c r="I1296" s="12"/>
      <c r="J1296" s="17"/>
      <c r="K1296" s="17"/>
      <c r="L1296" s="11"/>
      <c r="M1296" s="9"/>
      <c r="N1296" s="9"/>
      <c r="O1296" s="9"/>
    </row>
    <row r="1297" spans="7:15" x14ac:dyDescent="0.2">
      <c r="G1297" s="11"/>
      <c r="H1297" s="12"/>
      <c r="I1297" s="12"/>
      <c r="J1297" s="17"/>
      <c r="K1297" s="17"/>
      <c r="L1297" s="11"/>
      <c r="M1297" s="9"/>
      <c r="N1297" s="9"/>
      <c r="O1297" s="9"/>
    </row>
    <row r="1298" spans="7:15" x14ac:dyDescent="0.2">
      <c r="G1298" s="11"/>
      <c r="H1298" s="12"/>
      <c r="I1298" s="12"/>
      <c r="J1298" s="17"/>
      <c r="K1298" s="17"/>
      <c r="L1298" s="11"/>
      <c r="M1298" s="9"/>
      <c r="N1298" s="9"/>
      <c r="O1298" s="9"/>
    </row>
    <row r="1299" spans="7:15" x14ac:dyDescent="0.2">
      <c r="G1299" s="11"/>
      <c r="H1299" s="12"/>
      <c r="I1299" s="12"/>
      <c r="J1299" s="17"/>
      <c r="K1299" s="17"/>
      <c r="L1299" s="11"/>
      <c r="M1299" s="9"/>
      <c r="N1299" s="9"/>
      <c r="O1299" s="9"/>
    </row>
    <row r="1300" spans="7:15" x14ac:dyDescent="0.2">
      <c r="G1300" s="11"/>
      <c r="H1300" s="12"/>
      <c r="I1300" s="12"/>
      <c r="J1300" s="17"/>
      <c r="K1300" s="17"/>
      <c r="L1300" s="11"/>
      <c r="M1300" s="9"/>
      <c r="N1300" s="9"/>
      <c r="O1300" s="9"/>
    </row>
    <row r="1301" spans="7:15" x14ac:dyDescent="0.2">
      <c r="G1301" s="11"/>
      <c r="H1301" s="12"/>
      <c r="I1301" s="12"/>
      <c r="J1301" s="17"/>
      <c r="K1301" s="17"/>
      <c r="L1301" s="11"/>
      <c r="M1301" s="9"/>
      <c r="N1301" s="9"/>
      <c r="O1301" s="9"/>
    </row>
    <row r="1302" spans="7:15" x14ac:dyDescent="0.2">
      <c r="G1302" s="11"/>
      <c r="H1302" s="12"/>
      <c r="I1302" s="12"/>
      <c r="J1302" s="17"/>
      <c r="K1302" s="17"/>
      <c r="L1302" s="11"/>
      <c r="M1302" s="9"/>
      <c r="N1302" s="9"/>
      <c r="O1302" s="9"/>
    </row>
    <row r="1303" spans="7:15" x14ac:dyDescent="0.2">
      <c r="G1303" s="11"/>
      <c r="H1303" s="12"/>
      <c r="I1303" s="12"/>
      <c r="J1303" s="17"/>
      <c r="K1303" s="17"/>
      <c r="L1303" s="11"/>
      <c r="M1303" s="9"/>
      <c r="N1303" s="9"/>
      <c r="O1303" s="9"/>
    </row>
    <row r="1304" spans="7:15" x14ac:dyDescent="0.2">
      <c r="G1304" s="11"/>
      <c r="H1304" s="12"/>
      <c r="I1304" s="12"/>
      <c r="J1304" s="17"/>
      <c r="K1304" s="17"/>
      <c r="L1304" s="11"/>
      <c r="M1304" s="9"/>
      <c r="N1304" s="9"/>
      <c r="O1304" s="9"/>
    </row>
    <row r="1305" spans="7:15" x14ac:dyDescent="0.2">
      <c r="G1305" s="11"/>
      <c r="H1305" s="12"/>
      <c r="I1305" s="12"/>
      <c r="J1305" s="17"/>
      <c r="K1305" s="17"/>
      <c r="L1305" s="11"/>
      <c r="M1305" s="9"/>
      <c r="N1305" s="9"/>
      <c r="O1305" s="9"/>
    </row>
    <row r="1306" spans="7:15" x14ac:dyDescent="0.2">
      <c r="G1306" s="11"/>
      <c r="H1306" s="12"/>
      <c r="I1306" s="12"/>
      <c r="J1306" s="17"/>
      <c r="K1306" s="17"/>
      <c r="L1306" s="11"/>
      <c r="M1306" s="9"/>
      <c r="N1306" s="9"/>
      <c r="O1306" s="9"/>
    </row>
    <row r="1307" spans="7:15" x14ac:dyDescent="0.2">
      <c r="G1307" s="11"/>
      <c r="H1307" s="12"/>
      <c r="I1307" s="12"/>
      <c r="J1307" s="17"/>
      <c r="K1307" s="17"/>
      <c r="L1307" s="11"/>
      <c r="M1307" s="9"/>
      <c r="N1307" s="9"/>
      <c r="O1307" s="9"/>
    </row>
    <row r="1308" spans="7:15" x14ac:dyDescent="0.2">
      <c r="G1308" s="11"/>
      <c r="H1308" s="12"/>
      <c r="I1308" s="12"/>
      <c r="J1308" s="17"/>
      <c r="K1308" s="17"/>
      <c r="L1308" s="11"/>
      <c r="M1308" s="9"/>
      <c r="N1308" s="9"/>
      <c r="O1308" s="9"/>
    </row>
    <row r="1309" spans="7:15" x14ac:dyDescent="0.2">
      <c r="G1309" s="11"/>
      <c r="H1309" s="12"/>
      <c r="I1309" s="12"/>
      <c r="J1309" s="17"/>
      <c r="K1309" s="17"/>
      <c r="L1309" s="11"/>
      <c r="M1309" s="9"/>
      <c r="N1309" s="9"/>
      <c r="O1309" s="9"/>
    </row>
    <row r="1310" spans="7:15" x14ac:dyDescent="0.2">
      <c r="G1310" s="11"/>
      <c r="H1310" s="12"/>
      <c r="I1310" s="12"/>
      <c r="J1310" s="17"/>
      <c r="K1310" s="17"/>
      <c r="L1310" s="11"/>
      <c r="M1310" s="9"/>
      <c r="N1310" s="9"/>
      <c r="O1310" s="9"/>
    </row>
    <row r="1311" spans="7:15" x14ac:dyDescent="0.2">
      <c r="G1311" s="11"/>
      <c r="H1311" s="12"/>
      <c r="I1311" s="12"/>
      <c r="J1311" s="17"/>
      <c r="K1311" s="17"/>
      <c r="L1311" s="11"/>
      <c r="M1311" s="9"/>
      <c r="N1311" s="9"/>
      <c r="O1311" s="9"/>
    </row>
    <row r="1312" spans="7:15" x14ac:dyDescent="0.2">
      <c r="G1312" s="11"/>
      <c r="H1312" s="12"/>
      <c r="I1312" s="12"/>
      <c r="J1312" s="17"/>
      <c r="K1312" s="17"/>
      <c r="L1312" s="11"/>
      <c r="M1312" s="9"/>
      <c r="N1312" s="9"/>
      <c r="O1312" s="9"/>
    </row>
    <row r="1313" spans="7:15" x14ac:dyDescent="0.2">
      <c r="G1313" s="11"/>
      <c r="H1313" s="12"/>
      <c r="I1313" s="12"/>
      <c r="J1313" s="17"/>
      <c r="K1313" s="17"/>
      <c r="L1313" s="11"/>
      <c r="M1313" s="9"/>
      <c r="N1313" s="9"/>
      <c r="O1313" s="9"/>
    </row>
    <row r="1314" spans="7:15" x14ac:dyDescent="0.2">
      <c r="G1314" s="11"/>
      <c r="H1314" s="12"/>
      <c r="I1314" s="12"/>
      <c r="J1314" s="17"/>
      <c r="K1314" s="17"/>
      <c r="L1314" s="11"/>
      <c r="M1314" s="9"/>
      <c r="N1314" s="9"/>
      <c r="O1314" s="9"/>
    </row>
    <row r="1315" spans="7:15" x14ac:dyDescent="0.2">
      <c r="G1315" s="11"/>
      <c r="H1315" s="12"/>
      <c r="I1315" s="12"/>
      <c r="J1315" s="17"/>
      <c r="K1315" s="17"/>
      <c r="L1315" s="11"/>
      <c r="M1315" s="9"/>
      <c r="N1315" s="9"/>
      <c r="O1315" s="9"/>
    </row>
    <row r="1316" spans="7:15" x14ac:dyDescent="0.2">
      <c r="G1316" s="11"/>
      <c r="H1316" s="12"/>
      <c r="I1316" s="12"/>
      <c r="J1316" s="17"/>
      <c r="K1316" s="17"/>
      <c r="L1316" s="11"/>
      <c r="M1316" s="9"/>
      <c r="N1316" s="9"/>
      <c r="O1316" s="9"/>
    </row>
    <row r="1317" spans="7:15" x14ac:dyDescent="0.2">
      <c r="G1317" s="11"/>
      <c r="H1317" s="12"/>
      <c r="I1317" s="12"/>
      <c r="J1317" s="17"/>
      <c r="K1317" s="17"/>
      <c r="L1317" s="11"/>
      <c r="M1317" s="9"/>
      <c r="N1317" s="9"/>
      <c r="O1317" s="9"/>
    </row>
    <row r="1318" spans="7:15" x14ac:dyDescent="0.2">
      <c r="G1318" s="11"/>
      <c r="H1318" s="12"/>
      <c r="I1318" s="12"/>
      <c r="J1318" s="17"/>
      <c r="K1318" s="17"/>
      <c r="L1318" s="11"/>
      <c r="M1318" s="9"/>
      <c r="N1318" s="9"/>
      <c r="O1318" s="9"/>
    </row>
    <row r="1319" spans="7:15" x14ac:dyDescent="0.2">
      <c r="G1319" s="11"/>
      <c r="H1319" s="12"/>
      <c r="I1319" s="12"/>
      <c r="J1319" s="17"/>
      <c r="K1319" s="17"/>
      <c r="L1319" s="11"/>
      <c r="M1319" s="9"/>
      <c r="N1319" s="9"/>
      <c r="O1319" s="9"/>
    </row>
    <row r="1320" spans="7:15" x14ac:dyDescent="0.2">
      <c r="G1320" s="11"/>
      <c r="H1320" s="12"/>
      <c r="I1320" s="12"/>
      <c r="J1320" s="17"/>
      <c r="K1320" s="17"/>
      <c r="L1320" s="11"/>
      <c r="M1320" s="9"/>
      <c r="N1320" s="9"/>
      <c r="O1320" s="9"/>
    </row>
    <row r="1321" spans="7:15" x14ac:dyDescent="0.2">
      <c r="G1321" s="11"/>
      <c r="H1321" s="12"/>
      <c r="I1321" s="12"/>
      <c r="J1321" s="17"/>
      <c r="K1321" s="17"/>
      <c r="L1321" s="11"/>
      <c r="M1321" s="9"/>
      <c r="N1321" s="9"/>
      <c r="O1321" s="9"/>
    </row>
    <row r="1322" spans="7:15" x14ac:dyDescent="0.2">
      <c r="G1322" s="11"/>
      <c r="H1322" s="12"/>
      <c r="I1322" s="12"/>
      <c r="J1322" s="17"/>
      <c r="K1322" s="17"/>
      <c r="L1322" s="11"/>
      <c r="M1322" s="9"/>
      <c r="N1322" s="9"/>
      <c r="O1322" s="9"/>
    </row>
    <row r="1323" spans="7:15" x14ac:dyDescent="0.2">
      <c r="G1323" s="11"/>
      <c r="H1323" s="12"/>
      <c r="I1323" s="12"/>
      <c r="J1323" s="17"/>
      <c r="K1323" s="17"/>
      <c r="L1323" s="11"/>
      <c r="M1323" s="9"/>
      <c r="N1323" s="9"/>
      <c r="O1323" s="9"/>
    </row>
    <row r="1324" spans="7:15" x14ac:dyDescent="0.2">
      <c r="G1324" s="11"/>
      <c r="H1324" s="12"/>
      <c r="I1324" s="12"/>
      <c r="J1324" s="17"/>
      <c r="K1324" s="17"/>
      <c r="L1324" s="11"/>
      <c r="M1324" s="9"/>
      <c r="N1324" s="9"/>
      <c r="O1324" s="9"/>
    </row>
    <row r="1325" spans="7:15" x14ac:dyDescent="0.2">
      <c r="G1325" s="11"/>
      <c r="H1325" s="12"/>
      <c r="I1325" s="12"/>
      <c r="J1325" s="17"/>
      <c r="K1325" s="17"/>
      <c r="L1325" s="11"/>
      <c r="M1325" s="9"/>
      <c r="N1325" s="9"/>
      <c r="O1325" s="9"/>
    </row>
    <row r="1326" spans="7:15" x14ac:dyDescent="0.2">
      <c r="G1326" s="11"/>
      <c r="H1326" s="12"/>
      <c r="I1326" s="12"/>
      <c r="J1326" s="17"/>
      <c r="K1326" s="17"/>
      <c r="L1326" s="11"/>
      <c r="M1326" s="9"/>
      <c r="N1326" s="9"/>
      <c r="O1326" s="9"/>
    </row>
    <row r="1327" spans="7:15" x14ac:dyDescent="0.2">
      <c r="G1327" s="11"/>
      <c r="H1327" s="12"/>
      <c r="I1327" s="12"/>
      <c r="J1327" s="17"/>
      <c r="K1327" s="17"/>
      <c r="L1327" s="11"/>
      <c r="M1327" s="9"/>
      <c r="N1327" s="9"/>
      <c r="O1327" s="9"/>
    </row>
    <row r="1328" spans="7:15" x14ac:dyDescent="0.2">
      <c r="G1328" s="11"/>
      <c r="H1328" s="12"/>
      <c r="I1328" s="12"/>
      <c r="J1328" s="17"/>
      <c r="K1328" s="17"/>
      <c r="L1328" s="11"/>
      <c r="M1328" s="9"/>
      <c r="N1328" s="9"/>
      <c r="O1328" s="9"/>
    </row>
    <row r="1329" spans="7:15" x14ac:dyDescent="0.2">
      <c r="G1329" s="11"/>
      <c r="H1329" s="12"/>
      <c r="I1329" s="12"/>
      <c r="J1329" s="17"/>
      <c r="K1329" s="17"/>
      <c r="L1329" s="11"/>
      <c r="M1329" s="9"/>
      <c r="N1329" s="9"/>
      <c r="O1329" s="9"/>
    </row>
    <row r="1330" spans="7:15" x14ac:dyDescent="0.2">
      <c r="G1330" s="11"/>
      <c r="H1330" s="12"/>
      <c r="I1330" s="12"/>
      <c r="J1330" s="17"/>
      <c r="K1330" s="17"/>
      <c r="L1330" s="11"/>
      <c r="M1330" s="9"/>
      <c r="N1330" s="9"/>
      <c r="O1330" s="9"/>
    </row>
    <row r="1331" spans="7:15" x14ac:dyDescent="0.2">
      <c r="G1331" s="11"/>
      <c r="H1331" s="12"/>
      <c r="I1331" s="12"/>
      <c r="J1331" s="17"/>
      <c r="K1331" s="17"/>
      <c r="L1331" s="11"/>
      <c r="M1331" s="9"/>
      <c r="N1331" s="9"/>
      <c r="O1331" s="9"/>
    </row>
    <row r="1332" spans="7:15" x14ac:dyDescent="0.2">
      <c r="G1332" s="11"/>
      <c r="H1332" s="12"/>
      <c r="I1332" s="12"/>
      <c r="J1332" s="17"/>
      <c r="K1332" s="17"/>
      <c r="L1332" s="11"/>
      <c r="M1332" s="9"/>
      <c r="N1332" s="9"/>
      <c r="O1332" s="9"/>
    </row>
    <row r="1333" spans="7:15" x14ac:dyDescent="0.2">
      <c r="G1333" s="11"/>
      <c r="H1333" s="12"/>
      <c r="I1333" s="12"/>
      <c r="J1333" s="17"/>
      <c r="K1333" s="17"/>
      <c r="L1333" s="11"/>
      <c r="M1333" s="9"/>
      <c r="N1333" s="9"/>
      <c r="O1333" s="9"/>
    </row>
    <row r="1334" spans="7:15" x14ac:dyDescent="0.2">
      <c r="G1334" s="11"/>
      <c r="H1334" s="12"/>
      <c r="I1334" s="12"/>
      <c r="J1334" s="17"/>
      <c r="K1334" s="17"/>
      <c r="L1334" s="11"/>
      <c r="M1334" s="9"/>
      <c r="N1334" s="9"/>
      <c r="O1334" s="9"/>
    </row>
    <row r="1335" spans="7:15" x14ac:dyDescent="0.2">
      <c r="G1335" s="11"/>
      <c r="H1335" s="12"/>
      <c r="I1335" s="12"/>
      <c r="J1335" s="17"/>
      <c r="K1335" s="17"/>
      <c r="L1335" s="11"/>
      <c r="M1335" s="9"/>
      <c r="N1335" s="9"/>
      <c r="O1335" s="9"/>
    </row>
    <row r="1336" spans="7:15" x14ac:dyDescent="0.2">
      <c r="G1336" s="11"/>
      <c r="H1336" s="12"/>
      <c r="I1336" s="12"/>
      <c r="J1336" s="17"/>
      <c r="K1336" s="17"/>
      <c r="L1336" s="11"/>
      <c r="M1336" s="9"/>
      <c r="N1336" s="9"/>
      <c r="O1336" s="9"/>
    </row>
    <row r="1337" spans="7:15" x14ac:dyDescent="0.2">
      <c r="G1337" s="11"/>
      <c r="H1337" s="12"/>
      <c r="I1337" s="12"/>
      <c r="J1337" s="17"/>
      <c r="K1337" s="17"/>
      <c r="L1337" s="11"/>
      <c r="M1337" s="9"/>
      <c r="N1337" s="9"/>
      <c r="O1337" s="9"/>
    </row>
    <row r="1338" spans="7:15" x14ac:dyDescent="0.2">
      <c r="G1338" s="11"/>
      <c r="H1338" s="12"/>
      <c r="I1338" s="12"/>
      <c r="J1338" s="17"/>
      <c r="K1338" s="17"/>
      <c r="L1338" s="11"/>
      <c r="M1338" s="9"/>
      <c r="N1338" s="9"/>
      <c r="O1338" s="9"/>
    </row>
    <row r="1339" spans="7:15" x14ac:dyDescent="0.2">
      <c r="G1339" s="11"/>
      <c r="H1339" s="12"/>
      <c r="I1339" s="12"/>
      <c r="J1339" s="17"/>
      <c r="K1339" s="17"/>
      <c r="L1339" s="11"/>
      <c r="M1339" s="9"/>
      <c r="N1339" s="9"/>
      <c r="O1339" s="9"/>
    </row>
    <row r="1340" spans="7:15" x14ac:dyDescent="0.2">
      <c r="G1340" s="11"/>
      <c r="H1340" s="12"/>
      <c r="I1340" s="12"/>
      <c r="J1340" s="17"/>
      <c r="K1340" s="17"/>
      <c r="L1340" s="11"/>
      <c r="M1340" s="9"/>
      <c r="N1340" s="9"/>
      <c r="O1340" s="9"/>
    </row>
    <row r="1341" spans="7:15" x14ac:dyDescent="0.2">
      <c r="G1341" s="11"/>
      <c r="H1341" s="12"/>
      <c r="I1341" s="12"/>
      <c r="J1341" s="17"/>
      <c r="K1341" s="17"/>
      <c r="L1341" s="11"/>
      <c r="M1341" s="9"/>
      <c r="N1341" s="9"/>
      <c r="O1341" s="9"/>
    </row>
    <row r="1342" spans="7:15" x14ac:dyDescent="0.2">
      <c r="G1342" s="11"/>
      <c r="H1342" s="12"/>
      <c r="I1342" s="12"/>
      <c r="J1342" s="17"/>
      <c r="K1342" s="17"/>
      <c r="L1342" s="11"/>
      <c r="M1342" s="9"/>
      <c r="N1342" s="9"/>
      <c r="O1342" s="9"/>
    </row>
    <row r="1343" spans="7:15" x14ac:dyDescent="0.2">
      <c r="G1343" s="11"/>
      <c r="H1343" s="12"/>
      <c r="I1343" s="12"/>
      <c r="J1343" s="17"/>
      <c r="K1343" s="17"/>
      <c r="L1343" s="11"/>
      <c r="M1343" s="9"/>
      <c r="N1343" s="9"/>
      <c r="O1343" s="9"/>
    </row>
    <row r="1344" spans="7:15" x14ac:dyDescent="0.2">
      <c r="G1344" s="11"/>
      <c r="H1344" s="12"/>
      <c r="I1344" s="12"/>
      <c r="J1344" s="17"/>
      <c r="K1344" s="17"/>
      <c r="L1344" s="11"/>
      <c r="M1344" s="9"/>
      <c r="N1344" s="9"/>
      <c r="O1344" s="9"/>
    </row>
    <row r="1345" spans="7:15" x14ac:dyDescent="0.2">
      <c r="G1345" s="11"/>
      <c r="H1345" s="12"/>
      <c r="I1345" s="12"/>
      <c r="J1345" s="17"/>
      <c r="K1345" s="17"/>
      <c r="L1345" s="11"/>
      <c r="M1345" s="9"/>
      <c r="N1345" s="9"/>
      <c r="O1345" s="9"/>
    </row>
    <row r="1346" spans="7:15" x14ac:dyDescent="0.2">
      <c r="G1346" s="11"/>
      <c r="H1346" s="12"/>
      <c r="I1346" s="12"/>
      <c r="J1346" s="17"/>
      <c r="K1346" s="17"/>
      <c r="L1346" s="11"/>
      <c r="M1346" s="9"/>
      <c r="N1346" s="9"/>
      <c r="O1346" s="9"/>
    </row>
    <row r="1347" spans="7:15" x14ac:dyDescent="0.2">
      <c r="G1347" s="11"/>
      <c r="H1347" s="12"/>
      <c r="I1347" s="12"/>
      <c r="J1347" s="17"/>
      <c r="K1347" s="17"/>
      <c r="L1347" s="11"/>
      <c r="M1347" s="9"/>
      <c r="N1347" s="9"/>
      <c r="O1347" s="9"/>
    </row>
    <row r="1348" spans="7:15" x14ac:dyDescent="0.2">
      <c r="G1348" s="11"/>
      <c r="H1348" s="12"/>
      <c r="I1348" s="12"/>
      <c r="J1348" s="17"/>
      <c r="K1348" s="17"/>
      <c r="L1348" s="11"/>
      <c r="M1348" s="9"/>
      <c r="N1348" s="9"/>
      <c r="O1348" s="9"/>
    </row>
    <row r="1349" spans="7:15" x14ac:dyDescent="0.2">
      <c r="G1349" s="11"/>
      <c r="H1349" s="12"/>
      <c r="I1349" s="12"/>
      <c r="J1349" s="17"/>
      <c r="K1349" s="17"/>
      <c r="L1349" s="11"/>
      <c r="M1349" s="9"/>
      <c r="N1349" s="9"/>
      <c r="O1349" s="9"/>
    </row>
    <row r="1350" spans="7:15" x14ac:dyDescent="0.2">
      <c r="G1350" s="11"/>
      <c r="H1350" s="12"/>
      <c r="I1350" s="12"/>
      <c r="J1350" s="17"/>
      <c r="K1350" s="17"/>
      <c r="L1350" s="11"/>
      <c r="M1350" s="9"/>
      <c r="N1350" s="9"/>
      <c r="O1350" s="9"/>
    </row>
    <row r="1351" spans="7:15" x14ac:dyDescent="0.2">
      <c r="G1351" s="11"/>
      <c r="H1351" s="12"/>
      <c r="I1351" s="12"/>
      <c r="J1351" s="17"/>
      <c r="K1351" s="17"/>
      <c r="L1351" s="11"/>
      <c r="M1351" s="9"/>
      <c r="N1351" s="9"/>
      <c r="O1351" s="9"/>
    </row>
    <row r="1352" spans="7:15" x14ac:dyDescent="0.2">
      <c r="G1352" s="11"/>
      <c r="H1352" s="12"/>
      <c r="I1352" s="12"/>
      <c r="J1352" s="17"/>
      <c r="K1352" s="17"/>
      <c r="L1352" s="11"/>
      <c r="M1352" s="9"/>
      <c r="N1352" s="9"/>
      <c r="O1352" s="9"/>
    </row>
    <row r="1353" spans="7:15" x14ac:dyDescent="0.2">
      <c r="G1353" s="11"/>
      <c r="H1353" s="12"/>
      <c r="I1353" s="12"/>
      <c r="J1353" s="17"/>
      <c r="K1353" s="17"/>
      <c r="L1353" s="11"/>
      <c r="M1353" s="9"/>
      <c r="N1353" s="9"/>
      <c r="O1353" s="9"/>
    </row>
    <row r="1354" spans="7:15" x14ac:dyDescent="0.2">
      <c r="G1354" s="11"/>
      <c r="H1354" s="12"/>
      <c r="I1354" s="12"/>
      <c r="J1354" s="17"/>
      <c r="K1354" s="17"/>
      <c r="L1354" s="11"/>
      <c r="M1354" s="9"/>
      <c r="N1354" s="9"/>
      <c r="O1354" s="9"/>
    </row>
    <row r="1355" spans="7:15" x14ac:dyDescent="0.2">
      <c r="G1355" s="11"/>
      <c r="H1355" s="12"/>
      <c r="I1355" s="12"/>
      <c r="J1355" s="17"/>
      <c r="K1355" s="17"/>
      <c r="L1355" s="11"/>
      <c r="M1355" s="9"/>
      <c r="N1355" s="9"/>
      <c r="O1355" s="9"/>
    </row>
    <row r="1356" spans="7:15" x14ac:dyDescent="0.2">
      <c r="G1356" s="11"/>
      <c r="H1356" s="12"/>
      <c r="I1356" s="12"/>
      <c r="J1356" s="17"/>
      <c r="K1356" s="17"/>
      <c r="L1356" s="11"/>
      <c r="M1356" s="9"/>
      <c r="N1356" s="9"/>
      <c r="O1356" s="9"/>
    </row>
    <row r="1357" spans="7:15" x14ac:dyDescent="0.2">
      <c r="G1357" s="11"/>
      <c r="H1357" s="12"/>
      <c r="I1357" s="12"/>
      <c r="J1357" s="17"/>
      <c r="K1357" s="17"/>
      <c r="L1357" s="11"/>
      <c r="M1357" s="9"/>
      <c r="N1357" s="9"/>
      <c r="O1357" s="9"/>
    </row>
    <row r="1358" spans="7:15" x14ac:dyDescent="0.2">
      <c r="G1358" s="11"/>
      <c r="H1358" s="12"/>
      <c r="I1358" s="12"/>
      <c r="J1358" s="17"/>
      <c r="K1358" s="17"/>
      <c r="L1358" s="11"/>
      <c r="M1358" s="9"/>
      <c r="N1358" s="9"/>
      <c r="O1358" s="9"/>
    </row>
    <row r="1359" spans="7:15" x14ac:dyDescent="0.2">
      <c r="G1359" s="11"/>
      <c r="H1359" s="12"/>
      <c r="I1359" s="12"/>
      <c r="J1359" s="17"/>
      <c r="K1359" s="17"/>
      <c r="L1359" s="11"/>
      <c r="M1359" s="9"/>
      <c r="N1359" s="9"/>
      <c r="O1359" s="9"/>
    </row>
    <row r="1360" spans="7:15" x14ac:dyDescent="0.2">
      <c r="G1360" s="11"/>
      <c r="H1360" s="12"/>
      <c r="I1360" s="12"/>
      <c r="J1360" s="17"/>
      <c r="K1360" s="17"/>
      <c r="L1360" s="11"/>
      <c r="M1360" s="9"/>
      <c r="N1360" s="9"/>
      <c r="O1360" s="9"/>
    </row>
    <row r="1361" spans="7:15" x14ac:dyDescent="0.2">
      <c r="G1361" s="11"/>
      <c r="H1361" s="12"/>
      <c r="I1361" s="12"/>
      <c r="J1361" s="17"/>
      <c r="K1361" s="17"/>
      <c r="L1361" s="11"/>
      <c r="M1361" s="9"/>
      <c r="N1361" s="9"/>
      <c r="O1361" s="9"/>
    </row>
    <row r="1362" spans="7:15" x14ac:dyDescent="0.2">
      <c r="G1362" s="11"/>
      <c r="H1362" s="12"/>
      <c r="I1362" s="12"/>
      <c r="J1362" s="17"/>
      <c r="K1362" s="17"/>
      <c r="L1362" s="11"/>
      <c r="M1362" s="9"/>
      <c r="N1362" s="9"/>
      <c r="O1362" s="9"/>
    </row>
    <row r="1363" spans="7:15" x14ac:dyDescent="0.2">
      <c r="G1363" s="11"/>
      <c r="H1363" s="12"/>
      <c r="I1363" s="12"/>
      <c r="J1363" s="17"/>
      <c r="K1363" s="17"/>
      <c r="L1363" s="11"/>
      <c r="M1363" s="9"/>
      <c r="N1363" s="9"/>
      <c r="O1363" s="9"/>
    </row>
    <row r="1364" spans="7:15" x14ac:dyDescent="0.2">
      <c r="G1364" s="11"/>
      <c r="H1364" s="12"/>
      <c r="I1364" s="12"/>
      <c r="J1364" s="17"/>
      <c r="K1364" s="17"/>
      <c r="L1364" s="11"/>
      <c r="M1364" s="9"/>
      <c r="N1364" s="9"/>
      <c r="O1364" s="9"/>
    </row>
    <row r="1365" spans="7:15" x14ac:dyDescent="0.2">
      <c r="G1365" s="11"/>
      <c r="H1365" s="12"/>
      <c r="I1365" s="12"/>
      <c r="J1365" s="17"/>
      <c r="K1365" s="17"/>
      <c r="L1365" s="11"/>
      <c r="M1365" s="9"/>
      <c r="N1365" s="9"/>
      <c r="O1365" s="9"/>
    </row>
    <row r="1366" spans="7:15" x14ac:dyDescent="0.2">
      <c r="G1366" s="11"/>
      <c r="H1366" s="12"/>
      <c r="I1366" s="12"/>
      <c r="J1366" s="17"/>
      <c r="K1366" s="17"/>
      <c r="L1366" s="11"/>
      <c r="M1366" s="9"/>
      <c r="N1366" s="9"/>
      <c r="O1366" s="9"/>
    </row>
    <row r="1367" spans="7:15" x14ac:dyDescent="0.2">
      <c r="G1367" s="11"/>
      <c r="H1367" s="12"/>
      <c r="I1367" s="12"/>
      <c r="J1367" s="17"/>
      <c r="K1367" s="17"/>
      <c r="L1367" s="11"/>
      <c r="M1367" s="9"/>
      <c r="N1367" s="9"/>
      <c r="O1367" s="9"/>
    </row>
    <row r="1368" spans="7:15" x14ac:dyDescent="0.2">
      <c r="G1368" s="11"/>
      <c r="H1368" s="12"/>
      <c r="I1368" s="12"/>
      <c r="J1368" s="17"/>
      <c r="K1368" s="17"/>
      <c r="L1368" s="11"/>
      <c r="M1368" s="9"/>
      <c r="N1368" s="9"/>
      <c r="O1368" s="9"/>
    </row>
    <row r="1369" spans="7:15" x14ac:dyDescent="0.2">
      <c r="G1369" s="11"/>
      <c r="H1369" s="12"/>
      <c r="I1369" s="12"/>
      <c r="J1369" s="17"/>
      <c r="K1369" s="17"/>
      <c r="L1369" s="11"/>
      <c r="M1369" s="9"/>
      <c r="N1369" s="9"/>
      <c r="O1369" s="9"/>
    </row>
    <row r="1370" spans="7:15" x14ac:dyDescent="0.2">
      <c r="G1370" s="11"/>
      <c r="H1370" s="12"/>
      <c r="I1370" s="12"/>
      <c r="J1370" s="17"/>
      <c r="K1370" s="17"/>
      <c r="L1370" s="11"/>
      <c r="M1370" s="9"/>
      <c r="N1370" s="9"/>
      <c r="O1370" s="9"/>
    </row>
    <row r="1371" spans="7:15" x14ac:dyDescent="0.2">
      <c r="G1371" s="11"/>
      <c r="H1371" s="12"/>
      <c r="I1371" s="12"/>
      <c r="J1371" s="17"/>
      <c r="K1371" s="17"/>
      <c r="L1371" s="11"/>
      <c r="M1371" s="9"/>
      <c r="N1371" s="9"/>
      <c r="O1371" s="9"/>
    </row>
    <row r="1372" spans="7:15" x14ac:dyDescent="0.2">
      <c r="G1372" s="11"/>
      <c r="H1372" s="12"/>
      <c r="I1372" s="12"/>
      <c r="J1372" s="17"/>
      <c r="K1372" s="17"/>
      <c r="L1372" s="11"/>
      <c r="M1372" s="9"/>
      <c r="N1372" s="9"/>
      <c r="O1372" s="9"/>
    </row>
    <row r="1373" spans="7:15" x14ac:dyDescent="0.2">
      <c r="G1373" s="11"/>
      <c r="H1373" s="12"/>
      <c r="I1373" s="12"/>
      <c r="J1373" s="17"/>
      <c r="K1373" s="17"/>
      <c r="L1373" s="11"/>
      <c r="M1373" s="9"/>
      <c r="N1373" s="9"/>
      <c r="O1373" s="9"/>
    </row>
    <row r="1374" spans="7:15" x14ac:dyDescent="0.2">
      <c r="G1374" s="11"/>
      <c r="H1374" s="12"/>
      <c r="I1374" s="12"/>
      <c r="J1374" s="17"/>
      <c r="K1374" s="17"/>
      <c r="L1374" s="11"/>
      <c r="M1374" s="9"/>
      <c r="N1374" s="9"/>
      <c r="O1374" s="9"/>
    </row>
    <row r="1375" spans="7:15" x14ac:dyDescent="0.2">
      <c r="G1375" s="11"/>
      <c r="H1375" s="12"/>
      <c r="I1375" s="12"/>
      <c r="J1375" s="17"/>
      <c r="K1375" s="17"/>
      <c r="L1375" s="11"/>
      <c r="M1375" s="9"/>
      <c r="N1375" s="9"/>
      <c r="O1375" s="9"/>
    </row>
    <row r="1376" spans="7:15" x14ac:dyDescent="0.2">
      <c r="G1376" s="11"/>
      <c r="H1376" s="12"/>
      <c r="I1376" s="12"/>
      <c r="J1376" s="17"/>
      <c r="K1376" s="17"/>
      <c r="L1376" s="11"/>
      <c r="M1376" s="9"/>
      <c r="N1376" s="9"/>
      <c r="O1376" s="9"/>
    </row>
    <row r="1377" spans="7:15" x14ac:dyDescent="0.2">
      <c r="G1377" s="11"/>
      <c r="H1377" s="12"/>
      <c r="I1377" s="12"/>
      <c r="J1377" s="17"/>
      <c r="K1377" s="17"/>
      <c r="L1377" s="11"/>
      <c r="M1377" s="9"/>
      <c r="N1377" s="9"/>
      <c r="O1377" s="9"/>
    </row>
    <row r="1378" spans="7:15" x14ac:dyDescent="0.2">
      <c r="G1378" s="11"/>
      <c r="H1378" s="12"/>
      <c r="I1378" s="12"/>
      <c r="J1378" s="17"/>
      <c r="K1378" s="17"/>
      <c r="L1378" s="11"/>
      <c r="M1378" s="9"/>
      <c r="N1378" s="9"/>
      <c r="O1378" s="9"/>
    </row>
    <row r="1379" spans="7:15" x14ac:dyDescent="0.2">
      <c r="G1379" s="11"/>
      <c r="H1379" s="12"/>
      <c r="I1379" s="12"/>
      <c r="J1379" s="17"/>
      <c r="K1379" s="17"/>
      <c r="L1379" s="11"/>
      <c r="M1379" s="9"/>
      <c r="N1379" s="9"/>
      <c r="O1379" s="9"/>
    </row>
    <row r="1380" spans="7:15" x14ac:dyDescent="0.2">
      <c r="G1380" s="11"/>
      <c r="H1380" s="12"/>
      <c r="I1380" s="12"/>
      <c r="J1380" s="17"/>
      <c r="K1380" s="17"/>
      <c r="L1380" s="11"/>
      <c r="M1380" s="9"/>
      <c r="N1380" s="9"/>
      <c r="O1380" s="9"/>
    </row>
    <row r="1381" spans="7:15" x14ac:dyDescent="0.2">
      <c r="G1381" s="11"/>
      <c r="H1381" s="12"/>
      <c r="I1381" s="12"/>
      <c r="J1381" s="17"/>
      <c r="K1381" s="17"/>
      <c r="L1381" s="11"/>
      <c r="M1381" s="9"/>
      <c r="N1381" s="9"/>
      <c r="O1381" s="9"/>
    </row>
    <row r="1382" spans="7:15" x14ac:dyDescent="0.2">
      <c r="G1382" s="11"/>
      <c r="H1382" s="12"/>
      <c r="I1382" s="12"/>
      <c r="J1382" s="17"/>
      <c r="K1382" s="17"/>
      <c r="L1382" s="11"/>
      <c r="M1382" s="9"/>
      <c r="N1382" s="9"/>
      <c r="O1382" s="9"/>
    </row>
    <row r="1383" spans="7:15" x14ac:dyDescent="0.2">
      <c r="G1383" s="11"/>
      <c r="H1383" s="12"/>
      <c r="I1383" s="12"/>
      <c r="J1383" s="17"/>
      <c r="K1383" s="17"/>
      <c r="L1383" s="11"/>
      <c r="M1383" s="9"/>
      <c r="N1383" s="9"/>
      <c r="O1383" s="9"/>
    </row>
    <row r="1384" spans="7:15" x14ac:dyDescent="0.2">
      <c r="G1384" s="11"/>
      <c r="H1384" s="12"/>
      <c r="I1384" s="12"/>
      <c r="J1384" s="17"/>
      <c r="K1384" s="17"/>
      <c r="L1384" s="11"/>
      <c r="M1384" s="9"/>
      <c r="N1384" s="9"/>
      <c r="O1384" s="9"/>
    </row>
    <row r="1385" spans="7:15" x14ac:dyDescent="0.2">
      <c r="G1385" s="11"/>
      <c r="H1385" s="12"/>
      <c r="I1385" s="12"/>
      <c r="J1385" s="17"/>
      <c r="K1385" s="17"/>
      <c r="L1385" s="11"/>
      <c r="M1385" s="9"/>
      <c r="N1385" s="9"/>
      <c r="O1385" s="9"/>
    </row>
    <row r="1386" spans="7:15" x14ac:dyDescent="0.2">
      <c r="G1386" s="11"/>
      <c r="H1386" s="12"/>
      <c r="I1386" s="12"/>
      <c r="J1386" s="17"/>
      <c r="K1386" s="17"/>
      <c r="L1386" s="11"/>
      <c r="M1386" s="9"/>
      <c r="N1386" s="9"/>
      <c r="O1386" s="9"/>
    </row>
    <row r="1387" spans="7:15" x14ac:dyDescent="0.2">
      <c r="G1387" s="11"/>
      <c r="H1387" s="12"/>
      <c r="I1387" s="12"/>
      <c r="J1387" s="17"/>
      <c r="K1387" s="17"/>
      <c r="L1387" s="11"/>
      <c r="M1387" s="9"/>
      <c r="N1387" s="9"/>
      <c r="O1387" s="9"/>
    </row>
    <row r="1388" spans="7:15" x14ac:dyDescent="0.2">
      <c r="G1388" s="11"/>
      <c r="H1388" s="12"/>
      <c r="I1388" s="12"/>
      <c r="J1388" s="17"/>
      <c r="K1388" s="17"/>
      <c r="L1388" s="11"/>
      <c r="M1388" s="9"/>
      <c r="N1388" s="9"/>
      <c r="O1388" s="9"/>
    </row>
    <row r="1389" spans="7:15" x14ac:dyDescent="0.2">
      <c r="G1389" s="11"/>
      <c r="H1389" s="12"/>
      <c r="I1389" s="12"/>
      <c r="J1389" s="17"/>
      <c r="K1389" s="17"/>
      <c r="L1389" s="11"/>
      <c r="M1389" s="9"/>
      <c r="N1389" s="9"/>
      <c r="O1389" s="9"/>
    </row>
    <row r="1390" spans="7:15" x14ac:dyDescent="0.2">
      <c r="G1390" s="11"/>
      <c r="H1390" s="12"/>
      <c r="I1390" s="12"/>
      <c r="J1390" s="17"/>
      <c r="K1390" s="17"/>
      <c r="L1390" s="11"/>
      <c r="M1390" s="9"/>
      <c r="N1390" s="9"/>
      <c r="O1390" s="9"/>
    </row>
    <row r="1391" spans="7:15" x14ac:dyDescent="0.2">
      <c r="G1391" s="11"/>
      <c r="H1391" s="12"/>
      <c r="I1391" s="12"/>
      <c r="J1391" s="17"/>
      <c r="K1391" s="17"/>
      <c r="L1391" s="11"/>
      <c r="M1391" s="9"/>
      <c r="N1391" s="9"/>
      <c r="O1391" s="9"/>
    </row>
    <row r="1392" spans="7:15" x14ac:dyDescent="0.2">
      <c r="G1392" s="11"/>
      <c r="H1392" s="12"/>
      <c r="I1392" s="12"/>
      <c r="J1392" s="17"/>
      <c r="K1392" s="17"/>
      <c r="L1392" s="11"/>
      <c r="M1392" s="9"/>
      <c r="N1392" s="9"/>
      <c r="O1392" s="9"/>
    </row>
    <row r="1393" spans="7:15" x14ac:dyDescent="0.2">
      <c r="G1393" s="11"/>
      <c r="H1393" s="12"/>
      <c r="I1393" s="12"/>
      <c r="J1393" s="17"/>
      <c r="K1393" s="17"/>
      <c r="L1393" s="11"/>
      <c r="M1393" s="9"/>
      <c r="N1393" s="9"/>
      <c r="O1393" s="9"/>
    </row>
    <row r="1394" spans="7:15" x14ac:dyDescent="0.2">
      <c r="G1394" s="11"/>
      <c r="H1394" s="12"/>
      <c r="I1394" s="12"/>
      <c r="J1394" s="17"/>
      <c r="K1394" s="17"/>
      <c r="L1394" s="11"/>
      <c r="M1394" s="9"/>
      <c r="N1394" s="9"/>
      <c r="O1394" s="9"/>
    </row>
    <row r="1395" spans="7:15" x14ac:dyDescent="0.2">
      <c r="G1395" s="11"/>
      <c r="H1395" s="12"/>
      <c r="I1395" s="12"/>
      <c r="J1395" s="17"/>
      <c r="K1395" s="17"/>
      <c r="L1395" s="11"/>
      <c r="M1395" s="9"/>
      <c r="N1395" s="9"/>
      <c r="O1395" s="9"/>
    </row>
    <row r="1396" spans="7:15" x14ac:dyDescent="0.2">
      <c r="G1396" s="11"/>
      <c r="H1396" s="12"/>
      <c r="I1396" s="12"/>
      <c r="J1396" s="17"/>
      <c r="K1396" s="17"/>
      <c r="L1396" s="11"/>
      <c r="M1396" s="9"/>
      <c r="N1396" s="9"/>
      <c r="O1396" s="9"/>
    </row>
    <row r="1397" spans="7:15" x14ac:dyDescent="0.2">
      <c r="G1397" s="11"/>
      <c r="H1397" s="12"/>
      <c r="I1397" s="12"/>
      <c r="J1397" s="17"/>
      <c r="K1397" s="17"/>
      <c r="L1397" s="11"/>
      <c r="M1397" s="9"/>
      <c r="N1397" s="9"/>
      <c r="O1397" s="9"/>
    </row>
    <row r="1398" spans="7:15" x14ac:dyDescent="0.2">
      <c r="G1398" s="11"/>
      <c r="H1398" s="12"/>
      <c r="I1398" s="12"/>
      <c r="J1398" s="17"/>
      <c r="K1398" s="17"/>
      <c r="L1398" s="11"/>
      <c r="M1398" s="9"/>
      <c r="N1398" s="9"/>
      <c r="O1398" s="9"/>
    </row>
    <row r="1399" spans="7:15" x14ac:dyDescent="0.2">
      <c r="G1399" s="11"/>
      <c r="H1399" s="12"/>
      <c r="I1399" s="12"/>
      <c r="J1399" s="17"/>
      <c r="K1399" s="17"/>
      <c r="L1399" s="11"/>
      <c r="M1399" s="9"/>
      <c r="N1399" s="9"/>
      <c r="O1399" s="9"/>
    </row>
    <row r="1400" spans="7:15" x14ac:dyDescent="0.2">
      <c r="G1400" s="11"/>
      <c r="H1400" s="12"/>
      <c r="I1400" s="12"/>
      <c r="J1400" s="17"/>
      <c r="K1400" s="17"/>
      <c r="L1400" s="11"/>
      <c r="M1400" s="9"/>
      <c r="N1400" s="9"/>
      <c r="O1400" s="9"/>
    </row>
    <row r="1401" spans="7:15" x14ac:dyDescent="0.2">
      <c r="G1401" s="11"/>
      <c r="H1401" s="12"/>
      <c r="I1401" s="12"/>
      <c r="J1401" s="17"/>
      <c r="K1401" s="17"/>
      <c r="L1401" s="11"/>
      <c r="M1401" s="9"/>
      <c r="N1401" s="9"/>
      <c r="O1401" s="9"/>
    </row>
    <row r="1402" spans="7:15" x14ac:dyDescent="0.2">
      <c r="G1402" s="11"/>
      <c r="H1402" s="12"/>
      <c r="I1402" s="12"/>
      <c r="J1402" s="17"/>
      <c r="K1402" s="17"/>
      <c r="L1402" s="11"/>
      <c r="M1402" s="9"/>
      <c r="N1402" s="9"/>
      <c r="O1402" s="9"/>
    </row>
    <row r="1403" spans="7:15" x14ac:dyDescent="0.2">
      <c r="G1403" s="11"/>
      <c r="H1403" s="12"/>
      <c r="I1403" s="12"/>
      <c r="J1403" s="17"/>
      <c r="K1403" s="17"/>
      <c r="L1403" s="11"/>
      <c r="M1403" s="9"/>
      <c r="N1403" s="9"/>
      <c r="O1403" s="9"/>
    </row>
    <row r="1404" spans="7:15" x14ac:dyDescent="0.2">
      <c r="G1404" s="11"/>
      <c r="H1404" s="12"/>
      <c r="I1404" s="12"/>
      <c r="J1404" s="17"/>
      <c r="K1404" s="17"/>
      <c r="L1404" s="11"/>
      <c r="M1404" s="9"/>
      <c r="N1404" s="9"/>
      <c r="O1404" s="9"/>
    </row>
    <row r="1405" spans="7:15" x14ac:dyDescent="0.2">
      <c r="G1405" s="11"/>
      <c r="H1405" s="12"/>
      <c r="I1405" s="12"/>
      <c r="J1405" s="17"/>
      <c r="K1405" s="17"/>
      <c r="L1405" s="11"/>
      <c r="M1405" s="9"/>
      <c r="N1405" s="9"/>
      <c r="O1405" s="9"/>
    </row>
    <row r="1406" spans="7:15" x14ac:dyDescent="0.2">
      <c r="G1406" s="11"/>
      <c r="H1406" s="12"/>
      <c r="I1406" s="12"/>
      <c r="J1406" s="17"/>
      <c r="K1406" s="17"/>
      <c r="L1406" s="11"/>
      <c r="M1406" s="9"/>
      <c r="N1406" s="9"/>
      <c r="O1406" s="9"/>
    </row>
    <row r="1407" spans="7:15" x14ac:dyDescent="0.2">
      <c r="G1407" s="11"/>
      <c r="H1407" s="12"/>
      <c r="I1407" s="12"/>
      <c r="J1407" s="17"/>
      <c r="K1407" s="17"/>
      <c r="L1407" s="11"/>
      <c r="M1407" s="9"/>
      <c r="N1407" s="9"/>
      <c r="O1407" s="9"/>
    </row>
    <row r="1408" spans="7:15" x14ac:dyDescent="0.2">
      <c r="G1408" s="11"/>
      <c r="H1408" s="12"/>
      <c r="I1408" s="12"/>
      <c r="J1408" s="17"/>
      <c r="K1408" s="17"/>
      <c r="L1408" s="11"/>
      <c r="M1408" s="9"/>
      <c r="N1408" s="9"/>
      <c r="O1408" s="9"/>
    </row>
    <row r="1409" spans="7:15" x14ac:dyDescent="0.2">
      <c r="G1409" s="11"/>
      <c r="H1409" s="12"/>
      <c r="I1409" s="12"/>
      <c r="J1409" s="17"/>
      <c r="K1409" s="17"/>
      <c r="L1409" s="11"/>
      <c r="M1409" s="9"/>
      <c r="N1409" s="9"/>
      <c r="O1409" s="9"/>
    </row>
    <row r="1410" spans="7:15" x14ac:dyDescent="0.2">
      <c r="G1410" s="11"/>
      <c r="H1410" s="12"/>
      <c r="I1410" s="12"/>
      <c r="J1410" s="17"/>
      <c r="K1410" s="17"/>
      <c r="L1410" s="11"/>
      <c r="M1410" s="9"/>
      <c r="N1410" s="9"/>
      <c r="O1410" s="9"/>
    </row>
    <row r="1411" spans="7:15" x14ac:dyDescent="0.2">
      <c r="G1411" s="11"/>
      <c r="H1411" s="12"/>
      <c r="I1411" s="12"/>
      <c r="J1411" s="17"/>
      <c r="K1411" s="17"/>
      <c r="L1411" s="11"/>
      <c r="M1411" s="9"/>
      <c r="N1411" s="9"/>
      <c r="O1411" s="9"/>
    </row>
    <row r="1412" spans="7:15" x14ac:dyDescent="0.2">
      <c r="G1412" s="11"/>
      <c r="H1412" s="12"/>
      <c r="I1412" s="12"/>
      <c r="J1412" s="17"/>
      <c r="K1412" s="17"/>
      <c r="L1412" s="11"/>
      <c r="M1412" s="9"/>
      <c r="N1412" s="9"/>
      <c r="O1412" s="9"/>
    </row>
    <row r="1413" spans="7:15" x14ac:dyDescent="0.2">
      <c r="G1413" s="11"/>
      <c r="H1413" s="12"/>
      <c r="I1413" s="12"/>
      <c r="J1413" s="17"/>
      <c r="K1413" s="17"/>
      <c r="L1413" s="11"/>
      <c r="M1413" s="9"/>
      <c r="N1413" s="9"/>
      <c r="O1413" s="9"/>
    </row>
    <row r="1414" spans="7:15" x14ac:dyDescent="0.2">
      <c r="G1414" s="11"/>
      <c r="H1414" s="12"/>
      <c r="I1414" s="12"/>
      <c r="J1414" s="17"/>
      <c r="K1414" s="17"/>
      <c r="L1414" s="11"/>
      <c r="M1414" s="9"/>
      <c r="N1414" s="9"/>
      <c r="O1414" s="9"/>
    </row>
    <row r="1415" spans="7:15" x14ac:dyDescent="0.2">
      <c r="G1415" s="11"/>
      <c r="H1415" s="12"/>
      <c r="I1415" s="12"/>
      <c r="J1415" s="17"/>
      <c r="K1415" s="17"/>
      <c r="L1415" s="11"/>
      <c r="M1415" s="9"/>
      <c r="N1415" s="9"/>
      <c r="O1415" s="9"/>
    </row>
    <row r="1416" spans="7:15" x14ac:dyDescent="0.2">
      <c r="G1416" s="11"/>
      <c r="H1416" s="12"/>
      <c r="I1416" s="12"/>
      <c r="J1416" s="17"/>
      <c r="K1416" s="17"/>
      <c r="L1416" s="11"/>
      <c r="M1416" s="9"/>
      <c r="N1416" s="9"/>
      <c r="O1416" s="9"/>
    </row>
    <row r="1417" spans="7:15" x14ac:dyDescent="0.2">
      <c r="G1417" s="11"/>
      <c r="H1417" s="12"/>
      <c r="I1417" s="12"/>
      <c r="J1417" s="17"/>
      <c r="K1417" s="17"/>
      <c r="L1417" s="11"/>
      <c r="M1417" s="9"/>
      <c r="N1417" s="9"/>
      <c r="O1417" s="9"/>
    </row>
    <row r="1418" spans="7:15" x14ac:dyDescent="0.2">
      <c r="G1418" s="11"/>
      <c r="H1418" s="12"/>
      <c r="I1418" s="12"/>
      <c r="J1418" s="17"/>
      <c r="K1418" s="17"/>
      <c r="L1418" s="11"/>
      <c r="M1418" s="9"/>
      <c r="N1418" s="9"/>
      <c r="O1418" s="9"/>
    </row>
    <row r="1419" spans="7:15" x14ac:dyDescent="0.2">
      <c r="G1419" s="11"/>
      <c r="H1419" s="12"/>
      <c r="I1419" s="12"/>
      <c r="J1419" s="17"/>
      <c r="K1419" s="17"/>
      <c r="L1419" s="11"/>
      <c r="M1419" s="9"/>
      <c r="N1419" s="9"/>
      <c r="O1419" s="9"/>
    </row>
    <row r="1420" spans="7:15" x14ac:dyDescent="0.2">
      <c r="G1420" s="11"/>
      <c r="H1420" s="12"/>
      <c r="I1420" s="12"/>
      <c r="J1420" s="17"/>
      <c r="K1420" s="17"/>
      <c r="L1420" s="11"/>
      <c r="M1420" s="9"/>
      <c r="N1420" s="9"/>
      <c r="O1420" s="9"/>
    </row>
    <row r="1421" spans="7:15" x14ac:dyDescent="0.2">
      <c r="G1421" s="11"/>
      <c r="H1421" s="12"/>
      <c r="I1421" s="12"/>
      <c r="J1421" s="17"/>
      <c r="K1421" s="17"/>
      <c r="L1421" s="11"/>
      <c r="M1421" s="9"/>
      <c r="N1421" s="9"/>
      <c r="O1421" s="9"/>
    </row>
    <row r="1422" spans="7:15" x14ac:dyDescent="0.2">
      <c r="G1422" s="11"/>
      <c r="H1422" s="12"/>
      <c r="I1422" s="12"/>
      <c r="J1422" s="17"/>
      <c r="K1422" s="17"/>
      <c r="L1422" s="11"/>
      <c r="M1422" s="9"/>
      <c r="N1422" s="9"/>
      <c r="O1422" s="9"/>
    </row>
    <row r="1423" spans="7:15" x14ac:dyDescent="0.2">
      <c r="G1423" s="11"/>
      <c r="H1423" s="12"/>
      <c r="I1423" s="12"/>
      <c r="J1423" s="17"/>
      <c r="K1423" s="17"/>
      <c r="L1423" s="11"/>
      <c r="M1423" s="9"/>
      <c r="N1423" s="9"/>
      <c r="O1423" s="9"/>
    </row>
    <row r="1424" spans="7:15" x14ac:dyDescent="0.2">
      <c r="G1424" s="11"/>
      <c r="H1424" s="12"/>
      <c r="I1424" s="12"/>
      <c r="J1424" s="17"/>
      <c r="K1424" s="17"/>
      <c r="L1424" s="11"/>
      <c r="M1424" s="9"/>
      <c r="N1424" s="9"/>
      <c r="O1424" s="9"/>
    </row>
    <row r="1425" spans="7:15" x14ac:dyDescent="0.2">
      <c r="G1425" s="11"/>
      <c r="H1425" s="12"/>
      <c r="I1425" s="12"/>
      <c r="J1425" s="17"/>
      <c r="K1425" s="17"/>
      <c r="L1425" s="11"/>
      <c r="M1425" s="9"/>
      <c r="N1425" s="9"/>
      <c r="O1425" s="9"/>
    </row>
    <row r="1426" spans="7:15" x14ac:dyDescent="0.2">
      <c r="G1426" s="11"/>
      <c r="H1426" s="12"/>
      <c r="I1426" s="12"/>
      <c r="J1426" s="17"/>
      <c r="K1426" s="17"/>
      <c r="L1426" s="11"/>
      <c r="M1426" s="9"/>
      <c r="N1426" s="9"/>
      <c r="O1426" s="9"/>
    </row>
    <row r="1427" spans="7:15" x14ac:dyDescent="0.2">
      <c r="G1427" s="11"/>
      <c r="H1427" s="12"/>
      <c r="I1427" s="12"/>
      <c r="J1427" s="17"/>
      <c r="K1427" s="17"/>
      <c r="L1427" s="11"/>
      <c r="M1427" s="9"/>
      <c r="N1427" s="9"/>
      <c r="O1427" s="9"/>
    </row>
    <row r="1428" spans="7:15" x14ac:dyDescent="0.2">
      <c r="G1428" s="11"/>
      <c r="H1428" s="12"/>
      <c r="I1428" s="12"/>
      <c r="J1428" s="17"/>
      <c r="K1428" s="17"/>
      <c r="L1428" s="11"/>
      <c r="M1428" s="9"/>
      <c r="N1428" s="9"/>
      <c r="O1428" s="9"/>
    </row>
    <row r="1429" spans="7:15" x14ac:dyDescent="0.2">
      <c r="G1429" s="11"/>
      <c r="H1429" s="12"/>
      <c r="I1429" s="12"/>
      <c r="J1429" s="17"/>
      <c r="K1429" s="17"/>
      <c r="L1429" s="11"/>
      <c r="M1429" s="9"/>
      <c r="N1429" s="9"/>
      <c r="O1429" s="9"/>
    </row>
    <row r="1430" spans="7:15" x14ac:dyDescent="0.2">
      <c r="G1430" s="11"/>
      <c r="H1430" s="12"/>
      <c r="I1430" s="12"/>
      <c r="J1430" s="17"/>
      <c r="K1430" s="17"/>
      <c r="L1430" s="11"/>
      <c r="M1430" s="9"/>
      <c r="N1430" s="9"/>
      <c r="O1430" s="9"/>
    </row>
    <row r="1431" spans="7:15" x14ac:dyDescent="0.2">
      <c r="G1431" s="11"/>
      <c r="H1431" s="12"/>
      <c r="I1431" s="12"/>
      <c r="J1431" s="17"/>
      <c r="K1431" s="17"/>
      <c r="L1431" s="11"/>
      <c r="M1431" s="9"/>
      <c r="N1431" s="9"/>
      <c r="O1431" s="9"/>
    </row>
    <row r="1432" spans="7:15" x14ac:dyDescent="0.2">
      <c r="G1432" s="11"/>
      <c r="H1432" s="12"/>
      <c r="I1432" s="12"/>
      <c r="J1432" s="17"/>
      <c r="K1432" s="17"/>
      <c r="L1432" s="11"/>
      <c r="M1432" s="9"/>
      <c r="N1432" s="9"/>
      <c r="O1432" s="9"/>
    </row>
    <row r="1433" spans="7:15" x14ac:dyDescent="0.2">
      <c r="G1433" s="11"/>
      <c r="H1433" s="12"/>
      <c r="I1433" s="12"/>
      <c r="J1433" s="17"/>
      <c r="K1433" s="17"/>
      <c r="L1433" s="11"/>
      <c r="M1433" s="9"/>
      <c r="N1433" s="9"/>
      <c r="O1433" s="9"/>
    </row>
    <row r="1434" spans="7:15" x14ac:dyDescent="0.2">
      <c r="G1434" s="11"/>
      <c r="H1434" s="12"/>
      <c r="I1434" s="12"/>
      <c r="J1434" s="17"/>
      <c r="K1434" s="17"/>
      <c r="L1434" s="11"/>
      <c r="M1434" s="9"/>
      <c r="N1434" s="9"/>
      <c r="O1434" s="9"/>
    </row>
    <row r="1435" spans="7:15" x14ac:dyDescent="0.2">
      <c r="G1435" s="11"/>
      <c r="H1435" s="12"/>
      <c r="I1435" s="12"/>
      <c r="J1435" s="17"/>
      <c r="K1435" s="17"/>
      <c r="L1435" s="11"/>
      <c r="M1435" s="9"/>
      <c r="N1435" s="9"/>
      <c r="O1435" s="9"/>
    </row>
    <row r="1436" spans="7:15" x14ac:dyDescent="0.2">
      <c r="G1436" s="11"/>
      <c r="H1436" s="12"/>
      <c r="I1436" s="12"/>
      <c r="J1436" s="17"/>
      <c r="K1436" s="17"/>
      <c r="L1436" s="11"/>
      <c r="M1436" s="9"/>
      <c r="N1436" s="9"/>
      <c r="O1436" s="9"/>
    </row>
    <row r="1437" spans="7:15" x14ac:dyDescent="0.2">
      <c r="G1437" s="11"/>
      <c r="H1437" s="12"/>
      <c r="I1437" s="12"/>
      <c r="J1437" s="17"/>
      <c r="K1437" s="17"/>
      <c r="L1437" s="11"/>
      <c r="M1437" s="9"/>
      <c r="N1437" s="9"/>
      <c r="O1437" s="9"/>
    </row>
    <row r="1438" spans="7:15" x14ac:dyDescent="0.2">
      <c r="G1438" s="11"/>
      <c r="H1438" s="12"/>
      <c r="I1438" s="12"/>
      <c r="J1438" s="17"/>
      <c r="K1438" s="17"/>
      <c r="L1438" s="11"/>
      <c r="M1438" s="9"/>
      <c r="N1438" s="9"/>
      <c r="O1438" s="9"/>
    </row>
    <row r="1439" spans="7:15" x14ac:dyDescent="0.2">
      <c r="G1439" s="11"/>
      <c r="H1439" s="12"/>
      <c r="I1439" s="12"/>
      <c r="J1439" s="17"/>
      <c r="K1439" s="17"/>
      <c r="L1439" s="11"/>
      <c r="M1439" s="9"/>
      <c r="N1439" s="9"/>
      <c r="O1439" s="9"/>
    </row>
    <row r="1440" spans="7:15" x14ac:dyDescent="0.2">
      <c r="G1440" s="11"/>
      <c r="H1440" s="12"/>
      <c r="I1440" s="12"/>
      <c r="J1440" s="17"/>
      <c r="K1440" s="17"/>
      <c r="L1440" s="11"/>
      <c r="M1440" s="9"/>
      <c r="N1440" s="9"/>
      <c r="O1440" s="9"/>
    </row>
    <row r="1441" spans="7:15" x14ac:dyDescent="0.2">
      <c r="G1441" s="11"/>
      <c r="H1441" s="12"/>
      <c r="I1441" s="12"/>
      <c r="J1441" s="17"/>
      <c r="K1441" s="17"/>
      <c r="L1441" s="11"/>
      <c r="M1441" s="9"/>
      <c r="N1441" s="9"/>
      <c r="O1441" s="9"/>
    </row>
    <row r="1442" spans="7:15" x14ac:dyDescent="0.2">
      <c r="G1442" s="11"/>
      <c r="H1442" s="12"/>
      <c r="I1442" s="12"/>
      <c r="J1442" s="17"/>
      <c r="K1442" s="17"/>
      <c r="L1442" s="11"/>
      <c r="M1442" s="9"/>
      <c r="N1442" s="9"/>
      <c r="O1442" s="9"/>
    </row>
    <row r="1443" spans="7:15" x14ac:dyDescent="0.2">
      <c r="G1443" s="11"/>
      <c r="H1443" s="12"/>
      <c r="I1443" s="12"/>
      <c r="J1443" s="17"/>
      <c r="K1443" s="17"/>
      <c r="L1443" s="11"/>
      <c r="M1443" s="9"/>
      <c r="N1443" s="9"/>
      <c r="O1443" s="9"/>
    </row>
    <row r="1444" spans="7:15" x14ac:dyDescent="0.2">
      <c r="G1444" s="11"/>
      <c r="H1444" s="12"/>
      <c r="I1444" s="12"/>
      <c r="J1444" s="17"/>
      <c r="K1444" s="17"/>
      <c r="L1444" s="11"/>
      <c r="M1444" s="9"/>
      <c r="N1444" s="9"/>
      <c r="O1444" s="9"/>
    </row>
    <row r="1445" spans="7:15" x14ac:dyDescent="0.2">
      <c r="G1445" s="11"/>
      <c r="H1445" s="12"/>
      <c r="I1445" s="12"/>
      <c r="J1445" s="17"/>
      <c r="K1445" s="17"/>
      <c r="L1445" s="11"/>
      <c r="M1445" s="9"/>
      <c r="N1445" s="9"/>
      <c r="O1445" s="9"/>
    </row>
    <row r="1446" spans="7:15" x14ac:dyDescent="0.2">
      <c r="G1446" s="11"/>
      <c r="H1446" s="12"/>
      <c r="I1446" s="12"/>
      <c r="J1446" s="17"/>
      <c r="K1446" s="17"/>
      <c r="L1446" s="11"/>
      <c r="M1446" s="9"/>
      <c r="N1446" s="9"/>
      <c r="O1446" s="9"/>
    </row>
    <row r="1447" spans="7:15" x14ac:dyDescent="0.2">
      <c r="G1447" s="11"/>
      <c r="H1447" s="12"/>
      <c r="I1447" s="12"/>
      <c r="J1447" s="17"/>
      <c r="K1447" s="17"/>
      <c r="L1447" s="11"/>
      <c r="M1447" s="9"/>
      <c r="N1447" s="9"/>
      <c r="O1447" s="9"/>
    </row>
    <row r="1448" spans="7:15" x14ac:dyDescent="0.2">
      <c r="G1448" s="11"/>
      <c r="H1448" s="12"/>
      <c r="I1448" s="12"/>
      <c r="J1448" s="17"/>
      <c r="K1448" s="17"/>
      <c r="L1448" s="11"/>
      <c r="M1448" s="9"/>
      <c r="N1448" s="9"/>
      <c r="O1448" s="9"/>
    </row>
    <row r="1449" spans="7:15" x14ac:dyDescent="0.2">
      <c r="G1449" s="11"/>
      <c r="H1449" s="12"/>
      <c r="I1449" s="12"/>
      <c r="J1449" s="17"/>
      <c r="K1449" s="17"/>
      <c r="L1449" s="11"/>
      <c r="M1449" s="9"/>
      <c r="N1449" s="9"/>
      <c r="O1449" s="9"/>
    </row>
    <row r="1450" spans="7:15" x14ac:dyDescent="0.2">
      <c r="G1450" s="11"/>
      <c r="H1450" s="12"/>
      <c r="I1450" s="12"/>
      <c r="J1450" s="17"/>
      <c r="K1450" s="17"/>
      <c r="L1450" s="11"/>
      <c r="M1450" s="9"/>
      <c r="N1450" s="9"/>
      <c r="O1450" s="9"/>
    </row>
    <row r="1451" spans="7:15" x14ac:dyDescent="0.2">
      <c r="G1451" s="11"/>
      <c r="H1451" s="12"/>
      <c r="I1451" s="12"/>
      <c r="J1451" s="17"/>
      <c r="K1451" s="17"/>
      <c r="L1451" s="11"/>
      <c r="M1451" s="9"/>
      <c r="N1451" s="9"/>
      <c r="O1451" s="9"/>
    </row>
    <row r="1452" spans="7:15" x14ac:dyDescent="0.2">
      <c r="G1452" s="11"/>
      <c r="H1452" s="12"/>
      <c r="I1452" s="12"/>
      <c r="J1452" s="17"/>
      <c r="K1452" s="17"/>
      <c r="L1452" s="11"/>
      <c r="M1452" s="9"/>
      <c r="N1452" s="9"/>
      <c r="O1452" s="9"/>
    </row>
    <row r="1453" spans="7:15" x14ac:dyDescent="0.2">
      <c r="G1453" s="11"/>
      <c r="H1453" s="12"/>
      <c r="I1453" s="12"/>
      <c r="J1453" s="17"/>
      <c r="K1453" s="17"/>
      <c r="L1453" s="11"/>
      <c r="M1453" s="9"/>
      <c r="N1453" s="9"/>
      <c r="O1453" s="9"/>
    </row>
    <row r="1454" spans="7:15" x14ac:dyDescent="0.2">
      <c r="G1454" s="11"/>
      <c r="H1454" s="12"/>
      <c r="I1454" s="12"/>
      <c r="J1454" s="17"/>
      <c r="K1454" s="17"/>
      <c r="L1454" s="11"/>
      <c r="M1454" s="9"/>
      <c r="N1454" s="9"/>
      <c r="O1454" s="9"/>
    </row>
    <row r="1455" spans="7:15" x14ac:dyDescent="0.2">
      <c r="G1455" s="11"/>
      <c r="H1455" s="12"/>
      <c r="I1455" s="12"/>
      <c r="J1455" s="17"/>
      <c r="K1455" s="17"/>
      <c r="L1455" s="11"/>
      <c r="M1455" s="9"/>
      <c r="N1455" s="9"/>
      <c r="O1455" s="9"/>
    </row>
    <row r="1456" spans="7:15" x14ac:dyDescent="0.2">
      <c r="G1456" s="11"/>
      <c r="H1456" s="12"/>
      <c r="I1456" s="12"/>
      <c r="J1456" s="17"/>
      <c r="K1456" s="17"/>
      <c r="L1456" s="11"/>
      <c r="M1456" s="9"/>
      <c r="N1456" s="9"/>
      <c r="O1456" s="9"/>
    </row>
    <row r="1457" spans="7:15" x14ac:dyDescent="0.2">
      <c r="G1457" s="11"/>
      <c r="H1457" s="12"/>
      <c r="I1457" s="12"/>
      <c r="J1457" s="17"/>
      <c r="K1457" s="17"/>
      <c r="L1457" s="11"/>
      <c r="M1457" s="9"/>
      <c r="N1457" s="9"/>
      <c r="O1457" s="9"/>
    </row>
    <row r="1458" spans="7:15" x14ac:dyDescent="0.2">
      <c r="G1458" s="11"/>
      <c r="H1458" s="12"/>
      <c r="I1458" s="12"/>
      <c r="J1458" s="17"/>
      <c r="K1458" s="17"/>
      <c r="L1458" s="11"/>
      <c r="M1458" s="9"/>
      <c r="N1458" s="9"/>
      <c r="O1458" s="9"/>
    </row>
    <row r="1459" spans="7:15" x14ac:dyDescent="0.2">
      <c r="G1459" s="11"/>
      <c r="H1459" s="12"/>
      <c r="I1459" s="12"/>
      <c r="J1459" s="17"/>
      <c r="K1459" s="17"/>
      <c r="L1459" s="11"/>
      <c r="M1459" s="9"/>
      <c r="N1459" s="9"/>
      <c r="O1459" s="9"/>
    </row>
    <row r="1460" spans="7:15" x14ac:dyDescent="0.2">
      <c r="G1460" s="11"/>
      <c r="H1460" s="12"/>
      <c r="I1460" s="12"/>
      <c r="J1460" s="17"/>
      <c r="K1460" s="17"/>
      <c r="L1460" s="11"/>
      <c r="M1460" s="9"/>
      <c r="N1460" s="9"/>
      <c r="O1460" s="9"/>
    </row>
    <row r="1461" spans="7:15" x14ac:dyDescent="0.2">
      <c r="G1461" s="11"/>
      <c r="H1461" s="12"/>
      <c r="I1461" s="12"/>
      <c r="J1461" s="17"/>
      <c r="K1461" s="17"/>
      <c r="L1461" s="11"/>
      <c r="M1461" s="9"/>
      <c r="N1461" s="9"/>
      <c r="O1461" s="9"/>
    </row>
    <row r="1462" spans="7:15" x14ac:dyDescent="0.2">
      <c r="G1462" s="11"/>
      <c r="H1462" s="12"/>
      <c r="I1462" s="12"/>
      <c r="J1462" s="17"/>
      <c r="K1462" s="17"/>
      <c r="L1462" s="11"/>
      <c r="M1462" s="9"/>
      <c r="N1462" s="9"/>
      <c r="O1462" s="9"/>
    </row>
    <row r="1463" spans="7:15" x14ac:dyDescent="0.2">
      <c r="G1463" s="11"/>
      <c r="H1463" s="12"/>
      <c r="I1463" s="12"/>
      <c r="J1463" s="17"/>
      <c r="K1463" s="17"/>
      <c r="L1463" s="11"/>
      <c r="M1463" s="9"/>
      <c r="N1463" s="9"/>
      <c r="O1463" s="9"/>
    </row>
    <row r="1464" spans="7:15" x14ac:dyDescent="0.2">
      <c r="G1464" s="11"/>
      <c r="H1464" s="12"/>
      <c r="I1464" s="12"/>
      <c r="J1464" s="17"/>
      <c r="K1464" s="17"/>
      <c r="L1464" s="11"/>
      <c r="M1464" s="9"/>
      <c r="N1464" s="9"/>
      <c r="O1464" s="9"/>
    </row>
    <row r="1465" spans="7:15" x14ac:dyDescent="0.2">
      <c r="G1465" s="11"/>
      <c r="H1465" s="12"/>
      <c r="I1465" s="12"/>
      <c r="J1465" s="17"/>
      <c r="K1465" s="17"/>
      <c r="L1465" s="11"/>
      <c r="M1465" s="9"/>
      <c r="N1465" s="9"/>
      <c r="O1465" s="9"/>
    </row>
    <row r="1466" spans="7:15" x14ac:dyDescent="0.2">
      <c r="G1466" s="11"/>
      <c r="H1466" s="12"/>
      <c r="I1466" s="12"/>
      <c r="J1466" s="17"/>
      <c r="K1466" s="17"/>
      <c r="L1466" s="11"/>
      <c r="M1466" s="9"/>
      <c r="N1466" s="9"/>
      <c r="O1466" s="9"/>
    </row>
    <row r="1467" spans="7:15" x14ac:dyDescent="0.2">
      <c r="G1467" s="11"/>
      <c r="H1467" s="12"/>
      <c r="I1467" s="12"/>
      <c r="J1467" s="17"/>
      <c r="K1467" s="17"/>
      <c r="L1467" s="11"/>
      <c r="M1467" s="9"/>
      <c r="N1467" s="9"/>
      <c r="O1467" s="9"/>
    </row>
    <row r="1468" spans="7:15" x14ac:dyDescent="0.2">
      <c r="G1468" s="11"/>
      <c r="H1468" s="12"/>
      <c r="I1468" s="12"/>
      <c r="J1468" s="17"/>
      <c r="K1468" s="17"/>
      <c r="L1468" s="11"/>
      <c r="M1468" s="9"/>
      <c r="N1468" s="9"/>
      <c r="O1468" s="9"/>
    </row>
    <row r="1469" spans="7:15" x14ac:dyDescent="0.2">
      <c r="G1469" s="11"/>
      <c r="H1469" s="12"/>
      <c r="I1469" s="12"/>
      <c r="J1469" s="17"/>
      <c r="K1469" s="17"/>
      <c r="L1469" s="11"/>
      <c r="M1469" s="9"/>
      <c r="N1469" s="9"/>
      <c r="O1469" s="9"/>
    </row>
    <row r="1470" spans="7:15" x14ac:dyDescent="0.2">
      <c r="G1470" s="11"/>
      <c r="H1470" s="12"/>
      <c r="I1470" s="12"/>
      <c r="J1470" s="17"/>
      <c r="K1470" s="17"/>
      <c r="L1470" s="11"/>
      <c r="M1470" s="9"/>
      <c r="N1470" s="9"/>
      <c r="O1470" s="9"/>
    </row>
    <row r="1471" spans="7:15" x14ac:dyDescent="0.2">
      <c r="G1471" s="11"/>
      <c r="H1471" s="12"/>
      <c r="I1471" s="12"/>
      <c r="J1471" s="17"/>
      <c r="K1471" s="17"/>
      <c r="L1471" s="11"/>
      <c r="M1471" s="9"/>
      <c r="N1471" s="9"/>
      <c r="O1471" s="9"/>
    </row>
    <row r="1472" spans="7:15" x14ac:dyDescent="0.2">
      <c r="G1472" s="11"/>
      <c r="H1472" s="12"/>
      <c r="I1472" s="12"/>
      <c r="J1472" s="17"/>
      <c r="K1472" s="17"/>
      <c r="L1472" s="11"/>
      <c r="M1472" s="9"/>
      <c r="N1472" s="9"/>
      <c r="O1472" s="9"/>
    </row>
    <row r="1473" spans="7:15" x14ac:dyDescent="0.2">
      <c r="G1473" s="11"/>
      <c r="H1473" s="12"/>
      <c r="I1473" s="12"/>
      <c r="J1473" s="17"/>
      <c r="K1473" s="17"/>
      <c r="L1473" s="11"/>
      <c r="M1473" s="9"/>
      <c r="N1473" s="9"/>
      <c r="O1473" s="9"/>
    </row>
    <row r="1474" spans="7:15" x14ac:dyDescent="0.2">
      <c r="G1474" s="11"/>
      <c r="H1474" s="12"/>
      <c r="I1474" s="12"/>
      <c r="J1474" s="17"/>
      <c r="K1474" s="17"/>
      <c r="L1474" s="11"/>
      <c r="M1474" s="9"/>
      <c r="N1474" s="9"/>
      <c r="O1474" s="9"/>
    </row>
    <row r="1475" spans="7:15" x14ac:dyDescent="0.2">
      <c r="G1475" s="11"/>
      <c r="H1475" s="12"/>
      <c r="I1475" s="12"/>
      <c r="J1475" s="17"/>
      <c r="K1475" s="17"/>
      <c r="L1475" s="11"/>
      <c r="M1475" s="9"/>
      <c r="N1475" s="9"/>
      <c r="O1475" s="9"/>
    </row>
    <row r="1476" spans="7:15" x14ac:dyDescent="0.2">
      <c r="G1476" s="11"/>
      <c r="H1476" s="12"/>
      <c r="I1476" s="12"/>
      <c r="J1476" s="17"/>
      <c r="K1476" s="17"/>
      <c r="L1476" s="11"/>
      <c r="M1476" s="9"/>
      <c r="N1476" s="9"/>
      <c r="O1476" s="9"/>
    </row>
    <row r="1477" spans="7:15" x14ac:dyDescent="0.2">
      <c r="G1477" s="11"/>
      <c r="H1477" s="12"/>
      <c r="I1477" s="12"/>
      <c r="J1477" s="17"/>
      <c r="K1477" s="17"/>
      <c r="L1477" s="11"/>
      <c r="M1477" s="9"/>
      <c r="N1477" s="9"/>
      <c r="O1477" s="9"/>
    </row>
    <row r="1478" spans="7:15" x14ac:dyDescent="0.2">
      <c r="G1478" s="11"/>
      <c r="H1478" s="12"/>
      <c r="I1478" s="12"/>
      <c r="J1478" s="17"/>
      <c r="K1478" s="17"/>
      <c r="L1478" s="11"/>
      <c r="M1478" s="9"/>
      <c r="N1478" s="9"/>
      <c r="O1478" s="9"/>
    </row>
    <row r="1479" spans="7:15" x14ac:dyDescent="0.2">
      <c r="G1479" s="11"/>
      <c r="H1479" s="12"/>
      <c r="I1479" s="12"/>
      <c r="J1479" s="17"/>
      <c r="K1479" s="17"/>
      <c r="L1479" s="11"/>
      <c r="M1479" s="9"/>
      <c r="N1479" s="9"/>
      <c r="O1479" s="9"/>
    </row>
    <row r="1480" spans="7:15" x14ac:dyDescent="0.2">
      <c r="G1480" s="11"/>
      <c r="H1480" s="12"/>
      <c r="I1480" s="12"/>
      <c r="J1480" s="17"/>
      <c r="K1480" s="17"/>
      <c r="L1480" s="11"/>
      <c r="M1480" s="9"/>
      <c r="N1480" s="9"/>
      <c r="O1480" s="9"/>
    </row>
    <row r="1481" spans="7:15" x14ac:dyDescent="0.2">
      <c r="G1481" s="11"/>
      <c r="H1481" s="12"/>
      <c r="I1481" s="12"/>
      <c r="J1481" s="17"/>
      <c r="K1481" s="17"/>
      <c r="L1481" s="11"/>
      <c r="M1481" s="9"/>
      <c r="N1481" s="9"/>
      <c r="O1481" s="9"/>
    </row>
    <row r="1482" spans="7:15" x14ac:dyDescent="0.2">
      <c r="G1482" s="11"/>
      <c r="H1482" s="12"/>
      <c r="I1482" s="12"/>
      <c r="J1482" s="17"/>
      <c r="K1482" s="17"/>
      <c r="L1482" s="11"/>
      <c r="M1482" s="9"/>
      <c r="N1482" s="9"/>
      <c r="O1482" s="9"/>
    </row>
    <row r="1483" spans="7:15" x14ac:dyDescent="0.2">
      <c r="G1483" s="11"/>
      <c r="H1483" s="12"/>
      <c r="I1483" s="12"/>
      <c r="J1483" s="17"/>
      <c r="K1483" s="17"/>
      <c r="L1483" s="11"/>
      <c r="M1483" s="9"/>
      <c r="N1483" s="9"/>
      <c r="O1483" s="9"/>
    </row>
    <row r="1484" spans="7:15" x14ac:dyDescent="0.2">
      <c r="G1484" s="11"/>
      <c r="H1484" s="12"/>
      <c r="I1484" s="12"/>
      <c r="J1484" s="17"/>
      <c r="K1484" s="17"/>
      <c r="L1484" s="11"/>
      <c r="M1484" s="9"/>
      <c r="N1484" s="9"/>
      <c r="O1484" s="9"/>
    </row>
    <row r="1485" spans="7:15" x14ac:dyDescent="0.2">
      <c r="G1485" s="11"/>
      <c r="H1485" s="12"/>
      <c r="I1485" s="12"/>
      <c r="J1485" s="17"/>
      <c r="K1485" s="17"/>
      <c r="L1485" s="11"/>
      <c r="M1485" s="9"/>
      <c r="N1485" s="9"/>
      <c r="O1485" s="9"/>
    </row>
    <row r="1486" spans="7:15" x14ac:dyDescent="0.2">
      <c r="G1486" s="11"/>
      <c r="H1486" s="12"/>
      <c r="I1486" s="12"/>
      <c r="J1486" s="17"/>
      <c r="K1486" s="17"/>
      <c r="L1486" s="11"/>
      <c r="M1486" s="9"/>
      <c r="N1486" s="9"/>
      <c r="O1486" s="9"/>
    </row>
    <row r="1487" spans="7:15" x14ac:dyDescent="0.2">
      <c r="G1487" s="11"/>
      <c r="H1487" s="12"/>
      <c r="I1487" s="12"/>
      <c r="J1487" s="17"/>
      <c r="K1487" s="17"/>
      <c r="L1487" s="11"/>
      <c r="M1487" s="9"/>
      <c r="N1487" s="9"/>
      <c r="O1487" s="9"/>
    </row>
    <row r="1488" spans="7:15" x14ac:dyDescent="0.2">
      <c r="G1488" s="11"/>
      <c r="H1488" s="12"/>
      <c r="I1488" s="12"/>
      <c r="J1488" s="17"/>
      <c r="K1488" s="17"/>
      <c r="L1488" s="11"/>
      <c r="M1488" s="9"/>
      <c r="N1488" s="9"/>
      <c r="O1488" s="9"/>
    </row>
    <row r="1489" spans="7:15" x14ac:dyDescent="0.2">
      <c r="G1489" s="11"/>
      <c r="H1489" s="12"/>
      <c r="I1489" s="12"/>
      <c r="J1489" s="17"/>
      <c r="K1489" s="17"/>
      <c r="L1489" s="11"/>
      <c r="M1489" s="9"/>
      <c r="N1489" s="9"/>
      <c r="O1489" s="9"/>
    </row>
    <row r="1490" spans="7:15" x14ac:dyDescent="0.2">
      <c r="G1490" s="11"/>
      <c r="H1490" s="12"/>
      <c r="I1490" s="12"/>
      <c r="J1490" s="17"/>
      <c r="K1490" s="17"/>
      <c r="L1490" s="11"/>
      <c r="M1490" s="9"/>
      <c r="N1490" s="9"/>
      <c r="O1490" s="9"/>
    </row>
    <row r="1491" spans="7:15" x14ac:dyDescent="0.2">
      <c r="G1491" s="11"/>
      <c r="H1491" s="12"/>
      <c r="I1491" s="12"/>
      <c r="J1491" s="17"/>
      <c r="K1491" s="17"/>
      <c r="L1491" s="11"/>
      <c r="M1491" s="9"/>
      <c r="N1491" s="9"/>
      <c r="O1491" s="9"/>
    </row>
    <row r="1492" spans="7:15" x14ac:dyDescent="0.2">
      <c r="G1492" s="11"/>
      <c r="H1492" s="12"/>
      <c r="I1492" s="12"/>
      <c r="J1492" s="17"/>
      <c r="K1492" s="17"/>
      <c r="L1492" s="11"/>
      <c r="M1492" s="9"/>
      <c r="N1492" s="9"/>
      <c r="O1492" s="9"/>
    </row>
    <row r="1493" spans="7:15" x14ac:dyDescent="0.2">
      <c r="G1493" s="11"/>
      <c r="H1493" s="12"/>
      <c r="I1493" s="12"/>
      <c r="J1493" s="17"/>
      <c r="K1493" s="17"/>
      <c r="L1493" s="11"/>
      <c r="M1493" s="9"/>
      <c r="N1493" s="9"/>
      <c r="O1493" s="9"/>
    </row>
    <row r="1494" spans="7:15" x14ac:dyDescent="0.2">
      <c r="G1494" s="11"/>
      <c r="H1494" s="12"/>
      <c r="I1494" s="12"/>
      <c r="J1494" s="17"/>
      <c r="K1494" s="17"/>
      <c r="L1494" s="11"/>
      <c r="M1494" s="9"/>
      <c r="N1494" s="9"/>
      <c r="O1494" s="9"/>
    </row>
    <row r="1495" spans="7:15" x14ac:dyDescent="0.2">
      <c r="G1495" s="11"/>
      <c r="H1495" s="12"/>
      <c r="I1495" s="12"/>
      <c r="J1495" s="17"/>
      <c r="K1495" s="17"/>
      <c r="L1495" s="11"/>
      <c r="M1495" s="9"/>
      <c r="N1495" s="9"/>
      <c r="O1495" s="9"/>
    </row>
    <row r="1496" spans="7:15" x14ac:dyDescent="0.2">
      <c r="G1496" s="11"/>
      <c r="H1496" s="12"/>
      <c r="I1496" s="12"/>
      <c r="J1496" s="17"/>
      <c r="K1496" s="17"/>
      <c r="L1496" s="11"/>
      <c r="M1496" s="9"/>
      <c r="N1496" s="9"/>
      <c r="O1496" s="9"/>
    </row>
    <row r="1497" spans="7:15" x14ac:dyDescent="0.2">
      <c r="G1497" s="11"/>
      <c r="H1497" s="12"/>
      <c r="I1497" s="12"/>
      <c r="J1497" s="17"/>
      <c r="K1497" s="17"/>
      <c r="L1497" s="11"/>
      <c r="M1497" s="9"/>
      <c r="N1497" s="9"/>
      <c r="O1497" s="9"/>
    </row>
    <row r="1498" spans="7:15" x14ac:dyDescent="0.2">
      <c r="G1498" s="11"/>
      <c r="H1498" s="12"/>
      <c r="I1498" s="12"/>
      <c r="J1498" s="17"/>
      <c r="K1498" s="17"/>
      <c r="L1498" s="11"/>
      <c r="M1498" s="9"/>
      <c r="N1498" s="9"/>
      <c r="O1498" s="9"/>
    </row>
    <row r="1499" spans="7:15" x14ac:dyDescent="0.2">
      <c r="G1499" s="11"/>
      <c r="H1499" s="12"/>
      <c r="I1499" s="12"/>
      <c r="J1499" s="17"/>
      <c r="K1499" s="17"/>
      <c r="L1499" s="11"/>
      <c r="M1499" s="9"/>
      <c r="N1499" s="9"/>
      <c r="O1499" s="9"/>
    </row>
    <row r="1500" spans="7:15" x14ac:dyDescent="0.2">
      <c r="G1500" s="11"/>
      <c r="H1500" s="12"/>
      <c r="I1500" s="12"/>
      <c r="J1500" s="17"/>
      <c r="K1500" s="17"/>
      <c r="L1500" s="11"/>
      <c r="M1500" s="9"/>
      <c r="N1500" s="9"/>
      <c r="O1500" s="9"/>
    </row>
    <row r="1501" spans="7:15" x14ac:dyDescent="0.2">
      <c r="G1501" s="11"/>
      <c r="H1501" s="12"/>
      <c r="I1501" s="12"/>
      <c r="J1501" s="17"/>
      <c r="K1501" s="17"/>
      <c r="L1501" s="11"/>
      <c r="M1501" s="9"/>
      <c r="N1501" s="9"/>
      <c r="O1501" s="9"/>
    </row>
    <row r="1502" spans="7:15" x14ac:dyDescent="0.2">
      <c r="G1502" s="11"/>
      <c r="H1502" s="12"/>
      <c r="I1502" s="12"/>
      <c r="J1502" s="17"/>
      <c r="K1502" s="17"/>
      <c r="L1502" s="11"/>
      <c r="M1502" s="9"/>
      <c r="N1502" s="9"/>
      <c r="O1502" s="9"/>
    </row>
    <row r="1503" spans="7:15" x14ac:dyDescent="0.2">
      <c r="G1503" s="11"/>
      <c r="H1503" s="12"/>
      <c r="I1503" s="12"/>
      <c r="J1503" s="17"/>
      <c r="K1503" s="17"/>
      <c r="L1503" s="11"/>
      <c r="M1503" s="9"/>
      <c r="N1503" s="9"/>
      <c r="O1503" s="9"/>
    </row>
    <row r="1504" spans="7:15" x14ac:dyDescent="0.2">
      <c r="G1504" s="11"/>
      <c r="H1504" s="12"/>
      <c r="I1504" s="12"/>
      <c r="J1504" s="17"/>
      <c r="K1504" s="17"/>
      <c r="L1504" s="11"/>
      <c r="M1504" s="9"/>
      <c r="N1504" s="9"/>
      <c r="O1504" s="9"/>
    </row>
    <row r="1505" spans="7:15" x14ac:dyDescent="0.2">
      <c r="G1505" s="11"/>
      <c r="H1505" s="12"/>
      <c r="I1505" s="12"/>
      <c r="J1505" s="17"/>
      <c r="K1505" s="17"/>
      <c r="L1505" s="11"/>
      <c r="M1505" s="9"/>
      <c r="N1505" s="9"/>
      <c r="O1505" s="9"/>
    </row>
    <row r="1506" spans="7:15" x14ac:dyDescent="0.2">
      <c r="G1506" s="11"/>
      <c r="H1506" s="12"/>
      <c r="I1506" s="12"/>
      <c r="J1506" s="17"/>
      <c r="K1506" s="17"/>
      <c r="L1506" s="11"/>
      <c r="M1506" s="9"/>
      <c r="N1506" s="9"/>
      <c r="O1506" s="9"/>
    </row>
    <row r="1507" spans="7:15" x14ac:dyDescent="0.2">
      <c r="G1507" s="11"/>
      <c r="H1507" s="12"/>
      <c r="I1507" s="12"/>
      <c r="J1507" s="17"/>
      <c r="K1507" s="17"/>
      <c r="L1507" s="11"/>
      <c r="M1507" s="9"/>
      <c r="N1507" s="9"/>
      <c r="O1507" s="9"/>
    </row>
    <row r="1508" spans="7:15" x14ac:dyDescent="0.2">
      <c r="G1508" s="11"/>
      <c r="H1508" s="12"/>
      <c r="I1508" s="12"/>
      <c r="J1508" s="17"/>
      <c r="K1508" s="17"/>
      <c r="L1508" s="11"/>
      <c r="M1508" s="9"/>
      <c r="N1508" s="9"/>
      <c r="O1508" s="9"/>
    </row>
    <row r="1509" spans="7:15" x14ac:dyDescent="0.2">
      <c r="G1509" s="11"/>
      <c r="H1509" s="12"/>
      <c r="I1509" s="12"/>
      <c r="J1509" s="17"/>
      <c r="K1509" s="17"/>
      <c r="L1509" s="11"/>
      <c r="M1509" s="9"/>
      <c r="N1509" s="9"/>
      <c r="O1509" s="9"/>
    </row>
    <row r="1510" spans="7:15" x14ac:dyDescent="0.2">
      <c r="G1510" s="11"/>
      <c r="H1510" s="12"/>
      <c r="I1510" s="12"/>
      <c r="J1510" s="17"/>
      <c r="K1510" s="17"/>
      <c r="L1510" s="11"/>
      <c r="M1510" s="9"/>
      <c r="N1510" s="9"/>
      <c r="O1510" s="9"/>
    </row>
    <row r="1511" spans="7:15" x14ac:dyDescent="0.2">
      <c r="G1511" s="11"/>
      <c r="H1511" s="12"/>
      <c r="I1511" s="12"/>
      <c r="J1511" s="17"/>
      <c r="K1511" s="17"/>
      <c r="L1511" s="11"/>
      <c r="M1511" s="9"/>
      <c r="N1511" s="9"/>
      <c r="O1511" s="9"/>
    </row>
    <row r="1512" spans="7:15" x14ac:dyDescent="0.2">
      <c r="G1512" s="11"/>
      <c r="H1512" s="12"/>
      <c r="I1512" s="12"/>
      <c r="J1512" s="17"/>
      <c r="K1512" s="17"/>
      <c r="L1512" s="11"/>
      <c r="M1512" s="9"/>
      <c r="N1512" s="9"/>
      <c r="O1512" s="9"/>
    </row>
    <row r="1513" spans="7:15" x14ac:dyDescent="0.2">
      <c r="G1513" s="11"/>
      <c r="H1513" s="12"/>
      <c r="I1513" s="12"/>
      <c r="J1513" s="17"/>
      <c r="K1513" s="17"/>
      <c r="L1513" s="11"/>
      <c r="M1513" s="9"/>
      <c r="N1513" s="9"/>
      <c r="O1513" s="9"/>
    </row>
    <row r="1514" spans="7:15" x14ac:dyDescent="0.2">
      <c r="G1514" s="11"/>
      <c r="H1514" s="12"/>
      <c r="I1514" s="12"/>
      <c r="J1514" s="17"/>
      <c r="K1514" s="17"/>
      <c r="L1514" s="11"/>
      <c r="M1514" s="9"/>
      <c r="N1514" s="9"/>
      <c r="O1514" s="9"/>
    </row>
    <row r="1515" spans="7:15" x14ac:dyDescent="0.2">
      <c r="G1515" s="11"/>
      <c r="H1515" s="12"/>
      <c r="I1515" s="12"/>
      <c r="J1515" s="17"/>
      <c r="K1515" s="17"/>
      <c r="L1515" s="11"/>
      <c r="M1515" s="9"/>
      <c r="N1515" s="9"/>
      <c r="O1515" s="9"/>
    </row>
    <row r="1516" spans="7:15" x14ac:dyDescent="0.2">
      <c r="G1516" s="11"/>
      <c r="H1516" s="12"/>
      <c r="I1516" s="12"/>
      <c r="J1516" s="17"/>
      <c r="K1516" s="17"/>
      <c r="L1516" s="11"/>
      <c r="M1516" s="9"/>
      <c r="N1516" s="9"/>
      <c r="O1516" s="9"/>
    </row>
    <row r="1517" spans="7:15" x14ac:dyDescent="0.2">
      <c r="G1517" s="11"/>
      <c r="H1517" s="12"/>
      <c r="I1517" s="12"/>
      <c r="J1517" s="17"/>
      <c r="K1517" s="17"/>
      <c r="L1517" s="11"/>
      <c r="M1517" s="9"/>
      <c r="N1517" s="9"/>
      <c r="O1517" s="9"/>
    </row>
    <row r="1518" spans="7:15" x14ac:dyDescent="0.2">
      <c r="G1518" s="11"/>
      <c r="H1518" s="12"/>
      <c r="I1518" s="12"/>
      <c r="J1518" s="17"/>
      <c r="K1518" s="17"/>
      <c r="L1518" s="11"/>
      <c r="M1518" s="9"/>
      <c r="N1518" s="9"/>
      <c r="O1518" s="9"/>
    </row>
    <row r="1519" spans="7:15" x14ac:dyDescent="0.2">
      <c r="G1519" s="11"/>
      <c r="H1519" s="12"/>
      <c r="I1519" s="12"/>
      <c r="J1519" s="17"/>
      <c r="K1519" s="17"/>
      <c r="L1519" s="11"/>
      <c r="M1519" s="9"/>
      <c r="N1519" s="9"/>
      <c r="O1519" s="9"/>
    </row>
    <row r="1520" spans="7:15" x14ac:dyDescent="0.2">
      <c r="G1520" s="11"/>
      <c r="H1520" s="12"/>
      <c r="I1520" s="12"/>
      <c r="J1520" s="17"/>
      <c r="K1520" s="17"/>
      <c r="L1520" s="11"/>
      <c r="M1520" s="9"/>
      <c r="N1520" s="9"/>
      <c r="O1520" s="9"/>
    </row>
    <row r="1521" spans="7:15" x14ac:dyDescent="0.2">
      <c r="G1521" s="11"/>
      <c r="H1521" s="12"/>
      <c r="I1521" s="12"/>
      <c r="J1521" s="17"/>
      <c r="K1521" s="17"/>
      <c r="L1521" s="11"/>
      <c r="M1521" s="9"/>
      <c r="N1521" s="9"/>
      <c r="O1521" s="9"/>
    </row>
    <row r="1522" spans="7:15" x14ac:dyDescent="0.2">
      <c r="G1522" s="11"/>
      <c r="H1522" s="12"/>
      <c r="I1522" s="12"/>
      <c r="J1522" s="17"/>
      <c r="K1522" s="17"/>
      <c r="L1522" s="11"/>
      <c r="M1522" s="9"/>
      <c r="N1522" s="9"/>
      <c r="O1522" s="9"/>
    </row>
    <row r="1523" spans="7:15" x14ac:dyDescent="0.2">
      <c r="G1523" s="11"/>
      <c r="H1523" s="12"/>
      <c r="I1523" s="12"/>
      <c r="J1523" s="17"/>
      <c r="K1523" s="17"/>
      <c r="L1523" s="11"/>
      <c r="M1523" s="9"/>
      <c r="N1523" s="9"/>
      <c r="O1523" s="9"/>
    </row>
    <row r="1524" spans="7:15" x14ac:dyDescent="0.2">
      <c r="G1524" s="11"/>
      <c r="H1524" s="12"/>
      <c r="I1524" s="12"/>
      <c r="J1524" s="17"/>
      <c r="K1524" s="17"/>
      <c r="L1524" s="11"/>
      <c r="M1524" s="9"/>
      <c r="N1524" s="9"/>
      <c r="O1524" s="9"/>
    </row>
    <row r="1525" spans="7:15" x14ac:dyDescent="0.2">
      <c r="G1525" s="11"/>
      <c r="H1525" s="12"/>
      <c r="I1525" s="12"/>
      <c r="J1525" s="17"/>
      <c r="K1525" s="17"/>
      <c r="L1525" s="11"/>
      <c r="M1525" s="9"/>
      <c r="N1525" s="9"/>
      <c r="O1525" s="9"/>
    </row>
    <row r="1526" spans="7:15" x14ac:dyDescent="0.2">
      <c r="G1526" s="11"/>
      <c r="H1526" s="12"/>
      <c r="I1526" s="12"/>
      <c r="J1526" s="17"/>
      <c r="K1526" s="17"/>
      <c r="L1526" s="11"/>
      <c r="M1526" s="9"/>
      <c r="N1526" s="9"/>
      <c r="O1526" s="9"/>
    </row>
    <row r="1527" spans="7:15" x14ac:dyDescent="0.2">
      <c r="G1527" s="11"/>
      <c r="H1527" s="12"/>
      <c r="I1527" s="12"/>
      <c r="J1527" s="17"/>
      <c r="K1527" s="17"/>
      <c r="L1527" s="11"/>
      <c r="M1527" s="9"/>
      <c r="N1527" s="9"/>
      <c r="O1527" s="9"/>
    </row>
    <row r="1528" spans="7:15" x14ac:dyDescent="0.2">
      <c r="G1528" s="11"/>
      <c r="H1528" s="12"/>
      <c r="I1528" s="12"/>
      <c r="J1528" s="17"/>
      <c r="K1528" s="17"/>
      <c r="L1528" s="11"/>
      <c r="M1528" s="9"/>
      <c r="N1528" s="9"/>
      <c r="O1528" s="9"/>
    </row>
    <row r="1529" spans="7:15" x14ac:dyDescent="0.2">
      <c r="G1529" s="11"/>
      <c r="H1529" s="12"/>
      <c r="I1529" s="12"/>
      <c r="J1529" s="17"/>
      <c r="K1529" s="17"/>
      <c r="L1529" s="11"/>
      <c r="M1529" s="9"/>
      <c r="N1529" s="9"/>
      <c r="O1529" s="9"/>
    </row>
    <row r="1530" spans="7:15" x14ac:dyDescent="0.2">
      <c r="G1530" s="11"/>
      <c r="H1530" s="12"/>
      <c r="I1530" s="12"/>
      <c r="J1530" s="17"/>
      <c r="K1530" s="17"/>
      <c r="L1530" s="11"/>
      <c r="M1530" s="9"/>
      <c r="N1530" s="9"/>
      <c r="O1530" s="9"/>
    </row>
    <row r="1531" spans="7:15" x14ac:dyDescent="0.2">
      <c r="G1531" s="11"/>
      <c r="H1531" s="12"/>
      <c r="I1531" s="12"/>
      <c r="J1531" s="17"/>
      <c r="K1531" s="17"/>
      <c r="L1531" s="11"/>
      <c r="M1531" s="9"/>
      <c r="N1531" s="9"/>
      <c r="O1531" s="9"/>
    </row>
    <row r="1532" spans="7:15" x14ac:dyDescent="0.2">
      <c r="G1532" s="11"/>
      <c r="H1532" s="12"/>
      <c r="I1532" s="12"/>
      <c r="J1532" s="17"/>
      <c r="K1532" s="17"/>
      <c r="L1532" s="11"/>
      <c r="M1532" s="9"/>
      <c r="N1532" s="9"/>
      <c r="O1532" s="9"/>
    </row>
    <row r="1533" spans="7:15" x14ac:dyDescent="0.2">
      <c r="G1533" s="11"/>
      <c r="H1533" s="12"/>
      <c r="I1533" s="12"/>
      <c r="J1533" s="17"/>
      <c r="K1533" s="17"/>
      <c r="L1533" s="11"/>
      <c r="M1533" s="9"/>
      <c r="N1533" s="9"/>
      <c r="O1533" s="9"/>
    </row>
    <row r="1534" spans="7:15" x14ac:dyDescent="0.2">
      <c r="G1534" s="11"/>
      <c r="H1534" s="12"/>
      <c r="I1534" s="12"/>
      <c r="J1534" s="17"/>
      <c r="K1534" s="17"/>
      <c r="L1534" s="11"/>
      <c r="M1534" s="9"/>
      <c r="N1534" s="9"/>
      <c r="O1534" s="9"/>
    </row>
    <row r="1535" spans="7:15" x14ac:dyDescent="0.2">
      <c r="G1535" s="11"/>
      <c r="H1535" s="12"/>
      <c r="I1535" s="12"/>
      <c r="J1535" s="17"/>
      <c r="K1535" s="17"/>
      <c r="L1535" s="11"/>
      <c r="M1535" s="9"/>
      <c r="N1535" s="9"/>
      <c r="O1535" s="9"/>
    </row>
    <row r="1536" spans="7:15" x14ac:dyDescent="0.2">
      <c r="G1536" s="11"/>
      <c r="H1536" s="12"/>
      <c r="I1536" s="12"/>
      <c r="J1536" s="17"/>
      <c r="K1536" s="17"/>
      <c r="L1536" s="11"/>
      <c r="M1536" s="9"/>
      <c r="N1536" s="9"/>
      <c r="O1536" s="9"/>
    </row>
    <row r="1537" spans="7:15" x14ac:dyDescent="0.2">
      <c r="G1537" s="11"/>
      <c r="H1537" s="12"/>
      <c r="I1537" s="12"/>
      <c r="J1537" s="17"/>
      <c r="K1537" s="17"/>
      <c r="L1537" s="11"/>
      <c r="M1537" s="9"/>
      <c r="N1537" s="9"/>
      <c r="O1537" s="9"/>
    </row>
    <row r="1538" spans="7:15" x14ac:dyDescent="0.2">
      <c r="G1538" s="11"/>
      <c r="H1538" s="12"/>
      <c r="I1538" s="12"/>
      <c r="J1538" s="17"/>
      <c r="K1538" s="17"/>
      <c r="L1538" s="11"/>
      <c r="M1538" s="9"/>
      <c r="N1538" s="9"/>
      <c r="O1538" s="9"/>
    </row>
    <row r="1539" spans="7:15" x14ac:dyDescent="0.2">
      <c r="G1539" s="11"/>
      <c r="H1539" s="12"/>
      <c r="I1539" s="12"/>
      <c r="J1539" s="17"/>
      <c r="K1539" s="17"/>
      <c r="L1539" s="11"/>
      <c r="M1539" s="9"/>
      <c r="N1539" s="9"/>
      <c r="O1539" s="9"/>
    </row>
    <row r="1540" spans="7:15" x14ac:dyDescent="0.2">
      <c r="G1540" s="11"/>
      <c r="H1540" s="12"/>
      <c r="I1540" s="12"/>
      <c r="J1540" s="17"/>
      <c r="K1540" s="17"/>
      <c r="L1540" s="11"/>
      <c r="M1540" s="9"/>
      <c r="N1540" s="9"/>
      <c r="O1540" s="9"/>
    </row>
    <row r="1541" spans="7:15" x14ac:dyDescent="0.2">
      <c r="G1541" s="11"/>
      <c r="H1541" s="12"/>
      <c r="I1541" s="12"/>
      <c r="J1541" s="17"/>
      <c r="K1541" s="17"/>
      <c r="L1541" s="11"/>
      <c r="M1541" s="9"/>
      <c r="N1541" s="9"/>
      <c r="O1541" s="9"/>
    </row>
    <row r="1542" spans="7:15" x14ac:dyDescent="0.2">
      <c r="G1542" s="11"/>
      <c r="H1542" s="12"/>
      <c r="I1542" s="12"/>
      <c r="J1542" s="17"/>
      <c r="K1542" s="17"/>
      <c r="L1542" s="11"/>
      <c r="M1542" s="9"/>
      <c r="N1542" s="9"/>
      <c r="O1542" s="9"/>
    </row>
    <row r="1543" spans="7:15" x14ac:dyDescent="0.2">
      <c r="G1543" s="11"/>
      <c r="H1543" s="12"/>
      <c r="I1543" s="12"/>
      <c r="J1543" s="17"/>
      <c r="K1543" s="17"/>
      <c r="L1543" s="11"/>
      <c r="M1543" s="9"/>
      <c r="N1543" s="9"/>
      <c r="O1543" s="9"/>
    </row>
    <row r="1544" spans="7:15" x14ac:dyDescent="0.2">
      <c r="G1544" s="11"/>
      <c r="H1544" s="12"/>
      <c r="I1544" s="12"/>
      <c r="J1544" s="17"/>
      <c r="K1544" s="17"/>
      <c r="L1544" s="11"/>
      <c r="M1544" s="9"/>
      <c r="N1544" s="9"/>
      <c r="O1544" s="9"/>
    </row>
    <row r="1545" spans="7:15" x14ac:dyDescent="0.2">
      <c r="G1545" s="11"/>
      <c r="H1545" s="12"/>
      <c r="I1545" s="12"/>
      <c r="J1545" s="17"/>
      <c r="K1545" s="17"/>
      <c r="L1545" s="11"/>
      <c r="M1545" s="9"/>
      <c r="N1545" s="9"/>
      <c r="O1545" s="9"/>
    </row>
    <row r="1546" spans="7:15" x14ac:dyDescent="0.2">
      <c r="G1546" s="11"/>
      <c r="H1546" s="12"/>
      <c r="I1546" s="12"/>
      <c r="J1546" s="17"/>
      <c r="K1546" s="17"/>
      <c r="L1546" s="11"/>
      <c r="M1546" s="9"/>
      <c r="N1546" s="9"/>
      <c r="O1546" s="9"/>
    </row>
    <row r="1547" spans="7:15" x14ac:dyDescent="0.2">
      <c r="G1547" s="11"/>
      <c r="H1547" s="12"/>
      <c r="I1547" s="12"/>
      <c r="J1547" s="17"/>
      <c r="K1547" s="17"/>
      <c r="L1547" s="11"/>
      <c r="M1547" s="9"/>
      <c r="N1547" s="9"/>
      <c r="O1547" s="9"/>
    </row>
    <row r="1548" spans="7:15" x14ac:dyDescent="0.2">
      <c r="G1548" s="11"/>
      <c r="H1548" s="12"/>
      <c r="I1548" s="12"/>
      <c r="J1548" s="17"/>
      <c r="K1548" s="17"/>
      <c r="L1548" s="11"/>
      <c r="M1548" s="9"/>
      <c r="N1548" s="9"/>
      <c r="O1548" s="9"/>
    </row>
    <row r="1549" spans="7:15" x14ac:dyDescent="0.2">
      <c r="G1549" s="11"/>
      <c r="H1549" s="12"/>
      <c r="I1549" s="12"/>
      <c r="J1549" s="17"/>
      <c r="K1549" s="17"/>
      <c r="L1549" s="11"/>
      <c r="M1549" s="9"/>
      <c r="N1549" s="9"/>
      <c r="O1549" s="9"/>
    </row>
    <row r="1550" spans="7:15" x14ac:dyDescent="0.2">
      <c r="G1550" s="11"/>
      <c r="H1550" s="12"/>
      <c r="I1550" s="12"/>
      <c r="J1550" s="17"/>
      <c r="K1550" s="17"/>
      <c r="L1550" s="11"/>
      <c r="M1550" s="9"/>
      <c r="N1550" s="9"/>
      <c r="O1550" s="9"/>
    </row>
    <row r="1551" spans="7:15" x14ac:dyDescent="0.2">
      <c r="G1551" s="11"/>
      <c r="H1551" s="12"/>
      <c r="I1551" s="12"/>
      <c r="J1551" s="17"/>
      <c r="K1551" s="17"/>
      <c r="L1551" s="11"/>
      <c r="M1551" s="9"/>
      <c r="N1551" s="9"/>
      <c r="O1551" s="9"/>
    </row>
    <row r="1552" spans="7:15" x14ac:dyDescent="0.2">
      <c r="G1552" s="11"/>
      <c r="H1552" s="12"/>
      <c r="I1552" s="12"/>
      <c r="J1552" s="17"/>
      <c r="K1552" s="17"/>
      <c r="L1552" s="11"/>
      <c r="M1552" s="9"/>
      <c r="N1552" s="9"/>
      <c r="O1552" s="9"/>
    </row>
    <row r="1553" spans="7:15" x14ac:dyDescent="0.2">
      <c r="G1553" s="11"/>
      <c r="H1553" s="12"/>
      <c r="I1553" s="12"/>
      <c r="J1553" s="17"/>
      <c r="K1553" s="17"/>
      <c r="L1553" s="11"/>
      <c r="M1553" s="9"/>
      <c r="N1553" s="9"/>
      <c r="O1553" s="9"/>
    </row>
    <row r="1554" spans="7:15" x14ac:dyDescent="0.2">
      <c r="G1554" s="11"/>
      <c r="H1554" s="12"/>
      <c r="I1554" s="12"/>
      <c r="J1554" s="17"/>
      <c r="K1554" s="17"/>
      <c r="L1554" s="11"/>
      <c r="M1554" s="9"/>
      <c r="N1554" s="9"/>
      <c r="O1554" s="9"/>
    </row>
    <row r="1555" spans="7:15" x14ac:dyDescent="0.2">
      <c r="G1555" s="11"/>
      <c r="H1555" s="12"/>
      <c r="I1555" s="12"/>
      <c r="J1555" s="17"/>
      <c r="K1555" s="17"/>
      <c r="L1555" s="11"/>
      <c r="M1555" s="9"/>
      <c r="N1555" s="9"/>
      <c r="O1555" s="9"/>
    </row>
    <row r="1556" spans="7:15" x14ac:dyDescent="0.2">
      <c r="G1556" s="11"/>
      <c r="H1556" s="12"/>
      <c r="I1556" s="12"/>
      <c r="J1556" s="17"/>
      <c r="K1556" s="17"/>
      <c r="L1556" s="11"/>
      <c r="M1556" s="9"/>
      <c r="N1556" s="9"/>
      <c r="O1556" s="9"/>
    </row>
    <row r="1557" spans="7:15" x14ac:dyDescent="0.2">
      <c r="G1557" s="11"/>
      <c r="H1557" s="12"/>
      <c r="I1557" s="12"/>
      <c r="J1557" s="17"/>
      <c r="K1557" s="17"/>
      <c r="L1557" s="11"/>
      <c r="M1557" s="9"/>
      <c r="N1557" s="9"/>
      <c r="O1557" s="9"/>
    </row>
    <row r="1558" spans="7:15" x14ac:dyDescent="0.2">
      <c r="G1558" s="11"/>
      <c r="H1558" s="12"/>
      <c r="I1558" s="12"/>
      <c r="J1558" s="17"/>
      <c r="K1558" s="17"/>
      <c r="L1558" s="11"/>
      <c r="M1558" s="9"/>
      <c r="N1558" s="9"/>
      <c r="O1558" s="9"/>
    </row>
    <row r="1559" spans="7:15" x14ac:dyDescent="0.2">
      <c r="G1559" s="11"/>
      <c r="H1559" s="12"/>
      <c r="I1559" s="12"/>
      <c r="J1559" s="17"/>
      <c r="K1559" s="17"/>
      <c r="L1559" s="11"/>
      <c r="M1559" s="9"/>
      <c r="N1559" s="9"/>
      <c r="O1559" s="9"/>
    </row>
    <row r="1560" spans="7:15" x14ac:dyDescent="0.2">
      <c r="G1560" s="11"/>
      <c r="H1560" s="12"/>
      <c r="I1560" s="12"/>
      <c r="J1560" s="17"/>
      <c r="K1560" s="17"/>
      <c r="L1560" s="11"/>
      <c r="M1560" s="9"/>
      <c r="N1560" s="9"/>
      <c r="O1560" s="9"/>
    </row>
    <row r="1561" spans="7:15" x14ac:dyDescent="0.2">
      <c r="G1561" s="11"/>
      <c r="H1561" s="12"/>
      <c r="I1561" s="12"/>
      <c r="J1561" s="17"/>
      <c r="K1561" s="17"/>
      <c r="L1561" s="11"/>
      <c r="M1561" s="9"/>
      <c r="N1561" s="9"/>
      <c r="O1561" s="9"/>
    </row>
    <row r="1562" spans="7:15" x14ac:dyDescent="0.2">
      <c r="G1562" s="11"/>
      <c r="H1562" s="12"/>
      <c r="I1562" s="12"/>
      <c r="J1562" s="17"/>
      <c r="K1562" s="17"/>
      <c r="L1562" s="11"/>
      <c r="M1562" s="9"/>
      <c r="N1562" s="9"/>
      <c r="O1562" s="9"/>
    </row>
    <row r="1563" spans="7:15" x14ac:dyDescent="0.2">
      <c r="G1563" s="11"/>
      <c r="H1563" s="12"/>
      <c r="I1563" s="12"/>
      <c r="J1563" s="17"/>
      <c r="K1563" s="17"/>
      <c r="L1563" s="11"/>
      <c r="M1563" s="9"/>
      <c r="N1563" s="9"/>
      <c r="O1563" s="9"/>
    </row>
    <row r="1564" spans="7:15" x14ac:dyDescent="0.2">
      <c r="G1564" s="11"/>
      <c r="H1564" s="12"/>
      <c r="I1564" s="12"/>
      <c r="J1564" s="17"/>
      <c r="K1564" s="17"/>
      <c r="L1564" s="11"/>
      <c r="M1564" s="9"/>
      <c r="N1564" s="9"/>
      <c r="O1564" s="9"/>
    </row>
    <row r="1565" spans="7:15" x14ac:dyDescent="0.2">
      <c r="G1565" s="11"/>
      <c r="H1565" s="12"/>
      <c r="I1565" s="12"/>
      <c r="J1565" s="17"/>
      <c r="K1565" s="17"/>
      <c r="L1565" s="11"/>
      <c r="M1565" s="9"/>
      <c r="N1565" s="9"/>
      <c r="O1565" s="9"/>
    </row>
    <row r="1566" spans="7:15" x14ac:dyDescent="0.2">
      <c r="G1566" s="11"/>
      <c r="H1566" s="12"/>
      <c r="I1566" s="12"/>
      <c r="J1566" s="17"/>
      <c r="K1566" s="17"/>
      <c r="L1566" s="11"/>
      <c r="M1566" s="9"/>
      <c r="N1566" s="9"/>
      <c r="O1566" s="9"/>
    </row>
    <row r="1567" spans="7:15" x14ac:dyDescent="0.2">
      <c r="G1567" s="11"/>
      <c r="H1567" s="12"/>
      <c r="I1567" s="12"/>
      <c r="J1567" s="17"/>
      <c r="K1567" s="17"/>
      <c r="L1567" s="11"/>
      <c r="M1567" s="9"/>
      <c r="N1567" s="9"/>
      <c r="O1567" s="9"/>
    </row>
    <row r="1568" spans="7:15" x14ac:dyDescent="0.2">
      <c r="G1568" s="11"/>
      <c r="H1568" s="12"/>
      <c r="I1568" s="12"/>
      <c r="J1568" s="17"/>
      <c r="K1568" s="17"/>
      <c r="L1568" s="11"/>
      <c r="M1568" s="9"/>
      <c r="N1568" s="9"/>
      <c r="O1568" s="9"/>
    </row>
    <row r="1569" spans="7:15" x14ac:dyDescent="0.2">
      <c r="G1569" s="11"/>
      <c r="H1569" s="12"/>
      <c r="I1569" s="12"/>
      <c r="J1569" s="17"/>
      <c r="K1569" s="17"/>
      <c r="L1569" s="11"/>
      <c r="M1569" s="9"/>
      <c r="N1569" s="9"/>
      <c r="O1569" s="9"/>
    </row>
    <row r="1570" spans="7:15" x14ac:dyDescent="0.2">
      <c r="G1570" s="11"/>
      <c r="H1570" s="12"/>
      <c r="I1570" s="12"/>
      <c r="J1570" s="17"/>
      <c r="K1570" s="17"/>
      <c r="L1570" s="11"/>
      <c r="M1570" s="9"/>
      <c r="N1570" s="9"/>
      <c r="O1570" s="9"/>
    </row>
    <row r="1571" spans="7:15" x14ac:dyDescent="0.2">
      <c r="G1571" s="11"/>
      <c r="H1571" s="12"/>
      <c r="I1571" s="12"/>
      <c r="J1571" s="17"/>
      <c r="K1571" s="17"/>
      <c r="L1571" s="11"/>
      <c r="M1571" s="9"/>
      <c r="N1571" s="9"/>
      <c r="O1571" s="9"/>
    </row>
    <row r="1572" spans="7:15" x14ac:dyDescent="0.2">
      <c r="G1572" s="11"/>
      <c r="H1572" s="12"/>
      <c r="I1572" s="12"/>
      <c r="J1572" s="17"/>
      <c r="K1572" s="17"/>
      <c r="L1572" s="11"/>
      <c r="M1572" s="9"/>
      <c r="N1572" s="9"/>
      <c r="O1572" s="9"/>
    </row>
    <row r="1573" spans="7:15" x14ac:dyDescent="0.2">
      <c r="G1573" s="11"/>
      <c r="H1573" s="12"/>
      <c r="I1573" s="12"/>
      <c r="J1573" s="17"/>
      <c r="K1573" s="17"/>
      <c r="L1573" s="11"/>
      <c r="M1573" s="9"/>
      <c r="N1573" s="9"/>
      <c r="O1573" s="9"/>
    </row>
    <row r="1574" spans="7:15" x14ac:dyDescent="0.2">
      <c r="G1574" s="11"/>
      <c r="H1574" s="12"/>
      <c r="I1574" s="12"/>
      <c r="J1574" s="17"/>
      <c r="K1574" s="17"/>
      <c r="L1574" s="11"/>
      <c r="M1574" s="9"/>
      <c r="N1574" s="9"/>
      <c r="O1574" s="9"/>
    </row>
    <row r="1575" spans="7:15" x14ac:dyDescent="0.2">
      <c r="G1575" s="11"/>
      <c r="H1575" s="12"/>
      <c r="I1575" s="12"/>
      <c r="J1575" s="17"/>
      <c r="K1575" s="17"/>
      <c r="L1575" s="11"/>
      <c r="M1575" s="9"/>
      <c r="N1575" s="9"/>
      <c r="O1575" s="9"/>
    </row>
    <row r="1576" spans="7:15" x14ac:dyDescent="0.2">
      <c r="G1576" s="11"/>
      <c r="H1576" s="12"/>
      <c r="I1576" s="12"/>
      <c r="J1576" s="17"/>
      <c r="K1576" s="17"/>
      <c r="L1576" s="11"/>
      <c r="M1576" s="9"/>
      <c r="N1576" s="9"/>
      <c r="O1576" s="9"/>
    </row>
    <row r="1577" spans="7:15" x14ac:dyDescent="0.2">
      <c r="G1577" s="11"/>
      <c r="H1577" s="12"/>
      <c r="I1577" s="12"/>
      <c r="J1577" s="17"/>
      <c r="K1577" s="17"/>
      <c r="L1577" s="11"/>
      <c r="M1577" s="9"/>
      <c r="N1577" s="9"/>
      <c r="O1577" s="9"/>
    </row>
    <row r="1578" spans="7:15" x14ac:dyDescent="0.2">
      <c r="G1578" s="11"/>
      <c r="H1578" s="12"/>
      <c r="I1578" s="12"/>
      <c r="J1578" s="17"/>
      <c r="K1578" s="17"/>
      <c r="L1578" s="11"/>
      <c r="M1578" s="9"/>
      <c r="N1578" s="9"/>
      <c r="O1578" s="9"/>
    </row>
    <row r="1579" spans="7:15" x14ac:dyDescent="0.2">
      <c r="G1579" s="11"/>
      <c r="H1579" s="12"/>
      <c r="I1579" s="12"/>
      <c r="J1579" s="17"/>
      <c r="K1579" s="17"/>
      <c r="L1579" s="11"/>
      <c r="M1579" s="9"/>
      <c r="N1579" s="9"/>
      <c r="O1579" s="9"/>
    </row>
    <row r="1580" spans="7:15" x14ac:dyDescent="0.2">
      <c r="G1580" s="11"/>
      <c r="H1580" s="12"/>
      <c r="I1580" s="12"/>
      <c r="J1580" s="17"/>
      <c r="K1580" s="17"/>
      <c r="L1580" s="11"/>
      <c r="M1580" s="9"/>
      <c r="N1580" s="9"/>
      <c r="O1580" s="9"/>
    </row>
    <row r="1581" spans="7:15" x14ac:dyDescent="0.2">
      <c r="G1581" s="11"/>
      <c r="H1581" s="12"/>
      <c r="I1581" s="12"/>
      <c r="J1581" s="17"/>
      <c r="K1581" s="17"/>
      <c r="L1581" s="11"/>
      <c r="M1581" s="9"/>
      <c r="N1581" s="9"/>
      <c r="O1581" s="9"/>
    </row>
    <row r="1582" spans="7:15" x14ac:dyDescent="0.2">
      <c r="G1582" s="11"/>
      <c r="H1582" s="12"/>
      <c r="I1582" s="12"/>
      <c r="J1582" s="17"/>
      <c r="K1582" s="17"/>
      <c r="L1582" s="11"/>
      <c r="M1582" s="9"/>
      <c r="N1582" s="9"/>
      <c r="O1582" s="9"/>
    </row>
    <row r="1583" spans="7:15" x14ac:dyDescent="0.2">
      <c r="G1583" s="11"/>
      <c r="H1583" s="12"/>
      <c r="I1583" s="12"/>
      <c r="J1583" s="17"/>
      <c r="K1583" s="17"/>
      <c r="L1583" s="11"/>
      <c r="M1583" s="9"/>
      <c r="N1583" s="9"/>
      <c r="O1583" s="9"/>
    </row>
    <row r="1584" spans="7:15" x14ac:dyDescent="0.2">
      <c r="G1584" s="11"/>
      <c r="H1584" s="12"/>
      <c r="I1584" s="12"/>
      <c r="J1584" s="17"/>
      <c r="K1584" s="17"/>
      <c r="L1584" s="11"/>
      <c r="M1584" s="9"/>
      <c r="N1584" s="9"/>
      <c r="O1584" s="9"/>
    </row>
    <row r="1585" spans="7:15" x14ac:dyDescent="0.2">
      <c r="G1585" s="11"/>
      <c r="H1585" s="12"/>
      <c r="I1585" s="12"/>
      <c r="J1585" s="17"/>
      <c r="K1585" s="17"/>
      <c r="L1585" s="11"/>
      <c r="M1585" s="9"/>
      <c r="N1585" s="9"/>
      <c r="O1585" s="9"/>
    </row>
    <row r="1586" spans="7:15" x14ac:dyDescent="0.2">
      <c r="G1586" s="11"/>
      <c r="H1586" s="12"/>
      <c r="I1586" s="12"/>
      <c r="J1586" s="17"/>
      <c r="K1586" s="17"/>
      <c r="L1586" s="11"/>
      <c r="M1586" s="9"/>
      <c r="N1586" s="9"/>
      <c r="O1586" s="9"/>
    </row>
    <row r="1587" spans="7:15" x14ac:dyDescent="0.2">
      <c r="G1587" s="11"/>
      <c r="H1587" s="12"/>
      <c r="I1587" s="12"/>
      <c r="J1587" s="17"/>
      <c r="K1587" s="17"/>
      <c r="L1587" s="11"/>
      <c r="M1587" s="9"/>
      <c r="N1587" s="9"/>
      <c r="O1587" s="9"/>
    </row>
    <row r="1588" spans="7:15" x14ac:dyDescent="0.2">
      <c r="G1588" s="11"/>
      <c r="H1588" s="12"/>
      <c r="I1588" s="12"/>
      <c r="J1588" s="17"/>
      <c r="K1588" s="17"/>
      <c r="L1588" s="11"/>
      <c r="M1588" s="9"/>
      <c r="N1588" s="9"/>
      <c r="O1588" s="9"/>
    </row>
    <row r="1589" spans="7:15" x14ac:dyDescent="0.2">
      <c r="G1589" s="11"/>
      <c r="H1589" s="12"/>
      <c r="I1589" s="12"/>
      <c r="J1589" s="17"/>
      <c r="K1589" s="17"/>
      <c r="L1589" s="11"/>
      <c r="M1589" s="9"/>
      <c r="N1589" s="9"/>
      <c r="O1589" s="9"/>
    </row>
    <row r="1590" spans="7:15" x14ac:dyDescent="0.2">
      <c r="G1590" s="11"/>
      <c r="H1590" s="12"/>
      <c r="I1590" s="12"/>
      <c r="J1590" s="17"/>
      <c r="K1590" s="17"/>
      <c r="L1590" s="11"/>
      <c r="M1590" s="9"/>
      <c r="N1590" s="9"/>
      <c r="O1590" s="9"/>
    </row>
    <row r="1591" spans="7:15" x14ac:dyDescent="0.2">
      <c r="G1591" s="11"/>
      <c r="H1591" s="12"/>
      <c r="I1591" s="12"/>
      <c r="J1591" s="17"/>
      <c r="K1591" s="17"/>
      <c r="L1591" s="11"/>
      <c r="M1591" s="9"/>
      <c r="N1591" s="9"/>
      <c r="O1591" s="9"/>
    </row>
    <row r="1592" spans="7:15" x14ac:dyDescent="0.2">
      <c r="G1592" s="11"/>
      <c r="H1592" s="12"/>
      <c r="I1592" s="12"/>
      <c r="J1592" s="17"/>
      <c r="K1592" s="17"/>
      <c r="L1592" s="11"/>
      <c r="M1592" s="9"/>
      <c r="N1592" s="9"/>
      <c r="O1592" s="9"/>
    </row>
    <row r="1593" spans="7:15" x14ac:dyDescent="0.2">
      <c r="G1593" s="11"/>
      <c r="H1593" s="12"/>
      <c r="I1593" s="12"/>
      <c r="J1593" s="17"/>
      <c r="K1593" s="17"/>
      <c r="L1593" s="11"/>
      <c r="M1593" s="9"/>
      <c r="N1593" s="9"/>
      <c r="O1593" s="9"/>
    </row>
    <row r="1594" spans="7:15" x14ac:dyDescent="0.2">
      <c r="G1594" s="11"/>
      <c r="H1594" s="12"/>
      <c r="I1594" s="12"/>
      <c r="J1594" s="17"/>
      <c r="K1594" s="17"/>
      <c r="L1594" s="11"/>
      <c r="M1594" s="9"/>
      <c r="N1594" s="9"/>
      <c r="O1594" s="9"/>
    </row>
    <row r="1595" spans="7:15" x14ac:dyDescent="0.2">
      <c r="G1595" s="11"/>
      <c r="H1595" s="12"/>
      <c r="I1595" s="12"/>
      <c r="J1595" s="17"/>
      <c r="K1595" s="17"/>
      <c r="L1595" s="11"/>
      <c r="M1595" s="9"/>
      <c r="N1595" s="9"/>
      <c r="O1595" s="9"/>
    </row>
    <row r="1596" spans="7:15" x14ac:dyDescent="0.2">
      <c r="G1596" s="11"/>
      <c r="H1596" s="12"/>
      <c r="I1596" s="12"/>
      <c r="J1596" s="17"/>
      <c r="K1596" s="17"/>
      <c r="L1596" s="11"/>
      <c r="M1596" s="9"/>
      <c r="N1596" s="9"/>
      <c r="O1596" s="9"/>
    </row>
    <row r="1597" spans="7:15" x14ac:dyDescent="0.2">
      <c r="G1597" s="11"/>
      <c r="H1597" s="12"/>
      <c r="I1597" s="12"/>
      <c r="J1597" s="17"/>
      <c r="K1597" s="17"/>
      <c r="L1597" s="11"/>
      <c r="M1597" s="9"/>
      <c r="N1597" s="9"/>
      <c r="O1597" s="9"/>
    </row>
    <row r="1598" spans="7:15" x14ac:dyDescent="0.2">
      <c r="G1598" s="11"/>
      <c r="H1598" s="12"/>
      <c r="I1598" s="12"/>
      <c r="J1598" s="17"/>
      <c r="K1598" s="17"/>
      <c r="L1598" s="11"/>
      <c r="M1598" s="9"/>
      <c r="N1598" s="9"/>
      <c r="O1598" s="9"/>
    </row>
    <row r="1599" spans="7:15" x14ac:dyDescent="0.2">
      <c r="G1599" s="11"/>
      <c r="H1599" s="12"/>
      <c r="I1599" s="12"/>
      <c r="J1599" s="17"/>
      <c r="K1599" s="17"/>
      <c r="L1599" s="11"/>
      <c r="M1599" s="9"/>
      <c r="N1599" s="9"/>
      <c r="O1599" s="9"/>
    </row>
    <row r="1600" spans="7:15" x14ac:dyDescent="0.2">
      <c r="G1600" s="11"/>
      <c r="H1600" s="12"/>
      <c r="I1600" s="12"/>
      <c r="J1600" s="17"/>
      <c r="K1600" s="17"/>
      <c r="L1600" s="11"/>
      <c r="M1600" s="9"/>
      <c r="N1600" s="9"/>
      <c r="O1600" s="9"/>
    </row>
    <row r="1601" spans="7:15" x14ac:dyDescent="0.2">
      <c r="G1601" s="11"/>
      <c r="H1601" s="12"/>
      <c r="I1601" s="12"/>
      <c r="J1601" s="17"/>
      <c r="K1601" s="17"/>
      <c r="L1601" s="11"/>
      <c r="M1601" s="9"/>
      <c r="N1601" s="9"/>
      <c r="O1601" s="9"/>
    </row>
    <row r="1602" spans="7:15" x14ac:dyDescent="0.2">
      <c r="G1602" s="11"/>
      <c r="H1602" s="12"/>
      <c r="I1602" s="12"/>
      <c r="J1602" s="17"/>
      <c r="K1602" s="17"/>
      <c r="L1602" s="11"/>
      <c r="M1602" s="9"/>
      <c r="N1602" s="9"/>
      <c r="O1602" s="9"/>
    </row>
    <row r="1603" spans="7:15" x14ac:dyDescent="0.2">
      <c r="G1603" s="11"/>
      <c r="H1603" s="12"/>
      <c r="I1603" s="12"/>
      <c r="J1603" s="17"/>
      <c r="K1603" s="17"/>
      <c r="L1603" s="11"/>
      <c r="M1603" s="9"/>
      <c r="N1603" s="9"/>
      <c r="O1603" s="9"/>
    </row>
    <row r="1604" spans="7:15" x14ac:dyDescent="0.2">
      <c r="G1604" s="11"/>
      <c r="H1604" s="12"/>
      <c r="I1604" s="12"/>
      <c r="J1604" s="17"/>
      <c r="K1604" s="17"/>
      <c r="L1604" s="11"/>
      <c r="M1604" s="9"/>
      <c r="N1604" s="9"/>
      <c r="O1604" s="9"/>
    </row>
    <row r="1605" spans="7:15" x14ac:dyDescent="0.2">
      <c r="G1605" s="11"/>
      <c r="H1605" s="12"/>
      <c r="I1605" s="12"/>
      <c r="J1605" s="17"/>
      <c r="K1605" s="17"/>
      <c r="L1605" s="11"/>
      <c r="M1605" s="9"/>
      <c r="N1605" s="9"/>
      <c r="O1605" s="9"/>
    </row>
    <row r="1606" spans="7:15" x14ac:dyDescent="0.2">
      <c r="G1606" s="11"/>
      <c r="H1606" s="12"/>
      <c r="I1606" s="12"/>
      <c r="J1606" s="17"/>
      <c r="K1606" s="17"/>
      <c r="L1606" s="11"/>
      <c r="M1606" s="9"/>
      <c r="N1606" s="9"/>
      <c r="O1606" s="9"/>
    </row>
    <row r="1607" spans="7:15" x14ac:dyDescent="0.2">
      <c r="G1607" s="11"/>
      <c r="H1607" s="12"/>
      <c r="I1607" s="12"/>
      <c r="J1607" s="17"/>
      <c r="K1607" s="17"/>
      <c r="L1607" s="11"/>
      <c r="M1607" s="9"/>
      <c r="N1607" s="9"/>
      <c r="O1607" s="9"/>
    </row>
    <row r="1608" spans="7:15" x14ac:dyDescent="0.2">
      <c r="G1608" s="11"/>
      <c r="H1608" s="12"/>
      <c r="I1608" s="12"/>
      <c r="J1608" s="17"/>
      <c r="K1608" s="17"/>
      <c r="L1608" s="11"/>
      <c r="M1608" s="9"/>
      <c r="N1608" s="9"/>
      <c r="O1608" s="9"/>
    </row>
    <row r="1609" spans="7:15" x14ac:dyDescent="0.2">
      <c r="G1609" s="11"/>
      <c r="H1609" s="12"/>
      <c r="I1609" s="12"/>
      <c r="J1609" s="17"/>
      <c r="K1609" s="17"/>
      <c r="L1609" s="11"/>
      <c r="M1609" s="9"/>
      <c r="N1609" s="9"/>
      <c r="O1609" s="9"/>
    </row>
    <row r="1610" spans="7:15" x14ac:dyDescent="0.2">
      <c r="G1610" s="11"/>
      <c r="H1610" s="12"/>
      <c r="I1610" s="12"/>
      <c r="J1610" s="17"/>
      <c r="K1610" s="17"/>
      <c r="L1610" s="11"/>
      <c r="M1610" s="9"/>
      <c r="N1610" s="9"/>
      <c r="O1610" s="9"/>
    </row>
    <row r="1611" spans="7:15" x14ac:dyDescent="0.2">
      <c r="G1611" s="11"/>
      <c r="H1611" s="12"/>
      <c r="I1611" s="12"/>
      <c r="J1611" s="17"/>
      <c r="K1611" s="17"/>
      <c r="L1611" s="11"/>
      <c r="M1611" s="9"/>
      <c r="N1611" s="9"/>
      <c r="O1611" s="9"/>
    </row>
    <row r="1612" spans="7:15" x14ac:dyDescent="0.2">
      <c r="G1612" s="11"/>
      <c r="H1612" s="12"/>
      <c r="I1612" s="12"/>
      <c r="J1612" s="17"/>
      <c r="K1612" s="17"/>
      <c r="L1612" s="11"/>
      <c r="M1612" s="9"/>
      <c r="N1612" s="9"/>
      <c r="O1612" s="9"/>
    </row>
    <row r="1613" spans="7:15" x14ac:dyDescent="0.2">
      <c r="G1613" s="11"/>
      <c r="H1613" s="12"/>
      <c r="I1613" s="12"/>
      <c r="J1613" s="17"/>
      <c r="K1613" s="17"/>
      <c r="L1613" s="11"/>
      <c r="M1613" s="9"/>
      <c r="N1613" s="9"/>
      <c r="O1613" s="9"/>
    </row>
    <row r="1614" spans="7:15" x14ac:dyDescent="0.2">
      <c r="G1614" s="11"/>
      <c r="H1614" s="12"/>
      <c r="I1614" s="12"/>
      <c r="J1614" s="17"/>
      <c r="K1614" s="17"/>
      <c r="L1614" s="11"/>
      <c r="M1614" s="9"/>
      <c r="N1614" s="9"/>
      <c r="O1614" s="9"/>
    </row>
    <row r="1615" spans="7:15" x14ac:dyDescent="0.2">
      <c r="G1615" s="11"/>
      <c r="H1615" s="12"/>
      <c r="I1615" s="12"/>
      <c r="J1615" s="17"/>
      <c r="K1615" s="17"/>
      <c r="L1615" s="11"/>
      <c r="M1615" s="9"/>
      <c r="N1615" s="9"/>
      <c r="O1615" s="9"/>
    </row>
    <row r="1616" spans="7:15" x14ac:dyDescent="0.2">
      <c r="G1616" s="11"/>
      <c r="H1616" s="12"/>
      <c r="I1616" s="12"/>
      <c r="J1616" s="17"/>
      <c r="K1616" s="17"/>
      <c r="L1616" s="11"/>
      <c r="M1616" s="9"/>
      <c r="N1616" s="9"/>
      <c r="O1616" s="9"/>
    </row>
    <row r="1617" spans="7:15" x14ac:dyDescent="0.2">
      <c r="G1617" s="11"/>
      <c r="H1617" s="12"/>
      <c r="I1617" s="12"/>
      <c r="J1617" s="17"/>
      <c r="K1617" s="17"/>
      <c r="L1617" s="11"/>
      <c r="M1617" s="9"/>
      <c r="N1617" s="9"/>
      <c r="O1617" s="9"/>
    </row>
    <row r="1618" spans="7:15" x14ac:dyDescent="0.2">
      <c r="G1618" s="11"/>
      <c r="H1618" s="12"/>
      <c r="I1618" s="12"/>
      <c r="J1618" s="17"/>
      <c r="K1618" s="17"/>
      <c r="L1618" s="11"/>
      <c r="M1618" s="9"/>
      <c r="N1618" s="9"/>
      <c r="O1618" s="9"/>
    </row>
    <row r="1619" spans="7:15" x14ac:dyDescent="0.2">
      <c r="G1619" s="11"/>
      <c r="H1619" s="12"/>
      <c r="I1619" s="12"/>
      <c r="J1619" s="17"/>
      <c r="K1619" s="17"/>
      <c r="L1619" s="11"/>
      <c r="M1619" s="9"/>
      <c r="N1619" s="9"/>
      <c r="O1619" s="9"/>
    </row>
    <row r="1620" spans="7:15" x14ac:dyDescent="0.2">
      <c r="G1620" s="11"/>
      <c r="H1620" s="12"/>
      <c r="I1620" s="12"/>
      <c r="J1620" s="17"/>
      <c r="K1620" s="17"/>
      <c r="L1620" s="11"/>
      <c r="M1620" s="9"/>
      <c r="N1620" s="9"/>
      <c r="O1620" s="9"/>
    </row>
    <row r="1621" spans="7:15" x14ac:dyDescent="0.2">
      <c r="G1621" s="11"/>
      <c r="H1621" s="12"/>
      <c r="I1621" s="12"/>
      <c r="J1621" s="17"/>
      <c r="K1621" s="17"/>
      <c r="L1621" s="11"/>
      <c r="M1621" s="9"/>
      <c r="N1621" s="9"/>
      <c r="O1621" s="9"/>
    </row>
    <row r="1622" spans="7:15" x14ac:dyDescent="0.2">
      <c r="G1622" s="11"/>
      <c r="H1622" s="12"/>
      <c r="I1622" s="12"/>
      <c r="J1622" s="17"/>
      <c r="K1622" s="17"/>
      <c r="L1622" s="11"/>
      <c r="M1622" s="9"/>
      <c r="N1622" s="9"/>
      <c r="O1622" s="9"/>
    </row>
    <row r="1623" spans="7:15" x14ac:dyDescent="0.2">
      <c r="G1623" s="11"/>
      <c r="H1623" s="12"/>
      <c r="I1623" s="12"/>
      <c r="J1623" s="17"/>
      <c r="K1623" s="17"/>
      <c r="L1623" s="11"/>
      <c r="M1623" s="9"/>
      <c r="N1623" s="9"/>
      <c r="O1623" s="9"/>
    </row>
    <row r="1624" spans="7:15" x14ac:dyDescent="0.2">
      <c r="G1624" s="11"/>
      <c r="H1624" s="12"/>
      <c r="I1624" s="12"/>
      <c r="J1624" s="17"/>
      <c r="K1624" s="17"/>
      <c r="L1624" s="11"/>
      <c r="M1624" s="9"/>
      <c r="N1624" s="9"/>
      <c r="O1624" s="9"/>
    </row>
    <row r="1625" spans="7:15" x14ac:dyDescent="0.2">
      <c r="G1625" s="11"/>
      <c r="H1625" s="12"/>
      <c r="I1625" s="12"/>
      <c r="J1625" s="17"/>
      <c r="K1625" s="17"/>
      <c r="L1625" s="11"/>
      <c r="M1625" s="9"/>
      <c r="N1625" s="9"/>
      <c r="O1625" s="9"/>
    </row>
    <row r="1626" spans="7:15" x14ac:dyDescent="0.2">
      <c r="G1626" s="11"/>
      <c r="H1626" s="12"/>
      <c r="I1626" s="12"/>
      <c r="J1626" s="17"/>
      <c r="K1626" s="17"/>
      <c r="L1626" s="11"/>
      <c r="M1626" s="9"/>
      <c r="N1626" s="9"/>
      <c r="O1626" s="9"/>
    </row>
    <row r="1627" spans="7:15" x14ac:dyDescent="0.2">
      <c r="G1627" s="11"/>
      <c r="H1627" s="12"/>
      <c r="I1627" s="12"/>
      <c r="J1627" s="17"/>
      <c r="K1627" s="17"/>
      <c r="L1627" s="11"/>
      <c r="M1627" s="9"/>
      <c r="N1627" s="9"/>
      <c r="O1627" s="9"/>
    </row>
    <row r="1628" spans="7:15" x14ac:dyDescent="0.2">
      <c r="G1628" s="11"/>
      <c r="H1628" s="12"/>
      <c r="I1628" s="12"/>
      <c r="J1628" s="17"/>
      <c r="K1628" s="17"/>
      <c r="L1628" s="11"/>
      <c r="M1628" s="9"/>
      <c r="N1628" s="9"/>
      <c r="O1628" s="9"/>
    </row>
    <row r="1629" spans="7:15" x14ac:dyDescent="0.2">
      <c r="G1629" s="11"/>
      <c r="H1629" s="12"/>
      <c r="I1629" s="12"/>
      <c r="J1629" s="17"/>
      <c r="K1629" s="17"/>
      <c r="L1629" s="11"/>
      <c r="M1629" s="9"/>
      <c r="N1629" s="9"/>
      <c r="O1629" s="9"/>
    </row>
    <row r="1630" spans="7:15" x14ac:dyDescent="0.2">
      <c r="G1630" s="11"/>
      <c r="H1630" s="12"/>
      <c r="I1630" s="12"/>
      <c r="J1630" s="17"/>
      <c r="K1630" s="17"/>
      <c r="L1630" s="11"/>
      <c r="M1630" s="9"/>
      <c r="N1630" s="9"/>
      <c r="O1630" s="9"/>
    </row>
    <row r="1631" spans="7:15" x14ac:dyDescent="0.2">
      <c r="G1631" s="11"/>
      <c r="H1631" s="12"/>
      <c r="I1631" s="12"/>
      <c r="J1631" s="17"/>
      <c r="K1631" s="17"/>
      <c r="L1631" s="11"/>
      <c r="M1631" s="9"/>
      <c r="N1631" s="9"/>
      <c r="O1631" s="9"/>
    </row>
    <row r="1632" spans="7:15" x14ac:dyDescent="0.2">
      <c r="G1632" s="11"/>
      <c r="H1632" s="12"/>
      <c r="I1632" s="12"/>
      <c r="J1632" s="17"/>
      <c r="K1632" s="17"/>
      <c r="L1632" s="11"/>
      <c r="M1632" s="9"/>
      <c r="N1632" s="9"/>
      <c r="O1632" s="9"/>
    </row>
    <row r="1633" spans="7:15" x14ac:dyDescent="0.2">
      <c r="G1633" s="11"/>
      <c r="H1633" s="12"/>
      <c r="I1633" s="12"/>
      <c r="J1633" s="17"/>
      <c r="K1633" s="17"/>
      <c r="L1633" s="11"/>
      <c r="M1633" s="9"/>
      <c r="N1633" s="9"/>
      <c r="O1633" s="9"/>
    </row>
    <row r="1634" spans="7:15" x14ac:dyDescent="0.2">
      <c r="G1634" s="11"/>
      <c r="H1634" s="12"/>
      <c r="I1634" s="12"/>
      <c r="J1634" s="17"/>
      <c r="K1634" s="17"/>
      <c r="L1634" s="11"/>
      <c r="M1634" s="9"/>
      <c r="N1634" s="9"/>
      <c r="O1634" s="9"/>
    </row>
    <row r="1635" spans="7:15" x14ac:dyDescent="0.2">
      <c r="G1635" s="11"/>
      <c r="H1635" s="12"/>
      <c r="I1635" s="12"/>
      <c r="J1635" s="17"/>
      <c r="K1635" s="17"/>
      <c r="L1635" s="11"/>
      <c r="M1635" s="9"/>
      <c r="N1635" s="9"/>
      <c r="O1635" s="9"/>
    </row>
    <row r="1636" spans="7:15" x14ac:dyDescent="0.2">
      <c r="G1636" s="11"/>
      <c r="H1636" s="12"/>
      <c r="I1636" s="12"/>
      <c r="J1636" s="17"/>
      <c r="K1636" s="17"/>
      <c r="L1636" s="11"/>
      <c r="M1636" s="9"/>
      <c r="N1636" s="9"/>
      <c r="O1636" s="9"/>
    </row>
    <row r="1637" spans="7:15" x14ac:dyDescent="0.2">
      <c r="G1637" s="11"/>
      <c r="H1637" s="12"/>
      <c r="I1637" s="12"/>
      <c r="J1637" s="17"/>
      <c r="K1637" s="17"/>
      <c r="L1637" s="11"/>
      <c r="M1637" s="9"/>
      <c r="N1637" s="9"/>
      <c r="O1637" s="9"/>
    </row>
    <row r="1638" spans="7:15" x14ac:dyDescent="0.2">
      <c r="G1638" s="11"/>
      <c r="H1638" s="12"/>
      <c r="I1638" s="12"/>
      <c r="J1638" s="17"/>
      <c r="K1638" s="17"/>
      <c r="L1638" s="11"/>
      <c r="M1638" s="9"/>
      <c r="N1638" s="9"/>
      <c r="O1638" s="9"/>
    </row>
    <row r="1639" spans="7:15" x14ac:dyDescent="0.2">
      <c r="G1639" s="11"/>
      <c r="H1639" s="12"/>
      <c r="I1639" s="12"/>
      <c r="J1639" s="17"/>
      <c r="K1639" s="17"/>
      <c r="L1639" s="11"/>
      <c r="M1639" s="9"/>
      <c r="N1639" s="9"/>
      <c r="O1639" s="9"/>
    </row>
    <row r="1640" spans="7:15" x14ac:dyDescent="0.2">
      <c r="G1640" s="11"/>
      <c r="H1640" s="12"/>
      <c r="I1640" s="12"/>
      <c r="J1640" s="17"/>
      <c r="K1640" s="17"/>
      <c r="L1640" s="11"/>
      <c r="M1640" s="9"/>
      <c r="N1640" s="9"/>
      <c r="O1640" s="9"/>
    </row>
    <row r="1641" spans="7:15" x14ac:dyDescent="0.2">
      <c r="G1641" s="11"/>
      <c r="H1641" s="12"/>
      <c r="I1641" s="12"/>
      <c r="J1641" s="17"/>
      <c r="K1641" s="17"/>
      <c r="L1641" s="11"/>
      <c r="M1641" s="9"/>
      <c r="N1641" s="9"/>
      <c r="O1641" s="9"/>
    </row>
    <row r="1642" spans="7:15" x14ac:dyDescent="0.2">
      <c r="G1642" s="11"/>
      <c r="H1642" s="12"/>
      <c r="I1642" s="12"/>
      <c r="J1642" s="17"/>
      <c r="K1642" s="17"/>
      <c r="L1642" s="11"/>
      <c r="M1642" s="9"/>
      <c r="N1642" s="9"/>
      <c r="O1642" s="9"/>
    </row>
    <row r="1643" spans="7:15" x14ac:dyDescent="0.2">
      <c r="G1643" s="11"/>
      <c r="H1643" s="12"/>
      <c r="I1643" s="12"/>
      <c r="J1643" s="17"/>
      <c r="K1643" s="17"/>
      <c r="L1643" s="11"/>
      <c r="M1643" s="9"/>
      <c r="N1643" s="9"/>
      <c r="O1643" s="9"/>
    </row>
    <row r="1644" spans="7:15" x14ac:dyDescent="0.2">
      <c r="G1644" s="11"/>
      <c r="H1644" s="12"/>
      <c r="I1644" s="12"/>
      <c r="J1644" s="17"/>
      <c r="K1644" s="17"/>
      <c r="L1644" s="11"/>
      <c r="M1644" s="9"/>
      <c r="N1644" s="9"/>
      <c r="O1644" s="9"/>
    </row>
    <row r="1645" spans="7:15" x14ac:dyDescent="0.2">
      <c r="G1645" s="11"/>
      <c r="H1645" s="12"/>
      <c r="I1645" s="12"/>
      <c r="J1645" s="17"/>
      <c r="K1645" s="17"/>
      <c r="L1645" s="11"/>
      <c r="M1645" s="9"/>
      <c r="N1645" s="9"/>
      <c r="O1645" s="9"/>
    </row>
    <row r="1646" spans="7:15" x14ac:dyDescent="0.2">
      <c r="G1646" s="11"/>
      <c r="H1646" s="12"/>
      <c r="I1646" s="12"/>
      <c r="J1646" s="17"/>
      <c r="K1646" s="17"/>
      <c r="L1646" s="11"/>
      <c r="M1646" s="9"/>
      <c r="N1646" s="9"/>
      <c r="O1646" s="9"/>
    </row>
    <row r="1647" spans="7:15" x14ac:dyDescent="0.2">
      <c r="G1647" s="11"/>
      <c r="H1647" s="12"/>
      <c r="I1647" s="12"/>
      <c r="J1647" s="17"/>
      <c r="K1647" s="17"/>
      <c r="L1647" s="11"/>
      <c r="M1647" s="9"/>
      <c r="N1647" s="9"/>
      <c r="O1647" s="9"/>
    </row>
    <row r="1648" spans="7:15" x14ac:dyDescent="0.2">
      <c r="G1648" s="11"/>
      <c r="H1648" s="12"/>
      <c r="I1648" s="12"/>
      <c r="J1648" s="17"/>
      <c r="K1648" s="17"/>
      <c r="L1648" s="11"/>
      <c r="M1648" s="9"/>
      <c r="N1648" s="9"/>
      <c r="O1648" s="9"/>
    </row>
    <row r="1649" spans="7:15" x14ac:dyDescent="0.2">
      <c r="G1649" s="11"/>
      <c r="H1649" s="12"/>
      <c r="I1649" s="12"/>
      <c r="J1649" s="17"/>
      <c r="K1649" s="17"/>
      <c r="L1649" s="11"/>
      <c r="M1649" s="9"/>
      <c r="N1649" s="9"/>
      <c r="O1649" s="9"/>
    </row>
    <row r="1650" spans="7:15" x14ac:dyDescent="0.2">
      <c r="G1650" s="11"/>
      <c r="H1650" s="12"/>
      <c r="I1650" s="12"/>
      <c r="J1650" s="17"/>
      <c r="K1650" s="17"/>
      <c r="L1650" s="11"/>
      <c r="M1650" s="9"/>
      <c r="N1650" s="9"/>
      <c r="O1650" s="9"/>
    </row>
    <row r="1651" spans="7:15" x14ac:dyDescent="0.2">
      <c r="G1651" s="11"/>
      <c r="H1651" s="12"/>
      <c r="I1651" s="12"/>
      <c r="J1651" s="17"/>
      <c r="K1651" s="17"/>
      <c r="L1651" s="11"/>
      <c r="M1651" s="9"/>
      <c r="N1651" s="9"/>
      <c r="O1651" s="9"/>
    </row>
    <row r="1652" spans="7:15" x14ac:dyDescent="0.2">
      <c r="G1652" s="11"/>
      <c r="H1652" s="12"/>
      <c r="I1652" s="12"/>
      <c r="J1652" s="17"/>
      <c r="K1652" s="17"/>
      <c r="L1652" s="11"/>
      <c r="M1652" s="9"/>
      <c r="N1652" s="9"/>
      <c r="O1652" s="9"/>
    </row>
    <row r="1653" spans="7:15" x14ac:dyDescent="0.2">
      <c r="G1653" s="11"/>
      <c r="H1653" s="12"/>
      <c r="I1653" s="12"/>
      <c r="J1653" s="17"/>
      <c r="K1653" s="17"/>
      <c r="L1653" s="11"/>
      <c r="M1653" s="9"/>
      <c r="N1653" s="9"/>
      <c r="O1653" s="9"/>
    </row>
    <row r="1654" spans="7:15" x14ac:dyDescent="0.2">
      <c r="G1654" s="11"/>
      <c r="H1654" s="12"/>
      <c r="I1654" s="12"/>
      <c r="J1654" s="17"/>
      <c r="K1654" s="17"/>
      <c r="L1654" s="11"/>
      <c r="M1654" s="9"/>
      <c r="N1654" s="9"/>
      <c r="O1654" s="9"/>
    </row>
    <row r="1655" spans="7:15" x14ac:dyDescent="0.2">
      <c r="G1655" s="11"/>
      <c r="H1655" s="12"/>
      <c r="I1655" s="12"/>
      <c r="J1655" s="17"/>
      <c r="K1655" s="17"/>
      <c r="L1655" s="11"/>
      <c r="M1655" s="9"/>
      <c r="N1655" s="9"/>
      <c r="O1655" s="9"/>
    </row>
    <row r="1656" spans="7:15" x14ac:dyDescent="0.2">
      <c r="G1656" s="11"/>
      <c r="H1656" s="12"/>
      <c r="I1656" s="12"/>
      <c r="J1656" s="17"/>
      <c r="K1656" s="17"/>
      <c r="L1656" s="11"/>
      <c r="M1656" s="9"/>
      <c r="N1656" s="9"/>
      <c r="O1656" s="9"/>
    </row>
    <row r="1657" spans="7:15" x14ac:dyDescent="0.2">
      <c r="G1657" s="11"/>
      <c r="H1657" s="12"/>
      <c r="I1657" s="12"/>
      <c r="J1657" s="17"/>
      <c r="K1657" s="17"/>
      <c r="L1657" s="11"/>
      <c r="M1657" s="9"/>
      <c r="N1657" s="9"/>
      <c r="O1657" s="9"/>
    </row>
    <row r="1658" spans="7:15" x14ac:dyDescent="0.2">
      <c r="G1658" s="11"/>
      <c r="H1658" s="12"/>
      <c r="I1658" s="12"/>
      <c r="J1658" s="17"/>
      <c r="K1658" s="17"/>
      <c r="L1658" s="11"/>
      <c r="M1658" s="9"/>
      <c r="N1658" s="9"/>
      <c r="O1658" s="9"/>
    </row>
    <row r="1659" spans="7:15" x14ac:dyDescent="0.2">
      <c r="G1659" s="11"/>
      <c r="H1659" s="12"/>
      <c r="I1659" s="12"/>
      <c r="J1659" s="17"/>
      <c r="K1659" s="17"/>
      <c r="L1659" s="11"/>
      <c r="M1659" s="9"/>
      <c r="N1659" s="9"/>
      <c r="O1659" s="9"/>
    </row>
    <row r="1660" spans="7:15" x14ac:dyDescent="0.2">
      <c r="G1660" s="11"/>
      <c r="H1660" s="12"/>
      <c r="I1660" s="12"/>
      <c r="J1660" s="17"/>
      <c r="K1660" s="17"/>
      <c r="L1660" s="11"/>
      <c r="M1660" s="9"/>
      <c r="N1660" s="9"/>
      <c r="O1660" s="9"/>
    </row>
    <row r="1661" spans="7:15" x14ac:dyDescent="0.2">
      <c r="G1661" s="11"/>
      <c r="H1661" s="12"/>
      <c r="I1661" s="12"/>
      <c r="J1661" s="17"/>
      <c r="K1661" s="17"/>
      <c r="L1661" s="11"/>
      <c r="M1661" s="9"/>
      <c r="N1661" s="9"/>
      <c r="O1661" s="9"/>
    </row>
    <row r="1662" spans="7:15" x14ac:dyDescent="0.2">
      <c r="G1662" s="11"/>
      <c r="H1662" s="12"/>
      <c r="I1662" s="12"/>
      <c r="J1662" s="17"/>
      <c r="K1662" s="17"/>
      <c r="L1662" s="11"/>
      <c r="M1662" s="9"/>
      <c r="N1662" s="9"/>
      <c r="O1662" s="9"/>
    </row>
    <row r="1663" spans="7:15" x14ac:dyDescent="0.2">
      <c r="G1663" s="11"/>
      <c r="H1663" s="12"/>
      <c r="I1663" s="12"/>
      <c r="J1663" s="17"/>
      <c r="K1663" s="17"/>
      <c r="L1663" s="11"/>
      <c r="M1663" s="9"/>
      <c r="N1663" s="9"/>
      <c r="O1663" s="9"/>
    </row>
    <row r="1664" spans="7:15" x14ac:dyDescent="0.2">
      <c r="G1664" s="11"/>
      <c r="H1664" s="12"/>
      <c r="I1664" s="12"/>
      <c r="J1664" s="17"/>
      <c r="K1664" s="17"/>
      <c r="L1664" s="11"/>
      <c r="M1664" s="9"/>
      <c r="N1664" s="9"/>
      <c r="O1664" s="9"/>
    </row>
    <row r="1665" spans="7:15" x14ac:dyDescent="0.2">
      <c r="G1665" s="11"/>
      <c r="H1665" s="12"/>
      <c r="I1665" s="12"/>
      <c r="J1665" s="17"/>
      <c r="K1665" s="17"/>
      <c r="L1665" s="11"/>
      <c r="M1665" s="9"/>
      <c r="N1665" s="9"/>
      <c r="O1665" s="9"/>
    </row>
    <row r="1666" spans="7:15" x14ac:dyDescent="0.2">
      <c r="G1666" s="11"/>
      <c r="H1666" s="12"/>
      <c r="I1666" s="12"/>
      <c r="J1666" s="17"/>
      <c r="K1666" s="17"/>
      <c r="L1666" s="11"/>
      <c r="M1666" s="9"/>
      <c r="N1666" s="9"/>
      <c r="O1666" s="9"/>
    </row>
    <row r="1667" spans="7:15" x14ac:dyDescent="0.2">
      <c r="G1667" s="11"/>
      <c r="H1667" s="12"/>
      <c r="I1667" s="12"/>
      <c r="J1667" s="17"/>
      <c r="K1667" s="17"/>
      <c r="L1667" s="11"/>
      <c r="M1667" s="9"/>
      <c r="N1667" s="9"/>
      <c r="O1667" s="9"/>
    </row>
    <row r="1668" spans="7:15" x14ac:dyDescent="0.2">
      <c r="G1668" s="11"/>
      <c r="H1668" s="12"/>
      <c r="I1668" s="12"/>
      <c r="J1668" s="17"/>
      <c r="K1668" s="17"/>
      <c r="L1668" s="11"/>
      <c r="M1668" s="9"/>
      <c r="N1668" s="9"/>
      <c r="O1668" s="9"/>
    </row>
    <row r="1669" spans="7:15" x14ac:dyDescent="0.2">
      <c r="G1669" s="11"/>
      <c r="H1669" s="12"/>
      <c r="I1669" s="12"/>
      <c r="J1669" s="17"/>
      <c r="K1669" s="17"/>
      <c r="L1669" s="11"/>
      <c r="M1669" s="9"/>
      <c r="N1669" s="9"/>
      <c r="O1669" s="9"/>
    </row>
    <row r="1670" spans="7:15" x14ac:dyDescent="0.2">
      <c r="G1670" s="11"/>
      <c r="H1670" s="12"/>
      <c r="I1670" s="12"/>
      <c r="J1670" s="17"/>
      <c r="K1670" s="17"/>
      <c r="L1670" s="11"/>
      <c r="M1670" s="9"/>
      <c r="N1670" s="9"/>
      <c r="O1670" s="9"/>
    </row>
    <row r="1671" spans="7:15" x14ac:dyDescent="0.2">
      <c r="G1671" s="11"/>
      <c r="H1671" s="12"/>
      <c r="I1671" s="12"/>
      <c r="J1671" s="17"/>
      <c r="K1671" s="17"/>
      <c r="L1671" s="11"/>
      <c r="M1671" s="9"/>
      <c r="N1671" s="9"/>
      <c r="O1671" s="9"/>
    </row>
    <row r="1672" spans="7:15" x14ac:dyDescent="0.2">
      <c r="G1672" s="11"/>
      <c r="H1672" s="12"/>
      <c r="I1672" s="12"/>
      <c r="J1672" s="17"/>
      <c r="K1672" s="17"/>
      <c r="L1672" s="11"/>
      <c r="M1672" s="9"/>
      <c r="N1672" s="9"/>
      <c r="O1672" s="9"/>
    </row>
    <row r="1673" spans="7:15" x14ac:dyDescent="0.2">
      <c r="G1673" s="11"/>
      <c r="H1673" s="12"/>
      <c r="I1673" s="12"/>
      <c r="J1673" s="17"/>
      <c r="K1673" s="17"/>
      <c r="L1673" s="11"/>
      <c r="M1673" s="9"/>
      <c r="N1673" s="9"/>
      <c r="O1673" s="9"/>
    </row>
    <row r="1674" spans="7:15" x14ac:dyDescent="0.2">
      <c r="G1674" s="11"/>
      <c r="H1674" s="12"/>
      <c r="I1674" s="12"/>
      <c r="J1674" s="17"/>
      <c r="K1674" s="17"/>
      <c r="L1674" s="11"/>
      <c r="M1674" s="9"/>
      <c r="N1674" s="9"/>
      <c r="O1674" s="9"/>
    </row>
    <row r="1675" spans="7:15" x14ac:dyDescent="0.2">
      <c r="G1675" s="11"/>
      <c r="H1675" s="12"/>
      <c r="I1675" s="12"/>
      <c r="J1675" s="17"/>
      <c r="K1675" s="17"/>
      <c r="L1675" s="11"/>
      <c r="M1675" s="9"/>
      <c r="N1675" s="9"/>
      <c r="O1675" s="9"/>
    </row>
    <row r="1676" spans="7:15" x14ac:dyDescent="0.2">
      <c r="G1676" s="11"/>
      <c r="H1676" s="12"/>
      <c r="I1676" s="12"/>
      <c r="J1676" s="17"/>
      <c r="K1676" s="17"/>
      <c r="L1676" s="11"/>
      <c r="M1676" s="9"/>
      <c r="N1676" s="9"/>
      <c r="O1676" s="9"/>
    </row>
    <row r="1677" spans="7:15" x14ac:dyDescent="0.2">
      <c r="G1677" s="11"/>
      <c r="H1677" s="12"/>
      <c r="I1677" s="12"/>
      <c r="J1677" s="17"/>
      <c r="K1677" s="17"/>
      <c r="L1677" s="11"/>
      <c r="M1677" s="9"/>
      <c r="N1677" s="9"/>
      <c r="O1677" s="9"/>
    </row>
    <row r="1678" spans="7:15" x14ac:dyDescent="0.2">
      <c r="G1678" s="11"/>
      <c r="H1678" s="12"/>
      <c r="I1678" s="12"/>
      <c r="J1678" s="17"/>
      <c r="K1678" s="17"/>
      <c r="L1678" s="11"/>
      <c r="M1678" s="9"/>
      <c r="N1678" s="9"/>
      <c r="O1678" s="9"/>
    </row>
    <row r="1679" spans="7:15" x14ac:dyDescent="0.2">
      <c r="G1679" s="11"/>
      <c r="H1679" s="12"/>
      <c r="I1679" s="12"/>
      <c r="J1679" s="17"/>
      <c r="K1679" s="17"/>
      <c r="L1679" s="11"/>
      <c r="M1679" s="9"/>
      <c r="N1679" s="9"/>
      <c r="O1679" s="9"/>
    </row>
    <row r="1680" spans="7:15" x14ac:dyDescent="0.2">
      <c r="G1680" s="11"/>
      <c r="H1680" s="12"/>
      <c r="I1680" s="12"/>
      <c r="J1680" s="17"/>
      <c r="K1680" s="17"/>
      <c r="L1680" s="11"/>
      <c r="M1680" s="9"/>
      <c r="N1680" s="9"/>
      <c r="O1680" s="9"/>
    </row>
    <row r="1681" spans="7:15" x14ac:dyDescent="0.2">
      <c r="G1681" s="11"/>
      <c r="H1681" s="12"/>
      <c r="I1681" s="12"/>
      <c r="J1681" s="17"/>
      <c r="K1681" s="17"/>
      <c r="L1681" s="11"/>
      <c r="M1681" s="9"/>
      <c r="N1681" s="9"/>
      <c r="O1681" s="9"/>
    </row>
    <row r="1682" spans="7:15" x14ac:dyDescent="0.2">
      <c r="G1682" s="11"/>
      <c r="H1682" s="12"/>
      <c r="I1682" s="12"/>
      <c r="J1682" s="17"/>
      <c r="K1682" s="17"/>
      <c r="L1682" s="11"/>
      <c r="M1682" s="9"/>
      <c r="N1682" s="9"/>
      <c r="O1682" s="9"/>
    </row>
    <row r="1683" spans="7:15" x14ac:dyDescent="0.2">
      <c r="G1683" s="11"/>
      <c r="H1683" s="12"/>
      <c r="I1683" s="12"/>
      <c r="J1683" s="17"/>
      <c r="K1683" s="17"/>
      <c r="L1683" s="11"/>
      <c r="M1683" s="9"/>
      <c r="N1683" s="9"/>
      <c r="O1683" s="9"/>
    </row>
    <row r="1684" spans="7:15" x14ac:dyDescent="0.2">
      <c r="G1684" s="11"/>
      <c r="H1684" s="12"/>
      <c r="I1684" s="12"/>
      <c r="J1684" s="17"/>
      <c r="K1684" s="17"/>
      <c r="L1684" s="11"/>
      <c r="M1684" s="9"/>
      <c r="N1684" s="9"/>
      <c r="O1684" s="9"/>
    </row>
    <row r="1685" spans="7:15" x14ac:dyDescent="0.2">
      <c r="G1685" s="11"/>
      <c r="H1685" s="12"/>
      <c r="I1685" s="12"/>
      <c r="J1685" s="17"/>
      <c r="K1685" s="17"/>
      <c r="L1685" s="11"/>
      <c r="M1685" s="9"/>
      <c r="N1685" s="9"/>
      <c r="O1685" s="9"/>
    </row>
    <row r="1686" spans="7:15" x14ac:dyDescent="0.2">
      <c r="G1686" s="11"/>
      <c r="H1686" s="12"/>
      <c r="I1686" s="12"/>
      <c r="J1686" s="17"/>
      <c r="K1686" s="17"/>
      <c r="L1686" s="11"/>
      <c r="M1686" s="9"/>
      <c r="N1686" s="9"/>
      <c r="O1686" s="9"/>
    </row>
    <row r="1687" spans="7:15" x14ac:dyDescent="0.2">
      <c r="G1687" s="11"/>
      <c r="H1687" s="12"/>
      <c r="I1687" s="12"/>
      <c r="J1687" s="17"/>
      <c r="K1687" s="17"/>
      <c r="L1687" s="11"/>
      <c r="M1687" s="9"/>
      <c r="N1687" s="9"/>
      <c r="O1687" s="9"/>
    </row>
    <row r="1688" spans="7:15" x14ac:dyDescent="0.2">
      <c r="G1688" s="11"/>
      <c r="H1688" s="12"/>
      <c r="I1688" s="12"/>
      <c r="J1688" s="17"/>
      <c r="K1688" s="17"/>
      <c r="L1688" s="11"/>
      <c r="M1688" s="9"/>
      <c r="N1688" s="9"/>
      <c r="O1688" s="9"/>
    </row>
    <row r="1689" spans="7:15" x14ac:dyDescent="0.2">
      <c r="G1689" s="11"/>
      <c r="H1689" s="12"/>
      <c r="I1689" s="12"/>
      <c r="J1689" s="17"/>
      <c r="K1689" s="17"/>
      <c r="L1689" s="11"/>
      <c r="M1689" s="9"/>
      <c r="N1689" s="9"/>
      <c r="O1689" s="9"/>
    </row>
    <row r="1690" spans="7:15" x14ac:dyDescent="0.2">
      <c r="G1690" s="11"/>
      <c r="H1690" s="12"/>
      <c r="I1690" s="12"/>
      <c r="J1690" s="17"/>
      <c r="K1690" s="17"/>
      <c r="L1690" s="11"/>
      <c r="M1690" s="9"/>
      <c r="N1690" s="9"/>
      <c r="O1690" s="9"/>
    </row>
    <row r="1691" spans="7:15" x14ac:dyDescent="0.2">
      <c r="G1691" s="11"/>
      <c r="H1691" s="12"/>
      <c r="I1691" s="12"/>
      <c r="J1691" s="17"/>
      <c r="K1691" s="17"/>
      <c r="L1691" s="11"/>
      <c r="M1691" s="9"/>
      <c r="N1691" s="9"/>
      <c r="O1691" s="9"/>
    </row>
    <row r="1692" spans="7:15" x14ac:dyDescent="0.2">
      <c r="G1692" s="11"/>
      <c r="H1692" s="12"/>
      <c r="I1692" s="12"/>
      <c r="J1692" s="17"/>
      <c r="K1692" s="17"/>
      <c r="L1692" s="11"/>
      <c r="M1692" s="9"/>
      <c r="N1692" s="9"/>
      <c r="O1692" s="9"/>
    </row>
    <row r="1693" spans="7:15" x14ac:dyDescent="0.2">
      <c r="G1693" s="11"/>
      <c r="H1693" s="12"/>
      <c r="I1693" s="12"/>
      <c r="J1693" s="17"/>
      <c r="K1693" s="17"/>
      <c r="L1693" s="11"/>
      <c r="M1693" s="9"/>
      <c r="N1693" s="9"/>
      <c r="O1693" s="9"/>
    </row>
    <row r="1694" spans="7:15" x14ac:dyDescent="0.2">
      <c r="G1694" s="11"/>
      <c r="H1694" s="12"/>
      <c r="I1694" s="12"/>
      <c r="J1694" s="17"/>
      <c r="K1694" s="17"/>
      <c r="L1694" s="11"/>
      <c r="M1694" s="9"/>
      <c r="N1694" s="9"/>
      <c r="O1694" s="9"/>
    </row>
    <row r="1695" spans="7:15" x14ac:dyDescent="0.2">
      <c r="G1695" s="11"/>
      <c r="H1695" s="12"/>
      <c r="I1695" s="12"/>
      <c r="J1695" s="17"/>
      <c r="K1695" s="17"/>
      <c r="L1695" s="11"/>
      <c r="M1695" s="9"/>
      <c r="N1695" s="9"/>
      <c r="O1695" s="9"/>
    </row>
    <row r="1696" spans="7:15" x14ac:dyDescent="0.2">
      <c r="G1696" s="11"/>
      <c r="H1696" s="12"/>
      <c r="I1696" s="12"/>
      <c r="J1696" s="17"/>
      <c r="K1696" s="17"/>
      <c r="L1696" s="11"/>
      <c r="M1696" s="9"/>
      <c r="N1696" s="9"/>
      <c r="O1696" s="9"/>
    </row>
    <row r="1697" spans="7:15" x14ac:dyDescent="0.2">
      <c r="G1697" s="11"/>
      <c r="H1697" s="12"/>
      <c r="I1697" s="12"/>
      <c r="J1697" s="17"/>
      <c r="K1697" s="17"/>
      <c r="L1697" s="11"/>
      <c r="M1697" s="9"/>
      <c r="N1697" s="9"/>
      <c r="O1697" s="9"/>
    </row>
    <row r="1698" spans="7:15" x14ac:dyDescent="0.2">
      <c r="G1698" s="11"/>
      <c r="H1698" s="12"/>
      <c r="I1698" s="12"/>
      <c r="J1698" s="17"/>
      <c r="K1698" s="17"/>
      <c r="L1698" s="11"/>
      <c r="M1698" s="9"/>
      <c r="N1698" s="9"/>
      <c r="O1698" s="9"/>
    </row>
    <row r="1699" spans="7:15" x14ac:dyDescent="0.2">
      <c r="G1699" s="11"/>
      <c r="H1699" s="12"/>
      <c r="I1699" s="12"/>
      <c r="J1699" s="17"/>
      <c r="K1699" s="17"/>
      <c r="L1699" s="11"/>
      <c r="M1699" s="9"/>
      <c r="N1699" s="9"/>
      <c r="O1699" s="9"/>
    </row>
    <row r="1700" spans="7:15" x14ac:dyDescent="0.2">
      <c r="G1700" s="11"/>
      <c r="H1700" s="12"/>
      <c r="I1700" s="12"/>
      <c r="J1700" s="17"/>
      <c r="K1700" s="17"/>
      <c r="L1700" s="11"/>
      <c r="M1700" s="9"/>
      <c r="N1700" s="9"/>
      <c r="O1700" s="9"/>
    </row>
    <row r="1701" spans="7:15" x14ac:dyDescent="0.2">
      <c r="G1701" s="11"/>
      <c r="H1701" s="12"/>
      <c r="I1701" s="12"/>
      <c r="J1701" s="17"/>
      <c r="K1701" s="17"/>
      <c r="L1701" s="11"/>
      <c r="M1701" s="9"/>
      <c r="N1701" s="9"/>
      <c r="O1701" s="9"/>
    </row>
    <row r="1702" spans="7:15" x14ac:dyDescent="0.2">
      <c r="G1702" s="11"/>
      <c r="H1702" s="12"/>
      <c r="I1702" s="12"/>
      <c r="J1702" s="17"/>
      <c r="K1702" s="17"/>
      <c r="L1702" s="11"/>
      <c r="M1702" s="9"/>
      <c r="N1702" s="9"/>
      <c r="O1702" s="9"/>
    </row>
    <row r="1703" spans="7:15" x14ac:dyDescent="0.2">
      <c r="G1703" s="11"/>
      <c r="H1703" s="12"/>
      <c r="I1703" s="12"/>
      <c r="J1703" s="17"/>
      <c r="K1703" s="17"/>
      <c r="L1703" s="11"/>
      <c r="M1703" s="9"/>
      <c r="N1703" s="9"/>
      <c r="O1703" s="9"/>
    </row>
    <row r="1704" spans="7:15" x14ac:dyDescent="0.2">
      <c r="G1704" s="11"/>
      <c r="H1704" s="12"/>
      <c r="I1704" s="12"/>
      <c r="J1704" s="17"/>
      <c r="K1704" s="17"/>
      <c r="L1704" s="11"/>
      <c r="M1704" s="9"/>
      <c r="N1704" s="9"/>
      <c r="O1704" s="9"/>
    </row>
    <row r="1705" spans="7:15" x14ac:dyDescent="0.2">
      <c r="G1705" s="11"/>
      <c r="H1705" s="12"/>
      <c r="I1705" s="12"/>
      <c r="J1705" s="17"/>
      <c r="K1705" s="17"/>
      <c r="L1705" s="11"/>
      <c r="M1705" s="9"/>
      <c r="N1705" s="9"/>
      <c r="O1705" s="9"/>
    </row>
    <row r="1706" spans="7:15" x14ac:dyDescent="0.2">
      <c r="G1706" s="11"/>
      <c r="H1706" s="12"/>
      <c r="I1706" s="12"/>
      <c r="J1706" s="17"/>
      <c r="K1706" s="17"/>
      <c r="L1706" s="11"/>
      <c r="M1706" s="9"/>
      <c r="N1706" s="9"/>
      <c r="O1706" s="9"/>
    </row>
    <row r="1707" spans="7:15" x14ac:dyDescent="0.2">
      <c r="G1707" s="11"/>
      <c r="H1707" s="12"/>
      <c r="I1707" s="12"/>
      <c r="J1707" s="17"/>
      <c r="K1707" s="17"/>
      <c r="L1707" s="11"/>
      <c r="M1707" s="9"/>
      <c r="N1707" s="9"/>
      <c r="O1707" s="9"/>
    </row>
    <row r="1708" spans="7:15" x14ac:dyDescent="0.2">
      <c r="G1708" s="11"/>
      <c r="H1708" s="12"/>
      <c r="I1708" s="12"/>
      <c r="J1708" s="17"/>
      <c r="K1708" s="17"/>
      <c r="L1708" s="11"/>
      <c r="M1708" s="9"/>
      <c r="N1708" s="9"/>
      <c r="O1708" s="9"/>
    </row>
    <row r="1709" spans="7:15" x14ac:dyDescent="0.2">
      <c r="G1709" s="11"/>
      <c r="H1709" s="12"/>
      <c r="I1709" s="12"/>
      <c r="J1709" s="17"/>
      <c r="K1709" s="17"/>
      <c r="L1709" s="11"/>
      <c r="M1709" s="9"/>
      <c r="N1709" s="9"/>
      <c r="O1709" s="9"/>
    </row>
    <row r="1710" spans="7:15" x14ac:dyDescent="0.2">
      <c r="G1710" s="11"/>
      <c r="H1710" s="12"/>
      <c r="I1710" s="12"/>
      <c r="J1710" s="17"/>
      <c r="K1710" s="17"/>
      <c r="L1710" s="11"/>
      <c r="M1710" s="9"/>
      <c r="N1710" s="9"/>
      <c r="O1710" s="9"/>
    </row>
    <row r="1711" spans="7:15" x14ac:dyDescent="0.2">
      <c r="G1711" s="11"/>
      <c r="H1711" s="12"/>
      <c r="I1711" s="12"/>
      <c r="J1711" s="17"/>
      <c r="K1711" s="17"/>
      <c r="L1711" s="11"/>
      <c r="M1711" s="9"/>
      <c r="N1711" s="9"/>
      <c r="O1711" s="9"/>
    </row>
    <row r="1712" spans="7:15" x14ac:dyDescent="0.2">
      <c r="G1712" s="11"/>
      <c r="H1712" s="12"/>
      <c r="I1712" s="12"/>
      <c r="J1712" s="17"/>
      <c r="K1712" s="17"/>
      <c r="L1712" s="11"/>
      <c r="M1712" s="9"/>
      <c r="N1712" s="9"/>
      <c r="O1712" s="9"/>
    </row>
    <row r="1713" spans="7:15" x14ac:dyDescent="0.2">
      <c r="G1713" s="11"/>
      <c r="H1713" s="12"/>
      <c r="I1713" s="12"/>
      <c r="J1713" s="17"/>
      <c r="K1713" s="17"/>
      <c r="L1713" s="11"/>
      <c r="M1713" s="9"/>
      <c r="N1713" s="9"/>
      <c r="O1713" s="9"/>
    </row>
    <row r="1714" spans="7:15" x14ac:dyDescent="0.2">
      <c r="G1714" s="11"/>
      <c r="H1714" s="12"/>
      <c r="I1714" s="12"/>
      <c r="J1714" s="17"/>
      <c r="K1714" s="17"/>
      <c r="L1714" s="11"/>
      <c r="M1714" s="9"/>
      <c r="N1714" s="9"/>
      <c r="O1714" s="9"/>
    </row>
    <row r="1715" spans="7:15" x14ac:dyDescent="0.2">
      <c r="G1715" s="11"/>
      <c r="H1715" s="12"/>
      <c r="I1715" s="12"/>
      <c r="J1715" s="17"/>
      <c r="K1715" s="17"/>
      <c r="L1715" s="11"/>
      <c r="M1715" s="9"/>
      <c r="N1715" s="9"/>
      <c r="O1715" s="9"/>
    </row>
    <row r="1716" spans="7:15" x14ac:dyDescent="0.2">
      <c r="G1716" s="11"/>
      <c r="H1716" s="12"/>
      <c r="I1716" s="12"/>
      <c r="J1716" s="17"/>
      <c r="K1716" s="17"/>
      <c r="L1716" s="11"/>
      <c r="M1716" s="9"/>
      <c r="N1716" s="9"/>
      <c r="O1716" s="9"/>
    </row>
    <row r="1717" spans="7:15" x14ac:dyDescent="0.2">
      <c r="G1717" s="11"/>
      <c r="H1717" s="12"/>
      <c r="I1717" s="12"/>
      <c r="J1717" s="17"/>
      <c r="K1717" s="17"/>
      <c r="L1717" s="11"/>
      <c r="M1717" s="9"/>
      <c r="N1717" s="9"/>
      <c r="O1717" s="9"/>
    </row>
    <row r="1718" spans="7:15" x14ac:dyDescent="0.2">
      <c r="G1718" s="11"/>
      <c r="H1718" s="12"/>
      <c r="I1718" s="12"/>
      <c r="J1718" s="17"/>
      <c r="K1718" s="17"/>
      <c r="L1718" s="11"/>
      <c r="M1718" s="9"/>
      <c r="N1718" s="9"/>
      <c r="O1718" s="9"/>
    </row>
    <row r="1719" spans="7:15" x14ac:dyDescent="0.2">
      <c r="G1719" s="11"/>
      <c r="H1719" s="12"/>
      <c r="I1719" s="12"/>
      <c r="J1719" s="17"/>
      <c r="K1719" s="17"/>
      <c r="L1719" s="11"/>
      <c r="M1719" s="9"/>
      <c r="N1719" s="9"/>
      <c r="O1719" s="9"/>
    </row>
    <row r="1720" spans="7:15" x14ac:dyDescent="0.2">
      <c r="G1720" s="11"/>
      <c r="H1720" s="12"/>
      <c r="I1720" s="12"/>
      <c r="J1720" s="17"/>
      <c r="K1720" s="17"/>
      <c r="L1720" s="11"/>
      <c r="M1720" s="9"/>
      <c r="N1720" s="9"/>
      <c r="O1720" s="9"/>
    </row>
    <row r="1721" spans="7:15" x14ac:dyDescent="0.2">
      <c r="G1721" s="11"/>
      <c r="H1721" s="12"/>
      <c r="I1721" s="12"/>
      <c r="J1721" s="17"/>
      <c r="K1721" s="17"/>
      <c r="L1721" s="11"/>
      <c r="M1721" s="9"/>
      <c r="N1721" s="9"/>
      <c r="O1721" s="9"/>
    </row>
    <row r="1722" spans="7:15" x14ac:dyDescent="0.2">
      <c r="G1722" s="11"/>
      <c r="H1722" s="12"/>
      <c r="I1722" s="12"/>
      <c r="J1722" s="17"/>
      <c r="K1722" s="17"/>
      <c r="L1722" s="11"/>
      <c r="M1722" s="9"/>
      <c r="N1722" s="9"/>
      <c r="O1722" s="9"/>
    </row>
    <row r="1723" spans="7:15" x14ac:dyDescent="0.2">
      <c r="G1723" s="11"/>
      <c r="H1723" s="12"/>
      <c r="I1723" s="12"/>
      <c r="J1723" s="17"/>
      <c r="K1723" s="17"/>
      <c r="L1723" s="11"/>
      <c r="M1723" s="9"/>
      <c r="N1723" s="9"/>
      <c r="O1723" s="9"/>
    </row>
    <row r="1724" spans="7:15" x14ac:dyDescent="0.2">
      <c r="G1724" s="11"/>
      <c r="H1724" s="12"/>
      <c r="I1724" s="12"/>
      <c r="J1724" s="17"/>
      <c r="K1724" s="17"/>
      <c r="L1724" s="11"/>
      <c r="M1724" s="9"/>
      <c r="N1724" s="9"/>
      <c r="O1724" s="9"/>
    </row>
    <row r="1725" spans="7:15" x14ac:dyDescent="0.2">
      <c r="G1725" s="11"/>
      <c r="H1725" s="12"/>
      <c r="I1725" s="12"/>
      <c r="J1725" s="17"/>
      <c r="K1725" s="17"/>
      <c r="L1725" s="11"/>
      <c r="M1725" s="9"/>
      <c r="N1725" s="9"/>
      <c r="O1725" s="9"/>
    </row>
    <row r="1726" spans="7:15" x14ac:dyDescent="0.2">
      <c r="G1726" s="11"/>
      <c r="H1726" s="12"/>
      <c r="I1726" s="12"/>
      <c r="J1726" s="17"/>
      <c r="K1726" s="17"/>
      <c r="L1726" s="11"/>
      <c r="M1726" s="9"/>
      <c r="N1726" s="9"/>
      <c r="O1726" s="9"/>
    </row>
    <row r="1727" spans="7:15" x14ac:dyDescent="0.2">
      <c r="G1727" s="11"/>
      <c r="H1727" s="12"/>
      <c r="I1727" s="12"/>
      <c r="J1727" s="17"/>
      <c r="K1727" s="17"/>
      <c r="L1727" s="11"/>
      <c r="M1727" s="9"/>
      <c r="N1727" s="9"/>
      <c r="O1727" s="9"/>
    </row>
    <row r="1728" spans="7:15" x14ac:dyDescent="0.2">
      <c r="G1728" s="11"/>
      <c r="H1728" s="12"/>
      <c r="I1728" s="12"/>
      <c r="J1728" s="17"/>
      <c r="K1728" s="17"/>
      <c r="L1728" s="11"/>
      <c r="M1728" s="9"/>
      <c r="N1728" s="9"/>
      <c r="O1728" s="9"/>
    </row>
    <row r="1729" spans="7:15" x14ac:dyDescent="0.2">
      <c r="G1729" s="11"/>
      <c r="H1729" s="12"/>
      <c r="I1729" s="12"/>
      <c r="J1729" s="17"/>
      <c r="K1729" s="17"/>
      <c r="L1729" s="11"/>
      <c r="M1729" s="9"/>
      <c r="N1729" s="9"/>
      <c r="O1729" s="9"/>
    </row>
    <row r="1730" spans="7:15" x14ac:dyDescent="0.2">
      <c r="G1730" s="11"/>
      <c r="H1730" s="12"/>
      <c r="I1730" s="12"/>
      <c r="J1730" s="17"/>
      <c r="K1730" s="17"/>
      <c r="L1730" s="11"/>
      <c r="M1730" s="9"/>
      <c r="N1730" s="9"/>
      <c r="O1730" s="9"/>
    </row>
    <row r="1731" spans="7:15" x14ac:dyDescent="0.2">
      <c r="G1731" s="11"/>
      <c r="H1731" s="12"/>
      <c r="I1731" s="12"/>
      <c r="J1731" s="17"/>
      <c r="K1731" s="17"/>
      <c r="L1731" s="11"/>
      <c r="M1731" s="9"/>
      <c r="N1731" s="9"/>
      <c r="O1731" s="9"/>
    </row>
    <row r="1732" spans="7:15" x14ac:dyDescent="0.2">
      <c r="G1732" s="11"/>
      <c r="H1732" s="12"/>
      <c r="I1732" s="12"/>
      <c r="J1732" s="17"/>
      <c r="K1732" s="17"/>
      <c r="L1732" s="11"/>
      <c r="M1732" s="9"/>
      <c r="N1732" s="9"/>
      <c r="O1732" s="9"/>
    </row>
    <row r="1733" spans="7:15" x14ac:dyDescent="0.2">
      <c r="G1733" s="11"/>
      <c r="H1733" s="12"/>
      <c r="I1733" s="12"/>
      <c r="J1733" s="17"/>
      <c r="K1733" s="17"/>
      <c r="L1733" s="11"/>
      <c r="M1733" s="9"/>
      <c r="N1733" s="9"/>
      <c r="O1733" s="9"/>
    </row>
    <row r="1734" spans="7:15" x14ac:dyDescent="0.2">
      <c r="G1734" s="11"/>
      <c r="H1734" s="12"/>
      <c r="I1734" s="12"/>
      <c r="J1734" s="17"/>
      <c r="K1734" s="17"/>
      <c r="L1734" s="11"/>
      <c r="M1734" s="9"/>
      <c r="N1734" s="9"/>
      <c r="O1734" s="9"/>
    </row>
    <row r="1735" spans="7:15" x14ac:dyDescent="0.2">
      <c r="G1735" s="11"/>
      <c r="H1735" s="12"/>
      <c r="I1735" s="12"/>
      <c r="J1735" s="17"/>
      <c r="K1735" s="17"/>
      <c r="L1735" s="11"/>
      <c r="M1735" s="9"/>
      <c r="N1735" s="9"/>
      <c r="O1735" s="9"/>
    </row>
    <row r="1736" spans="7:15" x14ac:dyDescent="0.2">
      <c r="G1736" s="11"/>
      <c r="H1736" s="12"/>
      <c r="I1736" s="12"/>
      <c r="J1736" s="17"/>
      <c r="K1736" s="17"/>
      <c r="L1736" s="11"/>
      <c r="M1736" s="9"/>
      <c r="N1736" s="9"/>
      <c r="O1736" s="9"/>
    </row>
    <row r="1737" spans="7:15" x14ac:dyDescent="0.2">
      <c r="G1737" s="11"/>
      <c r="H1737" s="12"/>
      <c r="I1737" s="12"/>
      <c r="J1737" s="17"/>
      <c r="K1737" s="17"/>
      <c r="L1737" s="11"/>
      <c r="M1737" s="9"/>
      <c r="N1737" s="9"/>
      <c r="O1737" s="9"/>
    </row>
    <row r="1738" spans="7:15" x14ac:dyDescent="0.2">
      <c r="G1738" s="11"/>
      <c r="H1738" s="12"/>
      <c r="I1738" s="12"/>
      <c r="J1738" s="17"/>
      <c r="K1738" s="17"/>
      <c r="L1738" s="11"/>
      <c r="M1738" s="9"/>
      <c r="N1738" s="9"/>
      <c r="O1738" s="9"/>
    </row>
    <row r="1739" spans="7:15" x14ac:dyDescent="0.2">
      <c r="G1739" s="11"/>
      <c r="H1739" s="12"/>
      <c r="I1739" s="12"/>
      <c r="J1739" s="17"/>
      <c r="K1739" s="17"/>
      <c r="L1739" s="11"/>
      <c r="M1739" s="9"/>
      <c r="N1739" s="9"/>
      <c r="O1739" s="9"/>
    </row>
    <row r="1740" spans="7:15" x14ac:dyDescent="0.2">
      <c r="G1740" s="11"/>
      <c r="H1740" s="12"/>
      <c r="I1740" s="12"/>
      <c r="J1740" s="17"/>
      <c r="K1740" s="17"/>
      <c r="L1740" s="11"/>
      <c r="M1740" s="9"/>
      <c r="N1740" s="9"/>
      <c r="O1740" s="9"/>
    </row>
    <row r="1741" spans="7:15" x14ac:dyDescent="0.2">
      <c r="G1741" s="11"/>
      <c r="H1741" s="12"/>
      <c r="I1741" s="12"/>
      <c r="J1741" s="17"/>
      <c r="K1741" s="17"/>
      <c r="L1741" s="11"/>
      <c r="M1741" s="9"/>
      <c r="N1741" s="9"/>
      <c r="O1741" s="9"/>
    </row>
    <row r="1742" spans="7:15" x14ac:dyDescent="0.2">
      <c r="G1742" s="11"/>
      <c r="H1742" s="12"/>
      <c r="I1742" s="12"/>
      <c r="J1742" s="17"/>
      <c r="K1742" s="17"/>
      <c r="L1742" s="11"/>
      <c r="M1742" s="9"/>
      <c r="N1742" s="9"/>
      <c r="O1742" s="9"/>
    </row>
    <row r="1743" spans="7:15" x14ac:dyDescent="0.2">
      <c r="G1743" s="11"/>
      <c r="H1743" s="12"/>
      <c r="I1743" s="12"/>
      <c r="J1743" s="17"/>
      <c r="K1743" s="17"/>
      <c r="L1743" s="11"/>
      <c r="M1743" s="9"/>
      <c r="N1743" s="9"/>
      <c r="O1743" s="9"/>
    </row>
    <row r="1744" spans="7:15" x14ac:dyDescent="0.2">
      <c r="G1744" s="11"/>
      <c r="H1744" s="12"/>
      <c r="I1744" s="12"/>
      <c r="J1744" s="17"/>
      <c r="K1744" s="17"/>
      <c r="L1744" s="11"/>
      <c r="M1744" s="9"/>
      <c r="N1744" s="9"/>
      <c r="O1744" s="9"/>
    </row>
    <row r="1745" spans="7:15" x14ac:dyDescent="0.2">
      <c r="G1745" s="11"/>
      <c r="H1745" s="12"/>
      <c r="I1745" s="12"/>
      <c r="J1745" s="17"/>
      <c r="K1745" s="17"/>
      <c r="L1745" s="11"/>
      <c r="M1745" s="9"/>
      <c r="N1745" s="9"/>
      <c r="O1745" s="9"/>
    </row>
    <row r="1746" spans="7:15" x14ac:dyDescent="0.2">
      <c r="G1746" s="11"/>
      <c r="H1746" s="12"/>
      <c r="I1746" s="12"/>
      <c r="J1746" s="17"/>
      <c r="K1746" s="17"/>
      <c r="L1746" s="11"/>
      <c r="M1746" s="9"/>
      <c r="N1746" s="9"/>
      <c r="O1746" s="9"/>
    </row>
    <row r="1747" spans="7:15" x14ac:dyDescent="0.2">
      <c r="G1747" s="11"/>
      <c r="H1747" s="12"/>
      <c r="I1747" s="12"/>
      <c r="J1747" s="17"/>
      <c r="K1747" s="17"/>
      <c r="L1747" s="11"/>
      <c r="M1747" s="9"/>
      <c r="N1747" s="9"/>
      <c r="O1747" s="9"/>
    </row>
    <row r="1748" spans="7:15" x14ac:dyDescent="0.2">
      <c r="G1748" s="11"/>
      <c r="H1748" s="12"/>
      <c r="I1748" s="12"/>
      <c r="J1748" s="17"/>
      <c r="K1748" s="17"/>
      <c r="L1748" s="11"/>
      <c r="M1748" s="9"/>
      <c r="N1748" s="9"/>
      <c r="O1748" s="9"/>
    </row>
    <row r="1749" spans="7:15" x14ac:dyDescent="0.2">
      <c r="G1749" s="11"/>
      <c r="H1749" s="12"/>
      <c r="I1749" s="12"/>
      <c r="J1749" s="17"/>
      <c r="K1749" s="17"/>
      <c r="L1749" s="11"/>
      <c r="M1749" s="9"/>
      <c r="N1749" s="9"/>
      <c r="O1749" s="9"/>
    </row>
    <row r="1750" spans="7:15" x14ac:dyDescent="0.2">
      <c r="G1750" s="11"/>
      <c r="H1750" s="12"/>
      <c r="I1750" s="12"/>
      <c r="J1750" s="17"/>
      <c r="K1750" s="17"/>
      <c r="L1750" s="11"/>
      <c r="M1750" s="9"/>
      <c r="N1750" s="9"/>
      <c r="O1750" s="9"/>
    </row>
    <row r="1751" spans="7:15" x14ac:dyDescent="0.2">
      <c r="G1751" s="11"/>
      <c r="H1751" s="12"/>
      <c r="I1751" s="12"/>
      <c r="J1751" s="17"/>
      <c r="K1751" s="17"/>
      <c r="L1751" s="11"/>
      <c r="M1751" s="9"/>
      <c r="N1751" s="9"/>
      <c r="O1751" s="9"/>
    </row>
    <row r="1752" spans="7:15" x14ac:dyDescent="0.2">
      <c r="G1752" s="11"/>
      <c r="H1752" s="12"/>
      <c r="I1752" s="12"/>
      <c r="J1752" s="17"/>
      <c r="K1752" s="17"/>
      <c r="L1752" s="11"/>
      <c r="M1752" s="9"/>
      <c r="N1752" s="9"/>
      <c r="O1752" s="9"/>
    </row>
    <row r="1753" spans="7:15" x14ac:dyDescent="0.2">
      <c r="G1753" s="11"/>
      <c r="H1753" s="12"/>
      <c r="I1753" s="12"/>
      <c r="J1753" s="17"/>
      <c r="K1753" s="17"/>
      <c r="L1753" s="11"/>
      <c r="M1753" s="9"/>
      <c r="N1753" s="9"/>
      <c r="O1753" s="9"/>
    </row>
    <row r="1754" spans="7:15" x14ac:dyDescent="0.2">
      <c r="G1754" s="11"/>
      <c r="H1754" s="12"/>
      <c r="I1754" s="12"/>
      <c r="J1754" s="17"/>
      <c r="K1754" s="17"/>
      <c r="L1754" s="11"/>
      <c r="M1754" s="9"/>
      <c r="N1754" s="9"/>
      <c r="O1754" s="9"/>
    </row>
    <row r="1755" spans="7:15" x14ac:dyDescent="0.2">
      <c r="G1755" s="11"/>
      <c r="H1755" s="12"/>
      <c r="I1755" s="12"/>
      <c r="J1755" s="17"/>
      <c r="K1755" s="17"/>
      <c r="L1755" s="11"/>
      <c r="M1755" s="9"/>
      <c r="N1755" s="9"/>
      <c r="O1755" s="9"/>
    </row>
    <row r="1756" spans="7:15" x14ac:dyDescent="0.2">
      <c r="G1756" s="11"/>
      <c r="H1756" s="12"/>
      <c r="I1756" s="12"/>
      <c r="J1756" s="17"/>
      <c r="K1756" s="17"/>
      <c r="L1756" s="11"/>
      <c r="M1756" s="9"/>
      <c r="N1756" s="9"/>
      <c r="O1756" s="9"/>
    </row>
    <row r="1757" spans="7:15" x14ac:dyDescent="0.2">
      <c r="G1757" s="11"/>
      <c r="H1757" s="12"/>
      <c r="I1757" s="12"/>
      <c r="J1757" s="17"/>
      <c r="K1757" s="17"/>
      <c r="L1757" s="11"/>
      <c r="M1757" s="9"/>
      <c r="N1757" s="9"/>
      <c r="O1757" s="9"/>
    </row>
    <row r="1758" spans="7:15" x14ac:dyDescent="0.2">
      <c r="G1758" s="11"/>
      <c r="H1758" s="12"/>
      <c r="I1758" s="12"/>
      <c r="J1758" s="17"/>
      <c r="K1758" s="17"/>
      <c r="L1758" s="11"/>
      <c r="M1758" s="9"/>
      <c r="N1758" s="9"/>
      <c r="O1758" s="9"/>
    </row>
    <row r="1759" spans="7:15" x14ac:dyDescent="0.2">
      <c r="G1759" s="11"/>
      <c r="H1759" s="12"/>
      <c r="I1759" s="12"/>
      <c r="J1759" s="17"/>
      <c r="K1759" s="17"/>
      <c r="L1759" s="11"/>
      <c r="M1759" s="9"/>
      <c r="N1759" s="9"/>
      <c r="O1759" s="9"/>
    </row>
    <row r="1760" spans="7:15" x14ac:dyDescent="0.2">
      <c r="G1760" s="11"/>
      <c r="H1760" s="12"/>
      <c r="I1760" s="12"/>
      <c r="J1760" s="17"/>
      <c r="K1760" s="17"/>
      <c r="L1760" s="11"/>
      <c r="M1760" s="9"/>
      <c r="N1760" s="9"/>
      <c r="O1760" s="9"/>
    </row>
    <row r="1761" spans="7:15" x14ac:dyDescent="0.2">
      <c r="G1761" s="11"/>
      <c r="H1761" s="12"/>
      <c r="I1761" s="12"/>
      <c r="J1761" s="17"/>
      <c r="K1761" s="17"/>
      <c r="L1761" s="11"/>
      <c r="M1761" s="9"/>
      <c r="N1761" s="9"/>
      <c r="O1761" s="9"/>
    </row>
    <row r="1762" spans="7:15" x14ac:dyDescent="0.2">
      <c r="G1762" s="11"/>
      <c r="H1762" s="12"/>
      <c r="I1762" s="12"/>
      <c r="J1762" s="17"/>
      <c r="K1762" s="17"/>
      <c r="L1762" s="11"/>
      <c r="M1762" s="9"/>
      <c r="N1762" s="9"/>
      <c r="O1762" s="9"/>
    </row>
    <row r="1763" spans="7:15" x14ac:dyDescent="0.2">
      <c r="G1763" s="11"/>
      <c r="H1763" s="12"/>
      <c r="I1763" s="12"/>
      <c r="J1763" s="17"/>
      <c r="K1763" s="17"/>
      <c r="L1763" s="11"/>
      <c r="M1763" s="9"/>
      <c r="N1763" s="9"/>
      <c r="O1763" s="9"/>
    </row>
    <row r="1764" spans="7:15" x14ac:dyDescent="0.2">
      <c r="G1764" s="11"/>
      <c r="H1764" s="12"/>
      <c r="I1764" s="12"/>
      <c r="J1764" s="17"/>
      <c r="K1764" s="17"/>
      <c r="L1764" s="11"/>
      <c r="M1764" s="9"/>
      <c r="N1764" s="9"/>
      <c r="O1764" s="9"/>
    </row>
    <row r="1765" spans="7:15" x14ac:dyDescent="0.2">
      <c r="G1765" s="11"/>
      <c r="H1765" s="12"/>
      <c r="I1765" s="12"/>
      <c r="J1765" s="17"/>
      <c r="K1765" s="17"/>
      <c r="L1765" s="11"/>
      <c r="M1765" s="9"/>
      <c r="N1765" s="9"/>
      <c r="O1765" s="9"/>
    </row>
    <row r="1766" spans="7:15" x14ac:dyDescent="0.2">
      <c r="G1766" s="11"/>
      <c r="H1766" s="12"/>
      <c r="I1766" s="12"/>
      <c r="J1766" s="17"/>
      <c r="K1766" s="17"/>
      <c r="L1766" s="11"/>
      <c r="M1766" s="9"/>
      <c r="N1766" s="9"/>
      <c r="O1766" s="9"/>
    </row>
    <row r="1767" spans="7:15" x14ac:dyDescent="0.2">
      <c r="G1767" s="11"/>
      <c r="H1767" s="12"/>
      <c r="I1767" s="12"/>
      <c r="J1767" s="17"/>
      <c r="K1767" s="17"/>
      <c r="L1767" s="11"/>
      <c r="M1767" s="9"/>
      <c r="N1767" s="9"/>
      <c r="O1767" s="9"/>
    </row>
    <row r="1768" spans="7:15" x14ac:dyDescent="0.2">
      <c r="G1768" s="11"/>
      <c r="H1768" s="12"/>
      <c r="I1768" s="12"/>
      <c r="J1768" s="17"/>
      <c r="K1768" s="17"/>
      <c r="L1768" s="11"/>
      <c r="M1768" s="9"/>
      <c r="N1768" s="9"/>
      <c r="O1768" s="9"/>
    </row>
    <row r="1769" spans="7:15" x14ac:dyDescent="0.2">
      <c r="G1769" s="11"/>
      <c r="H1769" s="12"/>
      <c r="I1769" s="12"/>
      <c r="J1769" s="17"/>
      <c r="K1769" s="17"/>
      <c r="L1769" s="11"/>
      <c r="M1769" s="9"/>
      <c r="N1769" s="9"/>
      <c r="O1769" s="9"/>
    </row>
    <row r="1770" spans="7:15" x14ac:dyDescent="0.2">
      <c r="G1770" s="11"/>
      <c r="H1770" s="12"/>
      <c r="I1770" s="12"/>
      <c r="J1770" s="17"/>
      <c r="K1770" s="17"/>
      <c r="L1770" s="11"/>
      <c r="M1770" s="9"/>
      <c r="N1770" s="9"/>
      <c r="O1770" s="9"/>
    </row>
    <row r="1771" spans="7:15" x14ac:dyDescent="0.2">
      <c r="G1771" s="11"/>
      <c r="H1771" s="12"/>
      <c r="I1771" s="12"/>
      <c r="J1771" s="17"/>
      <c r="K1771" s="17"/>
      <c r="L1771" s="11"/>
      <c r="M1771" s="9"/>
      <c r="N1771" s="9"/>
      <c r="O1771" s="9"/>
    </row>
    <row r="1772" spans="7:15" x14ac:dyDescent="0.2">
      <c r="G1772" s="11"/>
      <c r="H1772" s="12"/>
      <c r="I1772" s="12"/>
      <c r="J1772" s="17"/>
      <c r="K1772" s="17"/>
      <c r="L1772" s="11"/>
      <c r="M1772" s="9"/>
      <c r="N1772" s="9"/>
      <c r="O1772" s="9"/>
    </row>
    <row r="1773" spans="7:15" x14ac:dyDescent="0.2">
      <c r="G1773" s="11"/>
      <c r="H1773" s="12"/>
      <c r="I1773" s="12"/>
      <c r="J1773" s="17"/>
      <c r="K1773" s="17"/>
      <c r="L1773" s="11"/>
      <c r="M1773" s="9"/>
      <c r="N1773" s="9"/>
      <c r="O1773" s="9"/>
    </row>
    <row r="1774" spans="7:15" x14ac:dyDescent="0.2">
      <c r="G1774" s="11"/>
      <c r="H1774" s="12"/>
      <c r="I1774" s="12"/>
      <c r="J1774" s="17"/>
      <c r="K1774" s="17"/>
      <c r="L1774" s="11"/>
      <c r="M1774" s="9"/>
      <c r="N1774" s="9"/>
      <c r="O1774" s="9"/>
    </row>
    <row r="1775" spans="7:15" x14ac:dyDescent="0.2">
      <c r="G1775" s="11"/>
      <c r="H1775" s="12"/>
      <c r="I1775" s="12"/>
      <c r="J1775" s="17"/>
      <c r="K1775" s="17"/>
      <c r="L1775" s="11"/>
      <c r="M1775" s="9"/>
      <c r="N1775" s="9"/>
      <c r="O1775" s="9"/>
    </row>
    <row r="1776" spans="7:15" x14ac:dyDescent="0.2">
      <c r="G1776" s="11"/>
      <c r="H1776" s="12"/>
      <c r="I1776" s="12"/>
      <c r="J1776" s="17"/>
      <c r="K1776" s="17"/>
      <c r="L1776" s="11"/>
      <c r="M1776" s="9"/>
      <c r="N1776" s="9"/>
      <c r="O1776" s="9"/>
    </row>
    <row r="1777" spans="7:15" x14ac:dyDescent="0.2">
      <c r="G1777" s="11"/>
      <c r="H1777" s="12"/>
      <c r="I1777" s="12"/>
      <c r="J1777" s="17"/>
      <c r="K1777" s="17"/>
      <c r="L1777" s="11"/>
      <c r="M1777" s="9"/>
      <c r="N1777" s="9"/>
      <c r="O1777" s="9"/>
    </row>
    <row r="1778" spans="7:15" x14ac:dyDescent="0.2">
      <c r="G1778" s="11"/>
      <c r="H1778" s="12"/>
      <c r="I1778" s="12"/>
      <c r="J1778" s="17"/>
      <c r="K1778" s="17"/>
      <c r="L1778" s="11"/>
      <c r="M1778" s="9"/>
      <c r="N1778" s="9"/>
      <c r="O1778" s="9"/>
    </row>
    <row r="1779" spans="7:15" x14ac:dyDescent="0.2">
      <c r="G1779" s="11"/>
      <c r="H1779" s="12"/>
      <c r="I1779" s="12"/>
      <c r="J1779" s="17"/>
      <c r="K1779" s="17"/>
      <c r="L1779" s="11"/>
      <c r="M1779" s="9"/>
      <c r="N1779" s="9"/>
      <c r="O1779" s="9"/>
    </row>
    <row r="1780" spans="7:15" x14ac:dyDescent="0.2">
      <c r="G1780" s="11"/>
      <c r="H1780" s="12"/>
      <c r="I1780" s="12"/>
      <c r="J1780" s="17"/>
      <c r="K1780" s="17"/>
      <c r="L1780" s="11"/>
      <c r="M1780" s="9"/>
      <c r="N1780" s="9"/>
      <c r="O1780" s="9"/>
    </row>
    <row r="1781" spans="7:15" x14ac:dyDescent="0.2">
      <c r="G1781" s="11"/>
      <c r="H1781" s="12"/>
      <c r="I1781" s="12"/>
      <c r="J1781" s="17"/>
      <c r="K1781" s="17"/>
      <c r="L1781" s="11"/>
      <c r="M1781" s="9"/>
      <c r="N1781" s="9"/>
      <c r="O1781" s="9"/>
    </row>
    <row r="1782" spans="7:15" x14ac:dyDescent="0.2">
      <c r="G1782" s="11"/>
      <c r="H1782" s="12"/>
      <c r="I1782" s="12"/>
      <c r="J1782" s="17"/>
      <c r="K1782" s="17"/>
      <c r="L1782" s="11"/>
      <c r="M1782" s="9"/>
      <c r="N1782" s="9"/>
      <c r="O1782" s="9"/>
    </row>
    <row r="1783" spans="7:15" x14ac:dyDescent="0.2">
      <c r="G1783" s="11"/>
      <c r="H1783" s="12"/>
      <c r="I1783" s="12"/>
      <c r="J1783" s="17"/>
      <c r="K1783" s="17"/>
      <c r="L1783" s="11"/>
      <c r="M1783" s="9"/>
      <c r="N1783" s="9"/>
      <c r="O1783" s="9"/>
    </row>
    <row r="1784" spans="7:15" x14ac:dyDescent="0.2">
      <c r="G1784" s="11"/>
      <c r="H1784" s="12"/>
      <c r="I1784" s="12"/>
      <c r="J1784" s="17"/>
      <c r="K1784" s="17"/>
      <c r="L1784" s="11"/>
      <c r="M1784" s="9"/>
      <c r="N1784" s="9"/>
      <c r="O1784" s="9"/>
    </row>
    <row r="1785" spans="7:15" x14ac:dyDescent="0.2">
      <c r="G1785" s="11"/>
      <c r="H1785" s="12"/>
      <c r="I1785" s="12"/>
      <c r="J1785" s="17"/>
      <c r="K1785" s="17"/>
      <c r="L1785" s="11"/>
      <c r="M1785" s="9"/>
      <c r="N1785" s="9"/>
      <c r="O1785" s="9"/>
    </row>
    <row r="1786" spans="7:15" x14ac:dyDescent="0.2">
      <c r="G1786" s="11"/>
      <c r="H1786" s="12"/>
      <c r="I1786" s="12"/>
      <c r="J1786" s="17"/>
      <c r="K1786" s="17"/>
      <c r="L1786" s="11"/>
      <c r="M1786" s="9"/>
      <c r="N1786" s="9"/>
      <c r="O1786" s="9"/>
    </row>
    <row r="1787" spans="7:15" x14ac:dyDescent="0.2">
      <c r="G1787" s="11"/>
      <c r="H1787" s="12"/>
      <c r="I1787" s="12"/>
      <c r="J1787" s="17"/>
      <c r="K1787" s="17"/>
      <c r="L1787" s="11"/>
      <c r="M1787" s="9"/>
      <c r="N1787" s="9"/>
      <c r="O1787" s="9"/>
    </row>
    <row r="1788" spans="7:15" x14ac:dyDescent="0.2">
      <c r="G1788" s="11"/>
      <c r="H1788" s="12"/>
      <c r="I1788" s="12"/>
      <c r="J1788" s="17"/>
      <c r="K1788" s="17"/>
      <c r="L1788" s="11"/>
      <c r="M1788" s="9"/>
      <c r="N1788" s="9"/>
      <c r="O1788" s="9"/>
    </row>
    <row r="1789" spans="7:15" x14ac:dyDescent="0.2">
      <c r="G1789" s="11"/>
      <c r="H1789" s="12"/>
      <c r="I1789" s="12"/>
      <c r="J1789" s="17"/>
      <c r="K1789" s="17"/>
      <c r="L1789" s="11"/>
      <c r="M1789" s="9"/>
      <c r="N1789" s="9"/>
      <c r="O1789" s="9"/>
    </row>
    <row r="1790" spans="7:15" x14ac:dyDescent="0.2">
      <c r="G1790" s="11"/>
      <c r="H1790" s="12"/>
      <c r="I1790" s="12"/>
      <c r="J1790" s="17"/>
      <c r="K1790" s="17"/>
      <c r="L1790" s="11"/>
      <c r="M1790" s="9"/>
      <c r="N1790" s="9"/>
      <c r="O1790" s="9"/>
    </row>
    <row r="1791" spans="7:15" x14ac:dyDescent="0.2">
      <c r="G1791" s="11"/>
      <c r="H1791" s="12"/>
      <c r="I1791" s="12"/>
      <c r="J1791" s="17"/>
      <c r="K1791" s="17"/>
      <c r="L1791" s="11"/>
      <c r="M1791" s="9"/>
      <c r="N1791" s="9"/>
      <c r="O1791" s="9"/>
    </row>
    <row r="1792" spans="7:15" x14ac:dyDescent="0.2">
      <c r="G1792" s="11"/>
      <c r="H1792" s="12"/>
      <c r="I1792" s="12"/>
      <c r="J1792" s="17"/>
      <c r="K1792" s="17"/>
      <c r="L1792" s="11"/>
      <c r="M1792" s="9"/>
      <c r="N1792" s="9"/>
      <c r="O1792" s="9"/>
    </row>
    <row r="1793" spans="7:15" x14ac:dyDescent="0.2">
      <c r="G1793" s="11"/>
      <c r="H1793" s="12"/>
      <c r="I1793" s="12"/>
      <c r="J1793" s="17"/>
      <c r="K1793" s="17"/>
      <c r="L1793" s="11"/>
      <c r="M1793" s="9"/>
      <c r="N1793" s="9"/>
      <c r="O1793" s="9"/>
    </row>
    <row r="1794" spans="7:15" x14ac:dyDescent="0.2">
      <c r="G1794" s="11"/>
      <c r="H1794" s="12"/>
      <c r="I1794" s="12"/>
      <c r="J1794" s="17"/>
      <c r="K1794" s="17"/>
      <c r="L1794" s="11"/>
      <c r="M1794" s="9"/>
      <c r="N1794" s="9"/>
      <c r="O1794" s="9"/>
    </row>
    <row r="1795" spans="7:15" x14ac:dyDescent="0.2">
      <c r="G1795" s="11"/>
      <c r="H1795" s="12"/>
      <c r="I1795" s="12"/>
      <c r="J1795" s="17"/>
      <c r="K1795" s="17"/>
      <c r="L1795" s="11"/>
      <c r="M1795" s="9"/>
      <c r="N1795" s="9"/>
      <c r="O1795" s="9"/>
    </row>
    <row r="1796" spans="7:15" x14ac:dyDescent="0.2">
      <c r="G1796" s="11"/>
      <c r="H1796" s="12"/>
      <c r="I1796" s="12"/>
      <c r="J1796" s="17"/>
      <c r="K1796" s="17"/>
      <c r="L1796" s="11"/>
      <c r="M1796" s="9"/>
      <c r="N1796" s="9"/>
      <c r="O1796" s="9"/>
    </row>
    <row r="1797" spans="7:15" x14ac:dyDescent="0.2">
      <c r="G1797" s="11"/>
      <c r="H1797" s="12"/>
      <c r="I1797" s="12"/>
      <c r="J1797" s="17"/>
      <c r="K1797" s="17"/>
      <c r="L1797" s="11"/>
      <c r="M1797" s="9"/>
      <c r="N1797" s="9"/>
      <c r="O1797" s="9"/>
    </row>
    <row r="1798" spans="7:15" x14ac:dyDescent="0.2">
      <c r="G1798" s="11"/>
      <c r="H1798" s="12"/>
      <c r="I1798" s="12"/>
      <c r="J1798" s="17"/>
      <c r="K1798" s="17"/>
      <c r="L1798" s="11"/>
      <c r="M1798" s="9"/>
      <c r="N1798" s="9"/>
      <c r="O1798" s="9"/>
    </row>
    <row r="1799" spans="7:15" x14ac:dyDescent="0.2">
      <c r="G1799" s="11"/>
      <c r="H1799" s="12"/>
      <c r="I1799" s="12"/>
      <c r="J1799" s="17"/>
      <c r="K1799" s="17"/>
      <c r="L1799" s="11"/>
      <c r="M1799" s="9"/>
      <c r="N1799" s="9"/>
      <c r="O1799" s="9"/>
    </row>
    <row r="1800" spans="7:15" x14ac:dyDescent="0.2">
      <c r="G1800" s="11"/>
      <c r="H1800" s="12"/>
      <c r="I1800" s="12"/>
      <c r="J1800" s="17"/>
      <c r="K1800" s="17"/>
      <c r="L1800" s="11"/>
      <c r="M1800" s="9"/>
      <c r="N1800" s="9"/>
      <c r="O1800" s="9"/>
    </row>
    <row r="1801" spans="7:15" x14ac:dyDescent="0.2">
      <c r="G1801" s="11"/>
      <c r="H1801" s="12"/>
      <c r="I1801" s="12"/>
      <c r="J1801" s="17"/>
      <c r="K1801" s="17"/>
      <c r="L1801" s="11"/>
      <c r="M1801" s="9"/>
      <c r="N1801" s="9"/>
      <c r="O1801" s="9"/>
    </row>
    <row r="1802" spans="7:15" x14ac:dyDescent="0.2">
      <c r="G1802" s="11"/>
      <c r="H1802" s="12"/>
      <c r="I1802" s="12"/>
      <c r="J1802" s="17"/>
      <c r="K1802" s="17"/>
      <c r="L1802" s="11"/>
      <c r="M1802" s="9"/>
      <c r="N1802" s="9"/>
      <c r="O1802" s="9"/>
    </row>
    <row r="1803" spans="7:15" x14ac:dyDescent="0.2">
      <c r="G1803" s="11"/>
      <c r="H1803" s="12"/>
      <c r="I1803" s="12"/>
      <c r="J1803" s="17"/>
      <c r="K1803" s="17"/>
      <c r="L1803" s="11"/>
      <c r="M1803" s="9"/>
      <c r="N1803" s="9"/>
      <c r="O1803" s="9"/>
    </row>
    <row r="1804" spans="7:15" x14ac:dyDescent="0.2">
      <c r="G1804" s="11"/>
      <c r="H1804" s="12"/>
      <c r="I1804" s="12"/>
      <c r="J1804" s="17"/>
      <c r="K1804" s="17"/>
      <c r="L1804" s="11"/>
      <c r="M1804" s="9"/>
      <c r="N1804" s="9"/>
      <c r="O1804" s="9"/>
    </row>
    <row r="1805" spans="7:15" x14ac:dyDescent="0.2">
      <c r="G1805" s="11"/>
      <c r="H1805" s="12"/>
      <c r="I1805" s="12"/>
      <c r="J1805" s="17"/>
      <c r="K1805" s="17"/>
      <c r="L1805" s="11"/>
      <c r="M1805" s="9"/>
      <c r="N1805" s="9"/>
      <c r="O1805" s="9"/>
    </row>
    <row r="1806" spans="7:15" x14ac:dyDescent="0.2">
      <c r="G1806" s="11"/>
      <c r="H1806" s="12"/>
      <c r="I1806" s="12"/>
      <c r="J1806" s="17"/>
      <c r="K1806" s="17"/>
      <c r="L1806" s="11"/>
      <c r="M1806" s="9"/>
      <c r="N1806" s="9"/>
      <c r="O1806" s="9"/>
    </row>
    <row r="1807" spans="7:15" x14ac:dyDescent="0.2">
      <c r="G1807" s="11"/>
      <c r="H1807" s="12"/>
      <c r="I1807" s="12"/>
      <c r="J1807" s="17"/>
      <c r="K1807" s="17"/>
      <c r="L1807" s="11"/>
      <c r="M1807" s="9"/>
      <c r="N1807" s="9"/>
      <c r="O1807" s="9"/>
    </row>
    <row r="1808" spans="7:15" x14ac:dyDescent="0.2">
      <c r="G1808" s="11"/>
      <c r="H1808" s="12"/>
      <c r="I1808" s="12"/>
      <c r="J1808" s="17"/>
      <c r="K1808" s="17"/>
      <c r="L1808" s="11"/>
      <c r="M1808" s="9"/>
      <c r="N1808" s="9"/>
      <c r="O1808" s="9"/>
    </row>
    <row r="1809" spans="7:15" x14ac:dyDescent="0.2">
      <c r="G1809" s="11"/>
      <c r="H1809" s="12"/>
      <c r="I1809" s="12"/>
      <c r="J1809" s="17"/>
      <c r="K1809" s="17"/>
      <c r="L1809" s="11"/>
      <c r="M1809" s="9"/>
      <c r="N1809" s="9"/>
      <c r="O1809" s="9"/>
    </row>
    <row r="1810" spans="7:15" x14ac:dyDescent="0.2">
      <c r="G1810" s="11"/>
      <c r="H1810" s="12"/>
      <c r="I1810" s="12"/>
      <c r="J1810" s="17"/>
      <c r="K1810" s="17"/>
      <c r="L1810" s="11"/>
      <c r="M1810" s="9"/>
      <c r="N1810" s="9"/>
      <c r="O1810" s="9"/>
    </row>
    <row r="1811" spans="7:15" x14ac:dyDescent="0.2">
      <c r="G1811" s="11"/>
      <c r="H1811" s="12"/>
      <c r="I1811" s="12"/>
      <c r="J1811" s="17"/>
      <c r="K1811" s="17"/>
      <c r="L1811" s="11"/>
      <c r="M1811" s="9"/>
      <c r="N1811" s="9"/>
      <c r="O1811" s="9"/>
    </row>
    <row r="1812" spans="7:15" x14ac:dyDescent="0.2">
      <c r="G1812" s="11"/>
      <c r="H1812" s="12"/>
      <c r="I1812" s="12"/>
      <c r="J1812" s="17"/>
      <c r="K1812" s="17"/>
      <c r="L1812" s="11"/>
      <c r="M1812" s="9"/>
      <c r="N1812" s="9"/>
      <c r="O1812" s="9"/>
    </row>
    <row r="1813" spans="7:15" x14ac:dyDescent="0.2">
      <c r="G1813" s="11"/>
      <c r="H1813" s="12"/>
      <c r="I1813" s="12"/>
      <c r="J1813" s="17"/>
      <c r="K1813" s="17"/>
      <c r="L1813" s="11"/>
      <c r="M1813" s="9"/>
      <c r="N1813" s="9"/>
      <c r="O1813" s="9"/>
    </row>
    <row r="1814" spans="7:15" x14ac:dyDescent="0.2">
      <c r="G1814" s="11"/>
      <c r="H1814" s="12"/>
      <c r="I1814" s="12"/>
      <c r="J1814" s="17"/>
      <c r="K1814" s="17"/>
      <c r="L1814" s="11"/>
      <c r="M1814" s="9"/>
      <c r="N1814" s="9"/>
      <c r="O1814" s="9"/>
    </row>
    <row r="1815" spans="7:15" x14ac:dyDescent="0.2">
      <c r="G1815" s="11"/>
      <c r="H1815" s="12"/>
      <c r="I1815" s="12"/>
      <c r="J1815" s="17"/>
      <c r="K1815" s="17"/>
      <c r="L1815" s="11"/>
      <c r="M1815" s="9"/>
      <c r="N1815" s="9"/>
      <c r="O1815" s="9"/>
    </row>
    <row r="1816" spans="7:15" x14ac:dyDescent="0.2">
      <c r="G1816" s="11"/>
      <c r="H1816" s="12"/>
      <c r="I1816" s="12"/>
      <c r="J1816" s="17"/>
      <c r="K1816" s="17"/>
      <c r="L1816" s="11"/>
      <c r="M1816" s="9"/>
      <c r="N1816" s="9"/>
      <c r="O1816" s="9"/>
    </row>
    <row r="1817" spans="7:15" x14ac:dyDescent="0.2">
      <c r="G1817" s="11"/>
      <c r="H1817" s="12"/>
      <c r="I1817" s="12"/>
      <c r="J1817" s="17"/>
      <c r="K1817" s="17"/>
      <c r="L1817" s="11"/>
      <c r="M1817" s="9"/>
      <c r="N1817" s="9"/>
      <c r="O1817" s="9"/>
    </row>
    <row r="1818" spans="7:15" x14ac:dyDescent="0.2">
      <c r="G1818" s="11"/>
      <c r="H1818" s="12"/>
      <c r="I1818" s="12"/>
      <c r="J1818" s="17"/>
      <c r="K1818" s="17"/>
      <c r="L1818" s="11"/>
      <c r="M1818" s="9"/>
      <c r="N1818" s="9"/>
      <c r="O1818" s="9"/>
    </row>
    <row r="1819" spans="7:15" x14ac:dyDescent="0.2">
      <c r="G1819" s="11"/>
      <c r="H1819" s="12"/>
      <c r="I1819" s="12"/>
      <c r="J1819" s="17"/>
      <c r="K1819" s="17"/>
      <c r="L1819" s="11"/>
      <c r="M1819" s="9"/>
      <c r="N1819" s="9"/>
      <c r="O1819" s="9"/>
    </row>
    <row r="1820" spans="7:15" x14ac:dyDescent="0.2">
      <c r="G1820" s="11"/>
      <c r="H1820" s="12"/>
      <c r="I1820" s="12"/>
      <c r="J1820" s="17"/>
      <c r="K1820" s="17"/>
      <c r="L1820" s="11"/>
      <c r="M1820" s="9"/>
      <c r="N1820" s="9"/>
      <c r="O1820" s="9"/>
    </row>
    <row r="1821" spans="7:15" x14ac:dyDescent="0.2">
      <c r="G1821" s="11"/>
      <c r="H1821" s="12"/>
      <c r="I1821" s="12"/>
      <c r="J1821" s="17"/>
      <c r="K1821" s="17"/>
      <c r="L1821" s="11"/>
      <c r="M1821" s="9"/>
      <c r="N1821" s="9"/>
      <c r="O1821" s="9"/>
    </row>
    <row r="1822" spans="7:15" x14ac:dyDescent="0.2">
      <c r="G1822" s="11"/>
      <c r="H1822" s="12"/>
      <c r="I1822" s="12"/>
      <c r="J1822" s="17"/>
      <c r="K1822" s="17"/>
      <c r="L1822" s="11"/>
      <c r="M1822" s="9"/>
      <c r="N1822" s="9"/>
      <c r="O1822" s="9"/>
    </row>
    <row r="1823" spans="7:15" x14ac:dyDescent="0.2">
      <c r="G1823" s="11"/>
      <c r="H1823" s="12"/>
      <c r="I1823" s="12"/>
      <c r="J1823" s="17"/>
      <c r="K1823" s="17"/>
      <c r="L1823" s="11"/>
      <c r="M1823" s="9"/>
      <c r="N1823" s="9"/>
      <c r="O1823" s="9"/>
    </row>
    <row r="1824" spans="7:15" x14ac:dyDescent="0.2">
      <c r="G1824" s="11"/>
      <c r="H1824" s="12"/>
      <c r="I1824" s="12"/>
      <c r="J1824" s="17"/>
      <c r="K1824" s="17"/>
      <c r="L1824" s="11"/>
      <c r="M1824" s="9"/>
      <c r="N1824" s="9"/>
      <c r="O1824" s="9"/>
    </row>
    <row r="1825" spans="7:15" x14ac:dyDescent="0.2">
      <c r="G1825" s="11"/>
      <c r="H1825" s="12"/>
      <c r="I1825" s="12"/>
      <c r="J1825" s="17"/>
      <c r="K1825" s="17"/>
      <c r="L1825" s="11"/>
      <c r="M1825" s="9"/>
      <c r="N1825" s="9"/>
      <c r="O1825" s="9"/>
    </row>
    <row r="1826" spans="7:15" x14ac:dyDescent="0.2">
      <c r="G1826" s="11"/>
      <c r="H1826" s="12"/>
      <c r="I1826" s="12"/>
      <c r="J1826" s="17"/>
      <c r="K1826" s="17"/>
      <c r="L1826" s="11"/>
      <c r="M1826" s="9"/>
      <c r="N1826" s="9"/>
      <c r="O1826" s="9"/>
    </row>
    <row r="1827" spans="7:15" x14ac:dyDescent="0.2">
      <c r="G1827" s="11"/>
      <c r="H1827" s="12"/>
      <c r="I1827" s="12"/>
      <c r="J1827" s="17"/>
      <c r="K1827" s="17"/>
      <c r="L1827" s="11"/>
      <c r="M1827" s="9"/>
      <c r="N1827" s="9"/>
      <c r="O1827" s="9"/>
    </row>
    <row r="1828" spans="7:15" x14ac:dyDescent="0.2">
      <c r="G1828" s="11"/>
      <c r="H1828" s="12"/>
      <c r="I1828" s="12"/>
      <c r="J1828" s="17"/>
      <c r="K1828" s="17"/>
      <c r="L1828" s="11"/>
      <c r="M1828" s="9"/>
      <c r="N1828" s="9"/>
      <c r="O1828" s="9"/>
    </row>
    <row r="1829" spans="7:15" x14ac:dyDescent="0.2">
      <c r="G1829" s="11"/>
      <c r="H1829" s="12"/>
      <c r="I1829" s="12"/>
      <c r="J1829" s="17"/>
      <c r="K1829" s="17"/>
      <c r="L1829" s="11"/>
      <c r="M1829" s="9"/>
      <c r="N1829" s="9"/>
      <c r="O1829" s="9"/>
    </row>
    <row r="1830" spans="7:15" x14ac:dyDescent="0.2">
      <c r="G1830" s="11"/>
      <c r="H1830" s="12"/>
      <c r="I1830" s="12"/>
      <c r="J1830" s="17"/>
      <c r="K1830" s="17"/>
      <c r="L1830" s="11"/>
      <c r="M1830" s="9"/>
      <c r="N1830" s="9"/>
      <c r="O1830" s="9"/>
    </row>
    <row r="1831" spans="7:15" x14ac:dyDescent="0.2">
      <c r="G1831" s="11"/>
      <c r="H1831" s="12"/>
      <c r="I1831" s="12"/>
      <c r="J1831" s="17"/>
      <c r="K1831" s="17"/>
      <c r="L1831" s="11"/>
      <c r="M1831" s="9"/>
      <c r="N1831" s="9"/>
      <c r="O1831" s="9"/>
    </row>
    <row r="1832" spans="7:15" x14ac:dyDescent="0.2">
      <c r="G1832" s="11"/>
      <c r="H1832" s="12"/>
      <c r="I1832" s="12"/>
      <c r="J1832" s="17"/>
      <c r="K1832" s="17"/>
      <c r="L1832" s="11"/>
      <c r="M1832" s="9"/>
      <c r="N1832" s="9"/>
      <c r="O1832" s="9"/>
    </row>
    <row r="1833" spans="7:15" x14ac:dyDescent="0.2">
      <c r="G1833" s="11"/>
      <c r="H1833" s="12"/>
      <c r="I1833" s="12"/>
      <c r="J1833" s="17"/>
      <c r="K1833" s="17"/>
      <c r="L1833" s="11"/>
      <c r="M1833" s="9"/>
      <c r="N1833" s="9"/>
      <c r="O1833" s="9"/>
    </row>
    <row r="1834" spans="7:15" x14ac:dyDescent="0.2">
      <c r="G1834" s="11"/>
      <c r="H1834" s="12"/>
      <c r="I1834" s="12"/>
      <c r="J1834" s="17"/>
      <c r="K1834" s="17"/>
      <c r="L1834" s="11"/>
      <c r="M1834" s="9"/>
      <c r="N1834" s="9"/>
      <c r="O1834" s="9"/>
    </row>
    <row r="1835" spans="7:15" x14ac:dyDescent="0.2">
      <c r="G1835" s="11"/>
      <c r="H1835" s="12"/>
      <c r="I1835" s="12"/>
      <c r="J1835" s="17"/>
      <c r="K1835" s="17"/>
      <c r="L1835" s="11"/>
      <c r="M1835" s="9"/>
      <c r="N1835" s="9"/>
      <c r="O1835" s="9"/>
    </row>
    <row r="1836" spans="7:15" x14ac:dyDescent="0.2">
      <c r="G1836" s="11"/>
      <c r="H1836" s="12"/>
      <c r="I1836" s="12"/>
      <c r="J1836" s="17"/>
      <c r="K1836" s="17"/>
      <c r="L1836" s="11"/>
      <c r="M1836" s="9"/>
      <c r="N1836" s="9"/>
      <c r="O1836" s="9"/>
    </row>
    <row r="1837" spans="7:15" x14ac:dyDescent="0.2">
      <c r="G1837" s="11"/>
      <c r="H1837" s="12"/>
      <c r="I1837" s="12"/>
      <c r="J1837" s="17"/>
      <c r="K1837" s="17"/>
      <c r="L1837" s="11"/>
      <c r="M1837" s="9"/>
      <c r="N1837" s="9"/>
      <c r="O1837" s="9"/>
    </row>
    <row r="1838" spans="7:15" x14ac:dyDescent="0.2">
      <c r="G1838" s="11"/>
      <c r="H1838" s="12"/>
      <c r="I1838" s="12"/>
      <c r="J1838" s="17"/>
      <c r="K1838" s="17"/>
      <c r="L1838" s="11"/>
      <c r="M1838" s="9"/>
      <c r="N1838" s="9"/>
      <c r="O1838" s="9"/>
    </row>
    <row r="1839" spans="7:15" x14ac:dyDescent="0.2">
      <c r="G1839" s="11"/>
      <c r="H1839" s="12"/>
      <c r="I1839" s="12"/>
      <c r="J1839" s="17"/>
      <c r="K1839" s="17"/>
      <c r="L1839" s="11"/>
      <c r="M1839" s="9"/>
      <c r="N1839" s="9"/>
      <c r="O1839" s="9"/>
    </row>
    <row r="1840" spans="7:15" x14ac:dyDescent="0.2">
      <c r="G1840" s="11"/>
      <c r="H1840" s="12"/>
      <c r="I1840" s="12"/>
      <c r="J1840" s="17"/>
      <c r="K1840" s="17"/>
      <c r="L1840" s="11"/>
      <c r="M1840" s="9"/>
      <c r="N1840" s="9"/>
      <c r="O1840" s="9"/>
    </row>
    <row r="1841" spans="7:15" x14ac:dyDescent="0.2">
      <c r="G1841" s="11"/>
      <c r="H1841" s="12"/>
      <c r="I1841" s="12"/>
      <c r="J1841" s="17"/>
      <c r="K1841" s="17"/>
      <c r="L1841" s="11"/>
      <c r="M1841" s="9"/>
      <c r="N1841" s="9"/>
      <c r="O1841" s="9"/>
    </row>
    <row r="1842" spans="7:15" x14ac:dyDescent="0.2">
      <c r="G1842" s="11"/>
      <c r="H1842" s="12"/>
      <c r="I1842" s="12"/>
      <c r="J1842" s="17"/>
      <c r="K1842" s="17"/>
      <c r="L1842" s="11"/>
      <c r="M1842" s="9"/>
      <c r="N1842" s="9"/>
      <c r="O1842" s="9"/>
    </row>
    <row r="1843" spans="7:15" x14ac:dyDescent="0.2">
      <c r="G1843" s="11"/>
      <c r="H1843" s="12"/>
      <c r="I1843" s="12"/>
      <c r="J1843" s="17"/>
      <c r="K1843" s="17"/>
      <c r="L1843" s="11"/>
      <c r="M1843" s="9"/>
      <c r="N1843" s="9"/>
      <c r="O1843" s="9"/>
    </row>
    <row r="1844" spans="7:15" x14ac:dyDescent="0.2">
      <c r="G1844" s="11"/>
      <c r="H1844" s="12"/>
      <c r="I1844" s="12"/>
      <c r="J1844" s="17"/>
      <c r="K1844" s="17"/>
      <c r="L1844" s="11"/>
      <c r="M1844" s="9"/>
      <c r="N1844" s="9"/>
      <c r="O1844" s="9"/>
    </row>
    <row r="1845" spans="7:15" x14ac:dyDescent="0.2">
      <c r="G1845" s="11"/>
      <c r="H1845" s="12"/>
      <c r="I1845" s="12"/>
      <c r="J1845" s="17"/>
      <c r="K1845" s="17"/>
      <c r="L1845" s="11"/>
      <c r="M1845" s="9"/>
      <c r="N1845" s="9"/>
      <c r="O1845" s="9"/>
    </row>
    <row r="1846" spans="7:15" x14ac:dyDescent="0.2">
      <c r="G1846" s="11"/>
      <c r="H1846" s="12"/>
      <c r="I1846" s="12"/>
      <c r="J1846" s="17"/>
      <c r="K1846" s="17"/>
      <c r="L1846" s="11"/>
      <c r="M1846" s="9"/>
      <c r="N1846" s="9"/>
      <c r="O1846" s="9"/>
    </row>
    <row r="1847" spans="7:15" x14ac:dyDescent="0.2">
      <c r="G1847" s="11"/>
      <c r="H1847" s="12"/>
      <c r="I1847" s="12"/>
      <c r="J1847" s="17"/>
      <c r="K1847" s="17"/>
      <c r="L1847" s="11"/>
      <c r="M1847" s="9"/>
      <c r="N1847" s="9"/>
      <c r="O1847" s="9"/>
    </row>
    <row r="1848" spans="7:15" x14ac:dyDescent="0.2">
      <c r="G1848" s="11"/>
      <c r="H1848" s="12"/>
      <c r="I1848" s="12"/>
      <c r="J1848" s="17"/>
      <c r="K1848" s="17"/>
      <c r="L1848" s="11"/>
      <c r="M1848" s="9"/>
      <c r="N1848" s="9"/>
      <c r="O1848" s="9"/>
    </row>
    <row r="1849" spans="7:15" x14ac:dyDescent="0.2">
      <c r="G1849" s="11"/>
      <c r="H1849" s="12"/>
      <c r="I1849" s="12"/>
      <c r="J1849" s="17"/>
      <c r="K1849" s="17"/>
      <c r="L1849" s="11"/>
      <c r="M1849" s="9"/>
      <c r="N1849" s="9"/>
      <c r="O1849" s="9"/>
    </row>
    <row r="1850" spans="7:15" x14ac:dyDescent="0.2">
      <c r="G1850" s="11"/>
      <c r="H1850" s="12"/>
      <c r="I1850" s="12"/>
      <c r="J1850" s="17"/>
      <c r="K1850" s="17"/>
      <c r="L1850" s="11"/>
      <c r="M1850" s="9"/>
      <c r="N1850" s="9"/>
      <c r="O1850" s="9"/>
    </row>
    <row r="1851" spans="7:15" x14ac:dyDescent="0.2">
      <c r="G1851" s="11"/>
      <c r="H1851" s="12"/>
      <c r="I1851" s="12"/>
      <c r="J1851" s="17"/>
      <c r="K1851" s="17"/>
      <c r="L1851" s="11"/>
      <c r="M1851" s="9"/>
      <c r="N1851" s="9"/>
      <c r="O1851" s="9"/>
    </row>
    <row r="1852" spans="7:15" x14ac:dyDescent="0.2">
      <c r="G1852" s="11"/>
      <c r="H1852" s="12"/>
      <c r="I1852" s="12"/>
      <c r="J1852" s="17"/>
      <c r="K1852" s="17"/>
      <c r="L1852" s="11"/>
      <c r="M1852" s="9"/>
      <c r="N1852" s="9"/>
      <c r="O1852" s="9"/>
    </row>
    <row r="1853" spans="7:15" x14ac:dyDescent="0.2">
      <c r="G1853" s="11"/>
      <c r="H1853" s="12"/>
      <c r="I1853" s="12"/>
      <c r="J1853" s="17"/>
      <c r="K1853" s="17"/>
      <c r="L1853" s="11"/>
      <c r="M1853" s="9"/>
      <c r="N1853" s="9"/>
      <c r="O1853" s="9"/>
    </row>
    <row r="1854" spans="7:15" x14ac:dyDescent="0.2">
      <c r="G1854" s="11"/>
      <c r="H1854" s="12"/>
      <c r="I1854" s="12"/>
      <c r="J1854" s="17"/>
      <c r="K1854" s="17"/>
      <c r="L1854" s="11"/>
      <c r="M1854" s="9"/>
      <c r="N1854" s="9"/>
      <c r="O1854" s="9"/>
    </row>
    <row r="1855" spans="7:15" x14ac:dyDescent="0.2">
      <c r="G1855" s="11"/>
      <c r="H1855" s="12"/>
      <c r="I1855" s="12"/>
      <c r="J1855" s="17"/>
      <c r="K1855" s="17"/>
      <c r="L1855" s="11"/>
      <c r="M1855" s="9"/>
      <c r="N1855" s="9"/>
      <c r="O1855" s="9"/>
    </row>
    <row r="1856" spans="7:15" x14ac:dyDescent="0.2">
      <c r="G1856" s="11"/>
      <c r="H1856" s="12"/>
      <c r="I1856" s="12"/>
      <c r="J1856" s="17"/>
      <c r="K1856" s="17"/>
      <c r="L1856" s="11"/>
      <c r="M1856" s="9"/>
      <c r="N1856" s="9"/>
      <c r="O1856" s="9"/>
    </row>
    <row r="1857" spans="7:15" x14ac:dyDescent="0.2">
      <c r="G1857" s="11"/>
      <c r="H1857" s="12"/>
      <c r="I1857" s="12"/>
      <c r="J1857" s="17"/>
      <c r="K1857" s="17"/>
      <c r="L1857" s="11"/>
      <c r="M1857" s="9"/>
      <c r="N1857" s="9"/>
      <c r="O1857" s="9"/>
    </row>
    <row r="1858" spans="7:15" x14ac:dyDescent="0.2">
      <c r="G1858" s="11"/>
      <c r="H1858" s="12"/>
      <c r="I1858" s="12"/>
      <c r="J1858" s="17"/>
      <c r="K1858" s="17"/>
      <c r="L1858" s="11"/>
      <c r="M1858" s="9"/>
      <c r="N1858" s="9"/>
      <c r="O1858" s="9"/>
    </row>
    <row r="1859" spans="7:15" x14ac:dyDescent="0.2">
      <c r="G1859" s="11"/>
      <c r="H1859" s="12"/>
      <c r="I1859" s="12"/>
      <c r="J1859" s="17"/>
      <c r="K1859" s="17"/>
      <c r="L1859" s="11"/>
      <c r="M1859" s="9"/>
      <c r="N1859" s="9"/>
      <c r="O1859" s="9"/>
    </row>
    <row r="1860" spans="7:15" x14ac:dyDescent="0.2">
      <c r="G1860" s="11"/>
      <c r="H1860" s="12"/>
      <c r="I1860" s="12"/>
      <c r="J1860" s="17"/>
      <c r="K1860" s="17"/>
      <c r="L1860" s="11"/>
      <c r="M1860" s="9"/>
      <c r="N1860" s="9"/>
      <c r="O1860" s="9"/>
    </row>
    <row r="1861" spans="7:15" x14ac:dyDescent="0.2">
      <c r="G1861" s="11"/>
      <c r="H1861" s="12"/>
      <c r="I1861" s="12"/>
      <c r="J1861" s="17"/>
      <c r="K1861" s="17"/>
      <c r="L1861" s="11"/>
      <c r="M1861" s="9"/>
      <c r="N1861" s="9"/>
      <c r="O1861" s="9"/>
    </row>
    <row r="1862" spans="7:15" x14ac:dyDescent="0.2">
      <c r="G1862" s="11"/>
      <c r="H1862" s="12"/>
      <c r="I1862" s="12"/>
      <c r="J1862" s="17"/>
      <c r="K1862" s="17"/>
      <c r="L1862" s="11"/>
      <c r="M1862" s="9"/>
      <c r="N1862" s="9"/>
      <c r="O1862" s="9"/>
    </row>
    <row r="1863" spans="7:15" x14ac:dyDescent="0.2">
      <c r="G1863" s="11"/>
      <c r="H1863" s="12"/>
      <c r="I1863" s="12"/>
      <c r="J1863" s="17"/>
      <c r="K1863" s="17"/>
      <c r="L1863" s="11"/>
      <c r="M1863" s="9"/>
      <c r="N1863" s="9"/>
      <c r="O1863" s="9"/>
    </row>
    <row r="1864" spans="7:15" x14ac:dyDescent="0.2">
      <c r="G1864" s="11"/>
      <c r="H1864" s="12"/>
      <c r="I1864" s="12"/>
      <c r="J1864" s="17"/>
      <c r="K1864" s="17"/>
      <c r="L1864" s="11"/>
      <c r="M1864" s="9"/>
      <c r="N1864" s="9"/>
      <c r="O1864" s="9"/>
    </row>
    <row r="1865" spans="7:15" x14ac:dyDescent="0.2">
      <c r="G1865" s="11"/>
      <c r="H1865" s="12"/>
      <c r="I1865" s="12"/>
      <c r="J1865" s="17"/>
      <c r="K1865" s="17"/>
      <c r="L1865" s="11"/>
      <c r="M1865" s="9"/>
      <c r="N1865" s="9"/>
      <c r="O1865" s="9"/>
    </row>
    <row r="1866" spans="7:15" x14ac:dyDescent="0.2">
      <c r="G1866" s="11"/>
      <c r="H1866" s="12"/>
      <c r="I1866" s="12"/>
      <c r="J1866" s="17"/>
      <c r="K1866" s="17"/>
      <c r="L1866" s="11"/>
      <c r="M1866" s="9"/>
      <c r="N1866" s="9"/>
      <c r="O1866" s="9"/>
    </row>
    <row r="1867" spans="7:15" x14ac:dyDescent="0.2">
      <c r="G1867" s="11"/>
      <c r="H1867" s="12"/>
      <c r="I1867" s="12"/>
      <c r="J1867" s="17"/>
      <c r="K1867" s="17"/>
      <c r="L1867" s="11"/>
      <c r="M1867" s="9"/>
      <c r="N1867" s="9"/>
      <c r="O1867" s="9"/>
    </row>
    <row r="1868" spans="7:15" x14ac:dyDescent="0.2">
      <c r="G1868" s="11"/>
      <c r="H1868" s="12"/>
      <c r="I1868" s="12"/>
      <c r="J1868" s="17"/>
      <c r="K1868" s="17"/>
      <c r="L1868" s="11"/>
      <c r="M1868" s="9"/>
      <c r="N1868" s="9"/>
      <c r="O1868" s="9"/>
    </row>
    <row r="1869" spans="7:15" x14ac:dyDescent="0.2">
      <c r="G1869" s="11"/>
      <c r="H1869" s="12"/>
      <c r="I1869" s="12"/>
      <c r="J1869" s="17"/>
      <c r="K1869" s="17"/>
      <c r="L1869" s="11"/>
      <c r="M1869" s="9"/>
      <c r="N1869" s="9"/>
      <c r="O1869" s="9"/>
    </row>
    <row r="1870" spans="7:15" x14ac:dyDescent="0.2">
      <c r="G1870" s="11"/>
      <c r="H1870" s="12"/>
      <c r="I1870" s="12"/>
      <c r="J1870" s="17"/>
      <c r="K1870" s="17"/>
      <c r="L1870" s="11"/>
      <c r="M1870" s="9"/>
      <c r="N1870" s="9"/>
      <c r="O1870" s="9"/>
    </row>
    <row r="1871" spans="7:15" x14ac:dyDescent="0.2">
      <c r="G1871" s="11"/>
      <c r="H1871" s="12"/>
      <c r="I1871" s="12"/>
      <c r="J1871" s="17"/>
      <c r="K1871" s="17"/>
      <c r="L1871" s="11"/>
      <c r="M1871" s="9"/>
      <c r="N1871" s="9"/>
      <c r="O1871" s="9"/>
    </row>
    <row r="1872" spans="7:15" x14ac:dyDescent="0.2">
      <c r="G1872" s="11"/>
      <c r="H1872" s="12"/>
      <c r="I1872" s="12"/>
      <c r="J1872" s="17"/>
      <c r="K1872" s="17"/>
      <c r="L1872" s="11"/>
      <c r="M1872" s="9"/>
      <c r="N1872" s="9"/>
      <c r="O1872" s="9"/>
    </row>
    <row r="1873" spans="7:15" x14ac:dyDescent="0.2">
      <c r="G1873" s="11"/>
      <c r="H1873" s="12"/>
      <c r="I1873" s="12"/>
      <c r="J1873" s="17"/>
      <c r="K1873" s="17"/>
      <c r="L1873" s="11"/>
      <c r="M1873" s="9"/>
      <c r="N1873" s="9"/>
      <c r="O1873" s="9"/>
    </row>
    <row r="1874" spans="7:15" x14ac:dyDescent="0.2">
      <c r="G1874" s="11"/>
      <c r="H1874" s="12"/>
      <c r="I1874" s="12"/>
      <c r="J1874" s="17"/>
      <c r="K1874" s="17"/>
      <c r="L1874" s="11"/>
      <c r="M1874" s="9"/>
      <c r="N1874" s="9"/>
      <c r="O1874" s="9"/>
    </row>
    <row r="1875" spans="7:15" x14ac:dyDescent="0.2">
      <c r="G1875" s="11"/>
      <c r="H1875" s="12"/>
      <c r="I1875" s="12"/>
      <c r="J1875" s="17"/>
      <c r="K1875" s="17"/>
      <c r="L1875" s="11"/>
      <c r="M1875" s="9"/>
      <c r="N1875" s="9"/>
      <c r="O1875" s="9"/>
    </row>
    <row r="1876" spans="7:15" x14ac:dyDescent="0.2">
      <c r="G1876" s="11"/>
      <c r="H1876" s="12"/>
      <c r="I1876" s="12"/>
      <c r="J1876" s="17"/>
      <c r="K1876" s="17"/>
      <c r="L1876" s="11"/>
      <c r="M1876" s="9"/>
      <c r="N1876" s="9"/>
      <c r="O1876" s="9"/>
    </row>
    <row r="1877" spans="7:15" x14ac:dyDescent="0.2">
      <c r="G1877" s="11"/>
      <c r="H1877" s="12"/>
      <c r="I1877" s="12"/>
      <c r="J1877" s="17"/>
      <c r="K1877" s="17"/>
      <c r="L1877" s="11"/>
      <c r="M1877" s="9"/>
      <c r="N1877" s="9"/>
      <c r="O1877" s="9"/>
    </row>
    <row r="1878" spans="7:15" x14ac:dyDescent="0.2">
      <c r="G1878" s="11"/>
      <c r="H1878" s="12"/>
      <c r="I1878" s="12"/>
      <c r="J1878" s="17"/>
      <c r="K1878" s="17"/>
      <c r="L1878" s="11"/>
      <c r="M1878" s="9"/>
      <c r="N1878" s="9"/>
      <c r="O1878" s="9"/>
    </row>
    <row r="1879" spans="7:15" x14ac:dyDescent="0.2">
      <c r="G1879" s="11"/>
      <c r="H1879" s="12"/>
      <c r="I1879" s="12"/>
      <c r="J1879" s="17"/>
      <c r="K1879" s="17"/>
      <c r="L1879" s="11"/>
      <c r="M1879" s="9"/>
      <c r="N1879" s="9"/>
      <c r="O1879" s="9"/>
    </row>
    <row r="1880" spans="7:15" x14ac:dyDescent="0.2">
      <c r="G1880" s="11"/>
      <c r="H1880" s="12"/>
      <c r="I1880" s="12"/>
      <c r="J1880" s="17"/>
      <c r="K1880" s="17"/>
      <c r="L1880" s="11"/>
      <c r="M1880" s="9"/>
      <c r="N1880" s="9"/>
      <c r="O1880" s="9"/>
    </row>
    <row r="1881" spans="7:15" x14ac:dyDescent="0.2">
      <c r="G1881" s="11"/>
      <c r="H1881" s="12"/>
      <c r="I1881" s="12"/>
      <c r="J1881" s="17"/>
      <c r="K1881" s="17"/>
      <c r="L1881" s="11"/>
      <c r="M1881" s="9"/>
      <c r="N1881" s="9"/>
      <c r="O1881" s="9"/>
    </row>
    <row r="1882" spans="7:15" x14ac:dyDescent="0.2">
      <c r="G1882" s="11"/>
      <c r="H1882" s="12"/>
      <c r="I1882" s="12"/>
      <c r="J1882" s="17"/>
      <c r="K1882" s="17"/>
      <c r="L1882" s="11"/>
      <c r="M1882" s="9"/>
      <c r="N1882" s="9"/>
      <c r="O1882" s="9"/>
    </row>
    <row r="1883" spans="7:15" x14ac:dyDescent="0.2">
      <c r="G1883" s="11"/>
      <c r="H1883" s="12"/>
      <c r="I1883" s="12"/>
      <c r="J1883" s="17"/>
      <c r="K1883" s="17"/>
      <c r="L1883" s="11"/>
      <c r="M1883" s="9"/>
      <c r="N1883" s="9"/>
      <c r="O1883" s="9"/>
    </row>
    <row r="1884" spans="7:15" x14ac:dyDescent="0.2">
      <c r="G1884" s="11"/>
      <c r="H1884" s="12"/>
      <c r="I1884" s="12"/>
      <c r="J1884" s="17"/>
      <c r="K1884" s="17"/>
      <c r="L1884" s="11"/>
      <c r="M1884" s="9"/>
      <c r="N1884" s="9"/>
      <c r="O1884" s="9"/>
    </row>
    <row r="1885" spans="7:15" x14ac:dyDescent="0.2">
      <c r="G1885" s="11"/>
      <c r="H1885" s="12"/>
      <c r="I1885" s="12"/>
      <c r="J1885" s="17"/>
      <c r="K1885" s="17"/>
      <c r="L1885" s="11"/>
      <c r="M1885" s="9"/>
      <c r="N1885" s="9"/>
      <c r="O1885" s="9"/>
    </row>
    <row r="1886" spans="7:15" x14ac:dyDescent="0.2">
      <c r="G1886" s="11"/>
      <c r="H1886" s="12"/>
      <c r="I1886" s="12"/>
      <c r="J1886" s="17"/>
      <c r="K1886" s="17"/>
      <c r="L1886" s="11"/>
      <c r="M1886" s="9"/>
      <c r="N1886" s="9"/>
      <c r="O1886" s="9"/>
    </row>
    <row r="1887" spans="7:15" x14ac:dyDescent="0.2">
      <c r="G1887" s="11"/>
      <c r="H1887" s="12"/>
      <c r="I1887" s="12"/>
      <c r="J1887" s="17"/>
      <c r="K1887" s="17"/>
      <c r="L1887" s="11"/>
      <c r="M1887" s="9"/>
      <c r="N1887" s="9"/>
      <c r="O1887" s="9"/>
    </row>
    <row r="1888" spans="7:15" x14ac:dyDescent="0.2">
      <c r="G1888" s="11"/>
      <c r="H1888" s="12"/>
      <c r="I1888" s="12"/>
      <c r="J1888" s="17"/>
      <c r="K1888" s="17"/>
      <c r="L1888" s="11"/>
      <c r="M1888" s="9"/>
      <c r="N1888" s="9"/>
      <c r="O1888" s="9"/>
    </row>
    <row r="1889" spans="7:15" x14ac:dyDescent="0.2">
      <c r="G1889" s="11"/>
      <c r="H1889" s="12"/>
      <c r="I1889" s="12"/>
      <c r="J1889" s="17"/>
      <c r="K1889" s="17"/>
      <c r="L1889" s="11"/>
      <c r="M1889" s="9"/>
      <c r="N1889" s="9"/>
      <c r="O1889" s="9"/>
    </row>
    <row r="1890" spans="7:15" x14ac:dyDescent="0.2">
      <c r="G1890" s="11"/>
      <c r="H1890" s="12"/>
      <c r="I1890" s="12"/>
      <c r="J1890" s="17"/>
      <c r="K1890" s="17"/>
      <c r="L1890" s="11"/>
      <c r="M1890" s="9"/>
      <c r="N1890" s="9"/>
      <c r="O1890" s="9"/>
    </row>
    <row r="1891" spans="7:15" x14ac:dyDescent="0.2">
      <c r="G1891" s="11"/>
      <c r="H1891" s="12"/>
      <c r="I1891" s="12"/>
      <c r="J1891" s="17"/>
      <c r="K1891" s="17"/>
      <c r="L1891" s="11"/>
      <c r="M1891" s="9"/>
      <c r="N1891" s="9"/>
      <c r="O1891" s="9"/>
    </row>
    <row r="1892" spans="7:15" x14ac:dyDescent="0.2">
      <c r="G1892" s="11"/>
      <c r="H1892" s="12"/>
      <c r="I1892" s="12"/>
      <c r="J1892" s="17"/>
      <c r="K1892" s="17"/>
      <c r="L1892" s="11"/>
      <c r="M1892" s="9"/>
      <c r="N1892" s="9"/>
      <c r="O1892" s="9"/>
    </row>
    <row r="1893" spans="7:15" x14ac:dyDescent="0.2">
      <c r="G1893" s="11"/>
      <c r="H1893" s="12"/>
      <c r="I1893" s="12"/>
      <c r="J1893" s="17"/>
      <c r="K1893" s="17"/>
      <c r="L1893" s="11"/>
      <c r="M1893" s="9"/>
      <c r="N1893" s="9"/>
      <c r="O1893" s="9"/>
    </row>
    <row r="1894" spans="7:15" x14ac:dyDescent="0.2">
      <c r="G1894" s="11"/>
      <c r="H1894" s="12"/>
      <c r="I1894" s="12"/>
      <c r="J1894" s="17"/>
      <c r="K1894" s="17"/>
      <c r="L1894" s="11"/>
      <c r="M1894" s="9"/>
      <c r="N1894" s="9"/>
      <c r="O1894" s="9"/>
    </row>
    <row r="1895" spans="7:15" x14ac:dyDescent="0.2">
      <c r="G1895" s="11"/>
      <c r="H1895" s="12"/>
      <c r="I1895" s="12"/>
      <c r="J1895" s="17"/>
      <c r="K1895" s="17"/>
      <c r="L1895" s="11"/>
      <c r="M1895" s="9"/>
      <c r="N1895" s="9"/>
      <c r="O1895" s="9"/>
    </row>
    <row r="1896" spans="7:15" x14ac:dyDescent="0.2">
      <c r="G1896" s="11"/>
      <c r="H1896" s="12"/>
      <c r="I1896" s="12"/>
      <c r="J1896" s="17"/>
      <c r="K1896" s="17"/>
      <c r="L1896" s="11"/>
      <c r="M1896" s="9"/>
      <c r="N1896" s="9"/>
      <c r="O1896" s="9"/>
    </row>
    <row r="1897" spans="7:15" x14ac:dyDescent="0.2">
      <c r="G1897" s="11"/>
      <c r="H1897" s="12"/>
      <c r="I1897" s="12"/>
      <c r="J1897" s="17"/>
      <c r="K1897" s="17"/>
      <c r="L1897" s="11"/>
      <c r="M1897" s="9"/>
      <c r="N1897" s="9"/>
      <c r="O1897" s="9"/>
    </row>
    <row r="1898" spans="7:15" x14ac:dyDescent="0.2">
      <c r="G1898" s="11"/>
      <c r="H1898" s="12"/>
      <c r="I1898" s="12"/>
      <c r="J1898" s="17"/>
      <c r="K1898" s="17"/>
      <c r="L1898" s="11"/>
      <c r="M1898" s="9"/>
      <c r="N1898" s="9"/>
      <c r="O1898" s="9"/>
    </row>
    <row r="1899" spans="7:15" x14ac:dyDescent="0.2">
      <c r="G1899" s="11"/>
      <c r="H1899" s="12"/>
      <c r="I1899" s="12"/>
      <c r="J1899" s="17"/>
      <c r="K1899" s="17"/>
      <c r="L1899" s="11"/>
      <c r="M1899" s="9"/>
      <c r="N1899" s="9"/>
      <c r="O1899" s="9"/>
    </row>
    <row r="1900" spans="7:15" x14ac:dyDescent="0.2">
      <c r="G1900" s="11"/>
      <c r="H1900" s="12"/>
      <c r="I1900" s="12"/>
      <c r="J1900" s="17"/>
      <c r="K1900" s="17"/>
      <c r="L1900" s="11"/>
      <c r="M1900" s="9"/>
      <c r="N1900" s="9"/>
      <c r="O1900" s="9"/>
    </row>
    <row r="1901" spans="7:15" x14ac:dyDescent="0.2">
      <c r="G1901" s="11"/>
      <c r="H1901" s="12"/>
      <c r="I1901" s="12"/>
      <c r="J1901" s="17"/>
      <c r="K1901" s="17"/>
      <c r="L1901" s="11"/>
      <c r="M1901" s="9"/>
      <c r="N1901" s="9"/>
      <c r="O1901" s="9"/>
    </row>
    <row r="1902" spans="7:15" x14ac:dyDescent="0.2">
      <c r="G1902" s="11"/>
      <c r="H1902" s="12"/>
      <c r="I1902" s="12"/>
      <c r="J1902" s="17"/>
      <c r="K1902" s="17"/>
      <c r="L1902" s="11"/>
      <c r="M1902" s="9"/>
      <c r="N1902" s="9"/>
      <c r="O1902" s="9"/>
    </row>
    <row r="1903" spans="7:15" x14ac:dyDescent="0.2">
      <c r="G1903" s="11"/>
      <c r="H1903" s="12"/>
      <c r="I1903" s="12"/>
      <c r="J1903" s="17"/>
      <c r="K1903" s="17"/>
      <c r="L1903" s="11"/>
      <c r="M1903" s="9"/>
      <c r="N1903" s="9"/>
      <c r="O1903" s="9"/>
    </row>
    <row r="1904" spans="7:15" x14ac:dyDescent="0.2">
      <c r="G1904" s="11"/>
      <c r="H1904" s="12"/>
      <c r="I1904" s="12"/>
      <c r="J1904" s="17"/>
      <c r="K1904" s="17"/>
      <c r="L1904" s="11"/>
      <c r="M1904" s="9"/>
      <c r="N1904" s="9"/>
      <c r="O1904" s="9"/>
    </row>
    <row r="1905" spans="7:15" x14ac:dyDescent="0.2">
      <c r="G1905" s="11"/>
      <c r="H1905" s="12"/>
      <c r="I1905" s="12"/>
      <c r="J1905" s="17"/>
      <c r="K1905" s="17"/>
      <c r="L1905" s="11"/>
      <c r="M1905" s="9"/>
      <c r="N1905" s="9"/>
      <c r="O1905" s="9"/>
    </row>
    <row r="1906" spans="7:15" x14ac:dyDescent="0.2">
      <c r="G1906" s="11"/>
      <c r="H1906" s="12"/>
      <c r="I1906" s="12"/>
      <c r="J1906" s="17"/>
      <c r="K1906" s="17"/>
      <c r="L1906" s="11"/>
      <c r="M1906" s="9"/>
      <c r="N1906" s="9"/>
      <c r="O1906" s="9"/>
    </row>
    <row r="1907" spans="7:15" x14ac:dyDescent="0.2">
      <c r="G1907" s="11"/>
      <c r="H1907" s="12"/>
      <c r="I1907" s="12"/>
      <c r="J1907" s="17"/>
      <c r="K1907" s="17"/>
      <c r="L1907" s="11"/>
      <c r="M1907" s="9"/>
      <c r="N1907" s="9"/>
      <c r="O1907" s="9"/>
    </row>
    <row r="1908" spans="7:15" x14ac:dyDescent="0.2">
      <c r="G1908" s="11"/>
      <c r="H1908" s="12"/>
      <c r="I1908" s="12"/>
      <c r="J1908" s="17"/>
      <c r="K1908" s="17"/>
      <c r="L1908" s="11"/>
      <c r="M1908" s="9"/>
      <c r="N1908" s="9"/>
      <c r="O1908" s="9"/>
    </row>
    <row r="1909" spans="7:15" x14ac:dyDescent="0.2">
      <c r="G1909" s="11"/>
      <c r="H1909" s="12"/>
      <c r="I1909" s="12"/>
      <c r="J1909" s="17"/>
      <c r="K1909" s="17"/>
      <c r="L1909" s="11"/>
      <c r="M1909" s="9"/>
      <c r="N1909" s="9"/>
      <c r="O1909" s="9"/>
    </row>
    <row r="1910" spans="7:15" x14ac:dyDescent="0.2">
      <c r="G1910" s="11"/>
      <c r="H1910" s="12"/>
      <c r="I1910" s="12"/>
      <c r="J1910" s="17"/>
      <c r="K1910" s="17"/>
      <c r="L1910" s="11"/>
      <c r="M1910" s="9"/>
      <c r="N1910" s="9"/>
      <c r="O1910" s="9"/>
    </row>
    <row r="1911" spans="7:15" x14ac:dyDescent="0.2">
      <c r="G1911" s="11"/>
      <c r="H1911" s="12"/>
      <c r="I1911" s="12"/>
      <c r="J1911" s="17"/>
      <c r="K1911" s="17"/>
      <c r="L1911" s="11"/>
      <c r="M1911" s="9"/>
      <c r="N1911" s="9"/>
      <c r="O1911" s="9"/>
    </row>
    <row r="1912" spans="7:15" x14ac:dyDescent="0.2">
      <c r="G1912" s="11"/>
      <c r="H1912" s="12"/>
      <c r="I1912" s="12"/>
      <c r="J1912" s="17"/>
      <c r="K1912" s="17"/>
      <c r="L1912" s="11"/>
      <c r="M1912" s="9"/>
      <c r="N1912" s="9"/>
      <c r="O1912" s="9"/>
    </row>
    <row r="1913" spans="7:15" x14ac:dyDescent="0.2">
      <c r="G1913" s="11"/>
      <c r="H1913" s="12"/>
      <c r="I1913" s="12"/>
      <c r="J1913" s="17"/>
      <c r="K1913" s="17"/>
      <c r="L1913" s="11"/>
      <c r="M1913" s="9"/>
      <c r="N1913" s="9"/>
      <c r="O1913" s="9"/>
    </row>
    <row r="1914" spans="7:15" x14ac:dyDescent="0.2">
      <c r="G1914" s="11"/>
      <c r="H1914" s="12"/>
      <c r="I1914" s="12"/>
      <c r="J1914" s="17"/>
      <c r="K1914" s="17"/>
      <c r="L1914" s="11"/>
      <c r="M1914" s="9"/>
      <c r="N1914" s="9"/>
      <c r="O1914" s="9"/>
    </row>
    <row r="1915" spans="7:15" x14ac:dyDescent="0.2">
      <c r="G1915" s="11"/>
      <c r="H1915" s="12"/>
      <c r="I1915" s="12"/>
      <c r="J1915" s="17"/>
      <c r="K1915" s="17"/>
      <c r="L1915" s="11"/>
      <c r="M1915" s="9"/>
      <c r="N1915" s="9"/>
      <c r="O1915" s="9"/>
    </row>
    <row r="1916" spans="7:15" x14ac:dyDescent="0.2">
      <c r="G1916" s="11"/>
      <c r="H1916" s="12"/>
      <c r="I1916" s="12"/>
      <c r="J1916" s="17"/>
      <c r="K1916" s="17"/>
      <c r="L1916" s="11"/>
      <c r="M1916" s="9"/>
      <c r="N1916" s="9"/>
      <c r="O1916" s="9"/>
    </row>
    <row r="1917" spans="7:15" x14ac:dyDescent="0.2">
      <c r="G1917" s="11"/>
      <c r="H1917" s="12"/>
      <c r="I1917" s="12"/>
      <c r="J1917" s="17"/>
      <c r="K1917" s="17"/>
      <c r="L1917" s="11"/>
      <c r="M1917" s="9"/>
      <c r="N1917" s="9"/>
      <c r="O1917" s="9"/>
    </row>
    <row r="1918" spans="7:15" x14ac:dyDescent="0.2">
      <c r="G1918" s="11"/>
      <c r="H1918" s="12"/>
      <c r="I1918" s="12"/>
      <c r="J1918" s="17"/>
      <c r="K1918" s="17"/>
      <c r="L1918" s="11"/>
      <c r="M1918" s="9"/>
      <c r="N1918" s="9"/>
      <c r="O1918" s="9"/>
    </row>
    <row r="1919" spans="7:15" x14ac:dyDescent="0.2">
      <c r="G1919" s="11"/>
      <c r="H1919" s="12"/>
      <c r="I1919" s="12"/>
      <c r="J1919" s="17"/>
      <c r="K1919" s="17"/>
      <c r="L1919" s="11"/>
      <c r="M1919" s="9"/>
      <c r="N1919" s="9"/>
      <c r="O1919" s="9"/>
    </row>
    <row r="1920" spans="7:15" x14ac:dyDescent="0.2">
      <c r="G1920" s="11"/>
      <c r="H1920" s="12"/>
      <c r="I1920" s="12"/>
      <c r="J1920" s="17"/>
      <c r="K1920" s="17"/>
      <c r="L1920" s="11"/>
      <c r="M1920" s="9"/>
      <c r="N1920" s="9"/>
      <c r="O1920" s="9"/>
    </row>
    <row r="1921" spans="7:15" x14ac:dyDescent="0.2">
      <c r="G1921" s="11"/>
      <c r="H1921" s="12"/>
      <c r="I1921" s="12"/>
      <c r="J1921" s="17"/>
      <c r="K1921" s="17"/>
      <c r="L1921" s="11"/>
      <c r="M1921" s="9"/>
      <c r="N1921" s="9"/>
      <c r="O1921" s="9"/>
    </row>
    <row r="1922" spans="7:15" x14ac:dyDescent="0.2">
      <c r="G1922" s="11"/>
      <c r="H1922" s="12"/>
      <c r="I1922" s="12"/>
      <c r="J1922" s="17"/>
      <c r="K1922" s="17"/>
      <c r="L1922" s="11"/>
      <c r="M1922" s="9"/>
      <c r="N1922" s="9"/>
      <c r="O1922" s="9"/>
    </row>
    <row r="1923" spans="7:15" x14ac:dyDescent="0.2">
      <c r="G1923" s="11"/>
      <c r="H1923" s="12"/>
      <c r="I1923" s="12"/>
      <c r="J1923" s="17"/>
      <c r="K1923" s="17"/>
      <c r="L1923" s="11"/>
      <c r="M1923" s="9"/>
      <c r="N1923" s="9"/>
      <c r="O1923" s="9"/>
    </row>
    <row r="1924" spans="7:15" x14ac:dyDescent="0.2">
      <c r="G1924" s="11"/>
      <c r="H1924" s="12"/>
      <c r="I1924" s="12"/>
      <c r="J1924" s="17"/>
      <c r="K1924" s="17"/>
      <c r="L1924" s="11"/>
      <c r="M1924" s="9"/>
      <c r="N1924" s="9"/>
      <c r="O1924" s="9"/>
    </row>
    <row r="1925" spans="7:15" x14ac:dyDescent="0.2">
      <c r="G1925" s="11"/>
      <c r="H1925" s="12"/>
      <c r="I1925" s="12"/>
      <c r="J1925" s="17"/>
      <c r="K1925" s="17"/>
      <c r="L1925" s="11"/>
      <c r="M1925" s="9"/>
      <c r="N1925" s="9"/>
      <c r="O1925" s="9"/>
    </row>
    <row r="1926" spans="7:15" x14ac:dyDescent="0.2">
      <c r="G1926" s="11"/>
      <c r="H1926" s="12"/>
      <c r="I1926" s="12"/>
      <c r="J1926" s="17"/>
      <c r="K1926" s="17"/>
      <c r="L1926" s="11"/>
      <c r="M1926" s="9"/>
      <c r="N1926" s="9"/>
      <c r="O1926" s="9"/>
    </row>
    <row r="1927" spans="7:15" x14ac:dyDescent="0.2">
      <c r="G1927" s="11"/>
      <c r="H1927" s="12"/>
      <c r="I1927" s="12"/>
      <c r="J1927" s="17"/>
      <c r="K1927" s="17"/>
      <c r="L1927" s="11"/>
      <c r="M1927" s="9"/>
      <c r="N1927" s="9"/>
      <c r="O1927" s="9"/>
    </row>
    <row r="1928" spans="7:15" x14ac:dyDescent="0.2">
      <c r="G1928" s="11"/>
      <c r="H1928" s="12"/>
      <c r="I1928" s="12"/>
      <c r="J1928" s="17"/>
      <c r="K1928" s="17"/>
      <c r="L1928" s="11"/>
      <c r="M1928" s="9"/>
      <c r="N1928" s="9"/>
      <c r="O1928" s="9"/>
    </row>
    <row r="1929" spans="7:15" x14ac:dyDescent="0.2">
      <c r="G1929" s="11"/>
      <c r="H1929" s="12"/>
      <c r="I1929" s="12"/>
      <c r="J1929" s="17"/>
      <c r="K1929" s="17"/>
      <c r="L1929" s="11"/>
      <c r="M1929" s="9"/>
      <c r="N1929" s="9"/>
      <c r="O1929" s="9"/>
    </row>
    <row r="1930" spans="7:15" x14ac:dyDescent="0.2">
      <c r="G1930" s="11"/>
      <c r="H1930" s="12"/>
      <c r="I1930" s="12"/>
      <c r="J1930" s="17"/>
      <c r="K1930" s="17"/>
      <c r="L1930" s="11"/>
      <c r="M1930" s="9"/>
      <c r="N1930" s="9"/>
      <c r="O1930" s="9"/>
    </row>
    <row r="1931" spans="7:15" x14ac:dyDescent="0.2">
      <c r="G1931" s="11"/>
      <c r="H1931" s="12"/>
      <c r="I1931" s="12"/>
      <c r="J1931" s="17"/>
      <c r="K1931" s="17"/>
      <c r="L1931" s="11"/>
      <c r="M1931" s="9"/>
      <c r="N1931" s="9"/>
      <c r="O1931" s="9"/>
    </row>
    <row r="1932" spans="7:15" x14ac:dyDescent="0.2">
      <c r="G1932" s="11"/>
      <c r="H1932" s="12"/>
      <c r="I1932" s="12"/>
      <c r="J1932" s="17"/>
      <c r="K1932" s="17"/>
      <c r="L1932" s="11"/>
      <c r="M1932" s="9"/>
      <c r="N1932" s="9"/>
      <c r="O1932" s="9"/>
    </row>
    <row r="1933" spans="7:15" x14ac:dyDescent="0.2">
      <c r="G1933" s="11"/>
      <c r="H1933" s="12"/>
      <c r="I1933" s="12"/>
      <c r="J1933" s="17"/>
      <c r="K1933" s="17"/>
      <c r="L1933" s="11"/>
      <c r="M1933" s="9"/>
      <c r="N1933" s="9"/>
      <c r="O1933" s="9"/>
    </row>
    <row r="1934" spans="7:15" x14ac:dyDescent="0.2">
      <c r="G1934" s="11"/>
      <c r="H1934" s="12"/>
      <c r="I1934" s="12"/>
      <c r="J1934" s="17"/>
      <c r="K1934" s="17"/>
      <c r="L1934" s="11"/>
      <c r="M1934" s="9"/>
      <c r="N1934" s="9"/>
      <c r="O1934" s="9"/>
    </row>
    <row r="1935" spans="7:15" x14ac:dyDescent="0.2">
      <c r="G1935" s="11"/>
      <c r="H1935" s="12"/>
      <c r="I1935" s="12"/>
      <c r="J1935" s="17"/>
      <c r="K1935" s="17"/>
      <c r="L1935" s="11"/>
      <c r="M1935" s="9"/>
      <c r="N1935" s="9"/>
      <c r="O1935" s="9"/>
    </row>
    <row r="1936" spans="7:15" x14ac:dyDescent="0.2">
      <c r="G1936" s="11"/>
      <c r="H1936" s="12"/>
      <c r="I1936" s="12"/>
      <c r="J1936" s="17"/>
      <c r="K1936" s="17"/>
      <c r="L1936" s="11"/>
      <c r="M1936" s="9"/>
      <c r="N1936" s="9"/>
      <c r="O1936" s="9"/>
    </row>
    <row r="1937" spans="7:15" x14ac:dyDescent="0.2">
      <c r="G1937" s="11"/>
      <c r="H1937" s="12"/>
      <c r="I1937" s="12"/>
      <c r="J1937" s="17"/>
      <c r="K1937" s="17"/>
      <c r="L1937" s="11"/>
      <c r="M1937" s="9"/>
      <c r="N1937" s="9"/>
      <c r="O1937" s="9"/>
    </row>
    <row r="1938" spans="7:15" x14ac:dyDescent="0.2">
      <c r="G1938" s="11"/>
      <c r="H1938" s="12"/>
      <c r="I1938" s="12"/>
      <c r="J1938" s="17"/>
      <c r="K1938" s="17"/>
      <c r="L1938" s="11"/>
      <c r="M1938" s="9"/>
      <c r="N1938" s="9"/>
      <c r="O1938" s="9"/>
    </row>
    <row r="1939" spans="7:15" x14ac:dyDescent="0.2">
      <c r="G1939" s="11"/>
      <c r="H1939" s="12"/>
      <c r="I1939" s="12"/>
      <c r="J1939" s="17"/>
      <c r="K1939" s="17"/>
      <c r="L1939" s="11"/>
      <c r="M1939" s="9"/>
      <c r="N1939" s="9"/>
      <c r="O1939" s="9"/>
    </row>
    <row r="1940" spans="7:15" x14ac:dyDescent="0.2">
      <c r="G1940" s="11"/>
      <c r="H1940" s="12"/>
      <c r="I1940" s="12"/>
      <c r="J1940" s="17"/>
      <c r="K1940" s="17"/>
      <c r="L1940" s="11"/>
      <c r="M1940" s="9"/>
      <c r="N1940" s="9"/>
      <c r="O1940" s="9"/>
    </row>
    <row r="1941" spans="7:15" x14ac:dyDescent="0.2">
      <c r="G1941" s="11"/>
      <c r="H1941" s="12"/>
      <c r="I1941" s="12"/>
      <c r="J1941" s="17"/>
      <c r="K1941" s="17"/>
      <c r="L1941" s="11"/>
      <c r="M1941" s="9"/>
      <c r="N1941" s="9"/>
      <c r="O1941" s="9"/>
    </row>
    <row r="1942" spans="7:15" x14ac:dyDescent="0.2">
      <c r="G1942" s="11"/>
      <c r="H1942" s="12"/>
      <c r="I1942" s="12"/>
      <c r="J1942" s="17"/>
      <c r="K1942" s="17"/>
      <c r="L1942" s="11"/>
      <c r="M1942" s="9"/>
      <c r="N1942" s="9"/>
      <c r="O1942" s="9"/>
    </row>
    <row r="1943" spans="7:15" x14ac:dyDescent="0.2">
      <c r="G1943" s="11"/>
      <c r="H1943" s="12"/>
      <c r="I1943" s="12"/>
      <c r="J1943" s="17"/>
      <c r="K1943" s="17"/>
      <c r="L1943" s="11"/>
      <c r="M1943" s="9"/>
      <c r="N1943" s="9"/>
      <c r="O1943" s="9"/>
    </row>
    <row r="1944" spans="7:15" x14ac:dyDescent="0.2">
      <c r="G1944" s="11"/>
      <c r="H1944" s="12"/>
      <c r="I1944" s="12"/>
      <c r="J1944" s="17"/>
      <c r="K1944" s="17"/>
      <c r="L1944" s="11"/>
      <c r="M1944" s="9"/>
      <c r="N1944" s="9"/>
      <c r="O1944" s="9"/>
    </row>
    <row r="1945" spans="7:15" x14ac:dyDescent="0.2">
      <c r="G1945" s="11"/>
      <c r="H1945" s="12"/>
      <c r="I1945" s="12"/>
      <c r="J1945" s="17"/>
      <c r="K1945" s="17"/>
      <c r="L1945" s="11"/>
      <c r="M1945" s="9"/>
      <c r="N1945" s="9"/>
      <c r="O1945" s="9"/>
    </row>
    <row r="1946" spans="7:15" x14ac:dyDescent="0.2">
      <c r="G1946" s="11"/>
      <c r="H1946" s="12"/>
      <c r="I1946" s="12"/>
      <c r="J1946" s="17"/>
      <c r="K1946" s="17"/>
      <c r="L1946" s="11"/>
      <c r="M1946" s="9"/>
      <c r="N1946" s="9"/>
      <c r="O1946" s="9"/>
    </row>
    <row r="1947" spans="7:15" x14ac:dyDescent="0.2">
      <c r="G1947" s="11"/>
      <c r="H1947" s="12"/>
      <c r="I1947" s="12"/>
      <c r="J1947" s="17"/>
      <c r="K1947" s="17"/>
      <c r="L1947" s="11"/>
      <c r="M1947" s="9"/>
      <c r="N1947" s="9"/>
      <c r="O1947" s="9"/>
    </row>
    <row r="1948" spans="7:15" x14ac:dyDescent="0.2">
      <c r="G1948" s="11"/>
      <c r="H1948" s="12"/>
      <c r="I1948" s="12"/>
      <c r="J1948" s="17"/>
      <c r="K1948" s="17"/>
      <c r="L1948" s="11"/>
      <c r="M1948" s="9"/>
      <c r="N1948" s="9"/>
      <c r="O1948" s="9"/>
    </row>
    <row r="1949" spans="7:15" x14ac:dyDescent="0.2">
      <c r="G1949" s="11"/>
      <c r="H1949" s="12"/>
      <c r="I1949" s="12"/>
      <c r="J1949" s="17"/>
      <c r="K1949" s="17"/>
      <c r="L1949" s="11"/>
      <c r="M1949" s="9"/>
      <c r="N1949" s="9"/>
      <c r="O1949" s="9"/>
    </row>
    <row r="1950" spans="7:15" x14ac:dyDescent="0.2">
      <c r="G1950" s="11"/>
      <c r="H1950" s="12"/>
      <c r="I1950" s="12"/>
      <c r="J1950" s="17"/>
      <c r="K1950" s="17"/>
      <c r="L1950" s="11"/>
      <c r="M1950" s="9"/>
      <c r="N1950" s="9"/>
      <c r="O1950" s="9"/>
    </row>
    <row r="1951" spans="7:15" x14ac:dyDescent="0.2">
      <c r="G1951" s="11"/>
      <c r="H1951" s="12"/>
      <c r="I1951" s="12"/>
      <c r="J1951" s="17"/>
      <c r="K1951" s="17"/>
      <c r="L1951" s="11"/>
      <c r="M1951" s="9"/>
      <c r="N1951" s="9"/>
      <c r="O1951" s="9"/>
    </row>
    <row r="1952" spans="7:15" x14ac:dyDescent="0.2">
      <c r="G1952" s="11"/>
      <c r="H1952" s="12"/>
      <c r="I1952" s="12"/>
      <c r="J1952" s="17"/>
      <c r="K1952" s="17"/>
      <c r="L1952" s="11"/>
      <c r="M1952" s="9"/>
      <c r="N1952" s="9"/>
      <c r="O1952" s="9"/>
    </row>
    <row r="1953" spans="7:15" x14ac:dyDescent="0.2">
      <c r="G1953" s="11"/>
      <c r="H1953" s="12"/>
      <c r="I1953" s="12"/>
      <c r="J1953" s="17"/>
      <c r="K1953" s="17"/>
      <c r="L1953" s="11"/>
      <c r="M1953" s="9"/>
      <c r="N1953" s="9"/>
      <c r="O1953" s="9"/>
    </row>
    <row r="1954" spans="7:15" x14ac:dyDescent="0.2">
      <c r="G1954" s="11"/>
      <c r="H1954" s="12"/>
      <c r="I1954" s="12"/>
      <c r="J1954" s="17"/>
      <c r="K1954" s="17"/>
      <c r="L1954" s="11"/>
      <c r="M1954" s="9"/>
      <c r="N1954" s="9"/>
      <c r="O1954" s="9"/>
    </row>
    <row r="1955" spans="7:15" x14ac:dyDescent="0.2">
      <c r="G1955" s="11"/>
      <c r="H1955" s="12"/>
      <c r="I1955" s="12"/>
      <c r="J1955" s="17"/>
      <c r="K1955" s="17"/>
      <c r="L1955" s="11"/>
      <c r="M1955" s="9"/>
      <c r="N1955" s="9"/>
      <c r="O1955" s="9"/>
    </row>
    <row r="1956" spans="7:15" x14ac:dyDescent="0.2">
      <c r="G1956" s="11"/>
      <c r="H1956" s="12"/>
      <c r="I1956" s="12"/>
      <c r="J1956" s="17"/>
      <c r="K1956" s="17"/>
      <c r="L1956" s="11"/>
      <c r="M1956" s="9"/>
      <c r="N1956" s="9"/>
      <c r="O1956" s="9"/>
    </row>
    <row r="1957" spans="7:15" x14ac:dyDescent="0.2">
      <c r="G1957" s="11"/>
      <c r="H1957" s="12"/>
      <c r="I1957" s="12"/>
      <c r="J1957" s="17"/>
      <c r="K1957" s="17"/>
      <c r="L1957" s="11"/>
      <c r="M1957" s="9"/>
      <c r="N1957" s="9"/>
      <c r="O1957" s="9"/>
    </row>
    <row r="1958" spans="7:15" x14ac:dyDescent="0.2">
      <c r="G1958" s="11"/>
      <c r="H1958" s="12"/>
      <c r="I1958" s="12"/>
      <c r="J1958" s="17"/>
      <c r="K1958" s="17"/>
      <c r="L1958" s="11"/>
      <c r="M1958" s="9"/>
      <c r="N1958" s="9"/>
      <c r="O1958" s="9"/>
    </row>
    <row r="1959" spans="7:15" x14ac:dyDescent="0.2">
      <c r="G1959" s="11"/>
      <c r="H1959" s="12"/>
      <c r="I1959" s="12"/>
      <c r="J1959" s="17"/>
      <c r="K1959" s="17"/>
      <c r="L1959" s="11"/>
      <c r="M1959" s="9"/>
      <c r="N1959" s="9"/>
      <c r="O1959" s="9"/>
    </row>
    <row r="1960" spans="7:15" x14ac:dyDescent="0.2">
      <c r="G1960" s="11"/>
      <c r="H1960" s="12"/>
      <c r="I1960" s="12"/>
      <c r="J1960" s="17"/>
      <c r="K1960" s="17"/>
      <c r="L1960" s="11"/>
      <c r="M1960" s="9"/>
      <c r="N1960" s="9"/>
      <c r="O1960" s="9"/>
    </row>
    <row r="1961" spans="7:15" x14ac:dyDescent="0.2">
      <c r="G1961" s="11"/>
      <c r="H1961" s="12"/>
      <c r="I1961" s="12"/>
      <c r="J1961" s="17"/>
      <c r="K1961" s="17"/>
      <c r="L1961" s="11"/>
      <c r="M1961" s="9"/>
      <c r="N1961" s="9"/>
      <c r="O1961" s="9"/>
    </row>
    <row r="1962" spans="7:15" x14ac:dyDescent="0.2">
      <c r="G1962" s="11"/>
      <c r="H1962" s="12"/>
      <c r="I1962" s="12"/>
      <c r="J1962" s="17"/>
      <c r="K1962" s="17"/>
      <c r="L1962" s="11"/>
      <c r="M1962" s="9"/>
      <c r="N1962" s="9"/>
      <c r="O1962" s="9"/>
    </row>
    <row r="1963" spans="7:15" x14ac:dyDescent="0.2">
      <c r="G1963" s="11"/>
      <c r="H1963" s="12"/>
      <c r="I1963" s="12"/>
      <c r="J1963" s="17"/>
      <c r="K1963" s="17"/>
      <c r="L1963" s="11"/>
      <c r="M1963" s="9"/>
      <c r="N1963" s="9"/>
      <c r="O1963" s="9"/>
    </row>
    <row r="1964" spans="7:15" x14ac:dyDescent="0.2">
      <c r="G1964" s="11"/>
      <c r="H1964" s="12"/>
      <c r="I1964" s="12"/>
      <c r="J1964" s="17"/>
      <c r="K1964" s="17"/>
      <c r="L1964" s="11"/>
      <c r="M1964" s="9"/>
      <c r="N1964" s="9"/>
      <c r="O1964" s="9"/>
    </row>
    <row r="1965" spans="7:15" x14ac:dyDescent="0.2">
      <c r="G1965" s="11"/>
      <c r="H1965" s="12"/>
      <c r="I1965" s="12"/>
      <c r="J1965" s="17"/>
      <c r="K1965" s="17"/>
      <c r="L1965" s="11"/>
      <c r="M1965" s="9"/>
      <c r="N1965" s="9"/>
      <c r="O1965" s="9"/>
    </row>
    <row r="1966" spans="7:15" x14ac:dyDescent="0.2">
      <c r="G1966" s="11"/>
      <c r="H1966" s="12"/>
      <c r="I1966" s="12"/>
      <c r="J1966" s="17"/>
      <c r="K1966" s="17"/>
      <c r="L1966" s="11"/>
      <c r="M1966" s="9"/>
      <c r="N1966" s="9"/>
      <c r="O1966" s="9"/>
    </row>
    <row r="1967" spans="7:15" x14ac:dyDescent="0.2">
      <c r="G1967" s="11"/>
      <c r="H1967" s="12"/>
      <c r="I1967" s="12"/>
      <c r="J1967" s="17"/>
      <c r="K1967" s="17"/>
      <c r="L1967" s="11"/>
      <c r="M1967" s="9"/>
      <c r="N1967" s="9"/>
      <c r="O1967" s="9"/>
    </row>
    <row r="1968" spans="7:15" x14ac:dyDescent="0.2">
      <c r="G1968" s="11"/>
      <c r="H1968" s="12"/>
      <c r="I1968" s="12"/>
      <c r="J1968" s="17"/>
      <c r="K1968" s="17"/>
      <c r="L1968" s="11"/>
      <c r="M1968" s="9"/>
      <c r="N1968" s="9"/>
      <c r="O1968" s="9"/>
    </row>
    <row r="1969" spans="7:15" x14ac:dyDescent="0.2">
      <c r="G1969" s="11"/>
      <c r="H1969" s="12"/>
      <c r="I1969" s="12"/>
      <c r="J1969" s="17"/>
      <c r="K1969" s="17"/>
      <c r="L1969" s="11"/>
      <c r="M1969" s="9"/>
      <c r="N1969" s="9"/>
      <c r="O1969" s="9"/>
    </row>
    <row r="1970" spans="7:15" x14ac:dyDescent="0.2">
      <c r="G1970" s="11"/>
      <c r="H1970" s="12"/>
      <c r="I1970" s="12"/>
      <c r="J1970" s="17"/>
      <c r="K1970" s="17"/>
      <c r="L1970" s="11"/>
      <c r="M1970" s="9"/>
      <c r="N1970" s="9"/>
      <c r="O1970" s="9"/>
    </row>
    <row r="1971" spans="7:15" x14ac:dyDescent="0.2">
      <c r="G1971" s="11"/>
      <c r="H1971" s="12"/>
      <c r="I1971" s="12"/>
      <c r="J1971" s="17"/>
      <c r="K1971" s="17"/>
      <c r="L1971" s="11"/>
      <c r="M1971" s="9"/>
      <c r="N1971" s="9"/>
      <c r="O1971" s="9"/>
    </row>
    <row r="1972" spans="7:15" x14ac:dyDescent="0.2">
      <c r="G1972" s="11"/>
      <c r="H1972" s="12"/>
      <c r="I1972" s="12"/>
      <c r="J1972" s="17"/>
      <c r="K1972" s="17"/>
      <c r="L1972" s="11"/>
      <c r="M1972" s="9"/>
      <c r="N1972" s="9"/>
      <c r="O1972" s="9"/>
    </row>
    <row r="1973" spans="7:15" x14ac:dyDescent="0.2">
      <c r="G1973" s="11"/>
      <c r="H1973" s="12"/>
      <c r="I1973" s="12"/>
      <c r="J1973" s="17"/>
      <c r="K1973" s="17"/>
      <c r="L1973" s="11"/>
      <c r="M1973" s="9"/>
      <c r="N1973" s="9"/>
      <c r="O1973" s="9"/>
    </row>
    <row r="1974" spans="7:15" x14ac:dyDescent="0.2">
      <c r="G1974" s="11"/>
      <c r="H1974" s="12"/>
      <c r="I1974" s="12"/>
      <c r="J1974" s="17"/>
      <c r="K1974" s="17"/>
      <c r="L1974" s="11"/>
      <c r="M1974" s="9"/>
      <c r="N1974" s="9"/>
      <c r="O1974" s="9"/>
    </row>
    <row r="1975" spans="7:15" x14ac:dyDescent="0.2">
      <c r="G1975" s="11"/>
      <c r="H1975" s="12"/>
      <c r="I1975" s="12"/>
      <c r="J1975" s="17"/>
      <c r="K1975" s="17"/>
      <c r="L1975" s="11"/>
      <c r="M1975" s="9"/>
      <c r="N1975" s="9"/>
      <c r="O1975" s="9"/>
    </row>
    <row r="1976" spans="7:15" x14ac:dyDescent="0.2">
      <c r="G1976" s="11"/>
      <c r="H1976" s="12"/>
      <c r="I1976" s="12"/>
      <c r="J1976" s="17"/>
      <c r="K1976" s="17"/>
      <c r="L1976" s="11"/>
      <c r="M1976" s="9"/>
      <c r="N1976" s="9"/>
      <c r="O1976" s="9"/>
    </row>
    <row r="1977" spans="7:15" x14ac:dyDescent="0.2">
      <c r="G1977" s="11"/>
      <c r="H1977" s="12"/>
      <c r="I1977" s="12"/>
      <c r="J1977" s="17"/>
      <c r="K1977" s="17"/>
      <c r="L1977" s="11"/>
      <c r="M1977" s="9"/>
      <c r="N1977" s="9"/>
      <c r="O1977" s="9"/>
    </row>
    <row r="1978" spans="7:15" x14ac:dyDescent="0.2">
      <c r="G1978" s="11"/>
      <c r="H1978" s="12"/>
      <c r="I1978" s="12"/>
      <c r="J1978" s="17"/>
      <c r="K1978" s="17"/>
      <c r="L1978" s="11"/>
      <c r="M1978" s="9"/>
      <c r="N1978" s="9"/>
      <c r="O1978" s="9"/>
    </row>
    <row r="1979" spans="7:15" x14ac:dyDescent="0.2">
      <c r="G1979" s="11"/>
      <c r="H1979" s="12"/>
      <c r="I1979" s="12"/>
      <c r="J1979" s="17"/>
      <c r="K1979" s="17"/>
      <c r="L1979" s="11"/>
      <c r="M1979" s="9"/>
      <c r="N1979" s="9"/>
      <c r="O1979" s="9"/>
    </row>
    <row r="1980" spans="7:15" x14ac:dyDescent="0.2">
      <c r="G1980" s="11"/>
      <c r="H1980" s="12"/>
      <c r="I1980" s="12"/>
      <c r="J1980" s="17"/>
      <c r="K1980" s="17"/>
      <c r="L1980" s="11"/>
      <c r="M1980" s="9"/>
      <c r="N1980" s="9"/>
      <c r="O1980" s="9"/>
    </row>
    <row r="1981" spans="7:15" x14ac:dyDescent="0.2">
      <c r="G1981" s="11"/>
      <c r="H1981" s="12"/>
      <c r="I1981" s="12"/>
      <c r="J1981" s="17"/>
      <c r="K1981" s="17"/>
      <c r="L1981" s="11"/>
      <c r="M1981" s="9"/>
      <c r="N1981" s="9"/>
      <c r="O1981" s="9"/>
    </row>
    <row r="1982" spans="7:15" x14ac:dyDescent="0.2">
      <c r="G1982" s="11"/>
      <c r="H1982" s="12"/>
      <c r="I1982" s="12"/>
      <c r="J1982" s="17"/>
      <c r="K1982" s="17"/>
      <c r="L1982" s="11"/>
      <c r="M1982" s="9"/>
      <c r="N1982" s="9"/>
      <c r="O1982" s="9"/>
    </row>
    <row r="1983" spans="7:15" x14ac:dyDescent="0.2">
      <c r="G1983" s="11"/>
      <c r="H1983" s="12"/>
      <c r="I1983" s="12"/>
      <c r="J1983" s="17"/>
      <c r="K1983" s="17"/>
      <c r="L1983" s="11"/>
      <c r="M1983" s="9"/>
      <c r="N1983" s="9"/>
      <c r="O1983" s="9"/>
    </row>
    <row r="1984" spans="7:15" x14ac:dyDescent="0.2">
      <c r="G1984" s="11"/>
      <c r="H1984" s="12"/>
      <c r="I1984" s="12"/>
      <c r="J1984" s="17"/>
      <c r="K1984" s="17"/>
      <c r="L1984" s="11"/>
      <c r="M1984" s="9"/>
      <c r="N1984" s="9"/>
      <c r="O1984" s="9"/>
    </row>
    <row r="1985" spans="7:15" x14ac:dyDescent="0.2">
      <c r="G1985" s="11"/>
      <c r="H1985" s="12"/>
      <c r="I1985" s="12"/>
      <c r="J1985" s="17"/>
      <c r="K1985" s="17"/>
      <c r="L1985" s="11"/>
      <c r="M1985" s="9"/>
      <c r="N1985" s="9"/>
      <c r="O1985" s="9"/>
    </row>
    <row r="1986" spans="7:15" x14ac:dyDescent="0.2">
      <c r="G1986" s="11"/>
      <c r="H1986" s="12"/>
      <c r="I1986" s="12"/>
      <c r="J1986" s="17"/>
      <c r="K1986" s="17"/>
      <c r="L1986" s="11"/>
      <c r="M1986" s="9"/>
      <c r="N1986" s="9"/>
      <c r="O1986" s="9"/>
    </row>
    <row r="1987" spans="7:15" x14ac:dyDescent="0.2">
      <c r="G1987" s="11"/>
      <c r="H1987" s="12"/>
      <c r="I1987" s="12"/>
      <c r="J1987" s="17"/>
      <c r="K1987" s="17"/>
      <c r="L1987" s="11"/>
      <c r="M1987" s="9"/>
      <c r="N1987" s="9"/>
      <c r="O1987" s="9"/>
    </row>
    <row r="1988" spans="7:15" x14ac:dyDescent="0.2">
      <c r="G1988" s="11"/>
      <c r="H1988" s="12"/>
      <c r="I1988" s="12"/>
      <c r="J1988" s="17"/>
      <c r="K1988" s="17"/>
      <c r="L1988" s="11"/>
      <c r="M1988" s="9"/>
      <c r="N1988" s="9"/>
      <c r="O1988" s="9"/>
    </row>
    <row r="1989" spans="7:15" x14ac:dyDescent="0.2">
      <c r="G1989" s="11"/>
      <c r="H1989" s="12"/>
      <c r="I1989" s="12"/>
      <c r="J1989" s="17"/>
      <c r="K1989" s="17"/>
      <c r="L1989" s="11"/>
      <c r="M1989" s="9"/>
      <c r="N1989" s="9"/>
      <c r="O1989" s="9"/>
    </row>
    <row r="1990" spans="7:15" x14ac:dyDescent="0.2">
      <c r="G1990" s="11"/>
      <c r="H1990" s="12"/>
      <c r="I1990" s="12"/>
      <c r="J1990" s="17"/>
      <c r="K1990" s="17"/>
      <c r="L1990" s="11"/>
      <c r="M1990" s="9"/>
      <c r="N1990" s="9"/>
      <c r="O1990" s="9"/>
    </row>
    <row r="1991" spans="7:15" x14ac:dyDescent="0.2">
      <c r="G1991" s="11"/>
      <c r="H1991" s="12"/>
      <c r="I1991" s="12"/>
      <c r="J1991" s="17"/>
      <c r="K1991" s="17"/>
      <c r="L1991" s="11"/>
      <c r="M1991" s="9"/>
      <c r="N1991" s="9"/>
      <c r="O1991" s="9"/>
    </row>
    <row r="1992" spans="7:15" x14ac:dyDescent="0.2">
      <c r="G1992" s="11"/>
      <c r="H1992" s="12"/>
      <c r="I1992" s="12"/>
      <c r="J1992" s="17"/>
      <c r="K1992" s="17"/>
      <c r="L1992" s="11"/>
      <c r="M1992" s="9"/>
      <c r="N1992" s="9"/>
      <c r="O1992" s="9"/>
    </row>
    <row r="1993" spans="7:15" x14ac:dyDescent="0.2">
      <c r="G1993" s="11"/>
      <c r="H1993" s="12"/>
      <c r="I1993" s="12"/>
      <c r="J1993" s="17"/>
      <c r="K1993" s="17"/>
      <c r="L1993" s="11"/>
      <c r="M1993" s="9"/>
      <c r="N1993" s="9"/>
      <c r="O1993" s="9"/>
    </row>
    <row r="1994" spans="7:15" x14ac:dyDescent="0.2">
      <c r="G1994" s="11"/>
      <c r="H1994" s="12"/>
      <c r="I1994" s="12"/>
      <c r="J1994" s="17"/>
      <c r="K1994" s="17"/>
      <c r="L1994" s="11"/>
      <c r="M1994" s="9"/>
      <c r="N1994" s="9"/>
      <c r="O1994" s="9"/>
    </row>
    <row r="1995" spans="7:15" x14ac:dyDescent="0.2">
      <c r="G1995" s="11"/>
      <c r="H1995" s="12"/>
      <c r="I1995" s="12"/>
      <c r="J1995" s="17"/>
      <c r="K1995" s="17"/>
      <c r="L1995" s="11"/>
      <c r="M1995" s="9"/>
      <c r="N1995" s="9"/>
      <c r="O1995" s="9"/>
    </row>
    <row r="1996" spans="7:15" x14ac:dyDescent="0.2">
      <c r="G1996" s="11"/>
      <c r="H1996" s="12"/>
      <c r="I1996" s="12"/>
      <c r="J1996" s="17"/>
      <c r="K1996" s="17"/>
      <c r="L1996" s="11"/>
      <c r="M1996" s="9"/>
      <c r="N1996" s="9"/>
      <c r="O1996" s="9"/>
    </row>
    <row r="1997" spans="7:15" x14ac:dyDescent="0.2">
      <c r="G1997" s="11"/>
      <c r="H1997" s="12"/>
      <c r="I1997" s="12"/>
      <c r="J1997" s="17"/>
      <c r="K1997" s="17"/>
      <c r="L1997" s="11"/>
      <c r="M1997" s="9"/>
      <c r="N1997" s="9"/>
      <c r="O1997" s="9"/>
    </row>
    <row r="1998" spans="7:15" x14ac:dyDescent="0.2">
      <c r="G1998" s="11"/>
      <c r="H1998" s="12"/>
      <c r="I1998" s="12"/>
      <c r="J1998" s="17"/>
      <c r="K1998" s="17"/>
      <c r="L1998" s="11"/>
      <c r="M1998" s="9"/>
      <c r="N1998" s="9"/>
      <c r="O1998" s="9"/>
    </row>
    <row r="1999" spans="7:15" x14ac:dyDescent="0.2">
      <c r="G1999" s="11"/>
      <c r="H1999" s="12"/>
      <c r="I1999" s="12"/>
      <c r="J1999" s="17"/>
      <c r="K1999" s="17"/>
      <c r="L1999" s="11"/>
      <c r="M1999" s="9"/>
      <c r="N1999" s="9"/>
      <c r="O1999" s="9"/>
    </row>
    <row r="2000" spans="7:15" x14ac:dyDescent="0.2">
      <c r="G2000" s="11"/>
      <c r="H2000" s="12"/>
      <c r="I2000" s="12"/>
      <c r="J2000" s="17"/>
      <c r="K2000" s="17"/>
      <c r="L2000" s="11"/>
      <c r="M2000" s="9"/>
      <c r="N2000" s="9"/>
      <c r="O2000" s="9"/>
    </row>
    <row r="2001" spans="7:15" x14ac:dyDescent="0.2">
      <c r="G2001" s="11"/>
      <c r="H2001" s="12"/>
      <c r="I2001" s="12"/>
      <c r="J2001" s="17"/>
      <c r="K2001" s="17"/>
      <c r="L2001" s="11"/>
      <c r="M2001" s="9"/>
      <c r="N2001" s="9"/>
      <c r="O2001" s="9"/>
    </row>
    <row r="2002" spans="7:15" x14ac:dyDescent="0.2">
      <c r="G2002" s="11"/>
      <c r="H2002" s="12"/>
      <c r="I2002" s="12"/>
      <c r="J2002" s="17"/>
      <c r="K2002" s="17"/>
      <c r="L2002" s="11"/>
      <c r="M2002" s="9"/>
      <c r="N2002" s="9"/>
      <c r="O2002" s="9"/>
    </row>
    <row r="2003" spans="7:15" x14ac:dyDescent="0.2">
      <c r="G2003" s="11"/>
      <c r="H2003" s="12"/>
      <c r="I2003" s="12"/>
      <c r="J2003" s="17"/>
      <c r="K2003" s="17"/>
      <c r="L2003" s="11"/>
      <c r="M2003" s="9"/>
      <c r="N2003" s="9"/>
      <c r="O2003" s="9"/>
    </row>
    <row r="2004" spans="7:15" x14ac:dyDescent="0.2">
      <c r="G2004" s="11"/>
      <c r="H2004" s="12"/>
      <c r="I2004" s="12"/>
      <c r="J2004" s="17"/>
      <c r="K2004" s="17"/>
      <c r="L2004" s="11"/>
      <c r="M2004" s="9"/>
      <c r="N2004" s="9"/>
      <c r="O2004" s="9"/>
    </row>
    <row r="2005" spans="7:15" x14ac:dyDescent="0.2">
      <c r="G2005" s="11"/>
      <c r="H2005" s="12"/>
      <c r="I2005" s="12"/>
      <c r="J2005" s="17"/>
      <c r="K2005" s="17"/>
      <c r="L2005" s="11"/>
      <c r="M2005" s="9"/>
      <c r="N2005" s="9"/>
      <c r="O2005" s="9"/>
    </row>
    <row r="2006" spans="7:15" x14ac:dyDescent="0.2">
      <c r="G2006" s="11"/>
      <c r="H2006" s="12"/>
      <c r="I2006" s="12"/>
      <c r="J2006" s="17"/>
      <c r="K2006" s="17"/>
      <c r="L2006" s="11"/>
      <c r="M2006" s="9"/>
      <c r="N2006" s="9"/>
      <c r="O2006" s="9"/>
    </row>
    <row r="2007" spans="7:15" x14ac:dyDescent="0.2">
      <c r="G2007" s="11"/>
      <c r="H2007" s="12"/>
      <c r="I2007" s="12"/>
      <c r="J2007" s="17"/>
      <c r="K2007" s="17"/>
      <c r="L2007" s="11"/>
      <c r="M2007" s="9"/>
      <c r="N2007" s="9"/>
      <c r="O2007" s="9"/>
    </row>
    <row r="2008" spans="7:15" x14ac:dyDescent="0.2">
      <c r="G2008" s="11"/>
      <c r="H2008" s="12"/>
      <c r="I2008" s="12"/>
      <c r="J2008" s="17"/>
      <c r="K2008" s="17"/>
      <c r="L2008" s="11"/>
      <c r="M2008" s="9"/>
      <c r="N2008" s="9"/>
      <c r="O2008" s="9"/>
    </row>
    <row r="2009" spans="7:15" x14ac:dyDescent="0.2">
      <c r="G2009" s="11"/>
      <c r="H2009" s="12"/>
      <c r="I2009" s="12"/>
      <c r="J2009" s="17"/>
      <c r="K2009" s="17"/>
      <c r="L2009" s="11"/>
      <c r="M2009" s="9"/>
      <c r="N2009" s="9"/>
      <c r="O2009" s="9"/>
    </row>
    <row r="2010" spans="7:15" x14ac:dyDescent="0.2">
      <c r="G2010" s="11"/>
      <c r="H2010" s="12"/>
      <c r="I2010" s="12"/>
      <c r="J2010" s="17"/>
      <c r="K2010" s="17"/>
      <c r="L2010" s="11"/>
      <c r="M2010" s="9"/>
      <c r="N2010" s="9"/>
      <c r="O2010" s="9"/>
    </row>
    <row r="2011" spans="7:15" x14ac:dyDescent="0.2">
      <c r="G2011" s="11"/>
      <c r="H2011" s="12"/>
      <c r="I2011" s="12"/>
      <c r="J2011" s="17"/>
      <c r="K2011" s="17"/>
      <c r="L2011" s="11"/>
      <c r="M2011" s="9"/>
      <c r="N2011" s="9"/>
      <c r="O2011" s="9"/>
    </row>
    <row r="2012" spans="7:15" x14ac:dyDescent="0.2">
      <c r="G2012" s="11"/>
      <c r="H2012" s="12"/>
      <c r="I2012" s="12"/>
      <c r="J2012" s="17"/>
      <c r="K2012" s="17"/>
      <c r="L2012" s="11"/>
      <c r="M2012" s="9"/>
      <c r="N2012" s="9"/>
      <c r="O2012" s="9"/>
    </row>
    <row r="2013" spans="7:15" x14ac:dyDescent="0.2">
      <c r="G2013" s="11"/>
      <c r="H2013" s="12"/>
      <c r="I2013" s="12"/>
      <c r="J2013" s="17"/>
      <c r="K2013" s="17"/>
      <c r="L2013" s="11"/>
      <c r="M2013" s="9"/>
      <c r="N2013" s="9"/>
      <c r="O2013" s="9"/>
    </row>
    <row r="2014" spans="7:15" x14ac:dyDescent="0.2">
      <c r="G2014" s="11"/>
      <c r="H2014" s="12"/>
      <c r="I2014" s="12"/>
      <c r="J2014" s="17"/>
      <c r="K2014" s="17"/>
      <c r="L2014" s="11"/>
      <c r="M2014" s="9"/>
      <c r="N2014" s="9"/>
      <c r="O2014" s="9"/>
    </row>
    <row r="2015" spans="7:15" x14ac:dyDescent="0.2">
      <c r="G2015" s="11"/>
      <c r="H2015" s="12"/>
      <c r="I2015" s="12"/>
      <c r="J2015" s="17"/>
      <c r="K2015" s="17"/>
      <c r="L2015" s="11"/>
      <c r="M2015" s="9"/>
      <c r="N2015" s="9"/>
      <c r="O2015" s="9"/>
    </row>
    <row r="2016" spans="7:15" x14ac:dyDescent="0.2">
      <c r="G2016" s="11"/>
      <c r="H2016" s="12"/>
      <c r="I2016" s="12"/>
      <c r="J2016" s="17"/>
      <c r="K2016" s="17"/>
      <c r="L2016" s="11"/>
      <c r="M2016" s="9"/>
      <c r="N2016" s="9"/>
      <c r="O2016" s="9"/>
    </row>
    <row r="2017" spans="7:15" x14ac:dyDescent="0.2">
      <c r="G2017" s="11"/>
      <c r="H2017" s="12"/>
      <c r="I2017" s="12"/>
      <c r="J2017" s="17"/>
      <c r="K2017" s="17"/>
      <c r="L2017" s="11"/>
      <c r="M2017" s="9"/>
      <c r="N2017" s="9"/>
      <c r="O2017" s="9"/>
    </row>
    <row r="2018" spans="7:15" x14ac:dyDescent="0.2">
      <c r="G2018" s="11"/>
      <c r="H2018" s="12"/>
      <c r="I2018" s="12"/>
      <c r="J2018" s="17"/>
      <c r="K2018" s="17"/>
      <c r="L2018" s="11"/>
      <c r="M2018" s="9"/>
      <c r="N2018" s="9"/>
      <c r="O2018" s="9"/>
    </row>
    <row r="2019" spans="7:15" x14ac:dyDescent="0.2">
      <c r="G2019" s="11"/>
      <c r="H2019" s="12"/>
      <c r="I2019" s="12"/>
      <c r="J2019" s="17"/>
      <c r="K2019" s="17"/>
      <c r="L2019" s="11"/>
      <c r="M2019" s="9"/>
      <c r="N2019" s="9"/>
      <c r="O2019" s="9"/>
    </row>
    <row r="2020" spans="7:15" x14ac:dyDescent="0.2">
      <c r="G2020" s="11"/>
      <c r="H2020" s="12"/>
      <c r="I2020" s="12"/>
      <c r="J2020" s="17"/>
      <c r="K2020" s="17"/>
      <c r="L2020" s="11"/>
      <c r="M2020" s="9"/>
      <c r="N2020" s="9"/>
      <c r="O2020" s="9"/>
    </row>
    <row r="2021" spans="7:15" x14ac:dyDescent="0.2">
      <c r="G2021" s="11"/>
      <c r="H2021" s="12"/>
      <c r="I2021" s="12"/>
      <c r="J2021" s="17"/>
      <c r="K2021" s="17"/>
      <c r="L2021" s="11"/>
      <c r="M2021" s="9"/>
      <c r="N2021" s="9"/>
      <c r="O2021" s="9"/>
    </row>
    <row r="2022" spans="7:15" x14ac:dyDescent="0.2">
      <c r="G2022" s="11"/>
      <c r="H2022" s="12"/>
      <c r="I2022" s="12"/>
      <c r="J2022" s="17"/>
      <c r="K2022" s="17"/>
      <c r="L2022" s="11"/>
      <c r="M2022" s="9"/>
      <c r="N2022" s="9"/>
      <c r="O2022" s="9"/>
    </row>
    <row r="2023" spans="7:15" x14ac:dyDescent="0.2">
      <c r="G2023" s="11"/>
      <c r="H2023" s="12"/>
      <c r="I2023" s="12"/>
      <c r="J2023" s="17"/>
      <c r="K2023" s="17"/>
      <c r="L2023" s="11"/>
      <c r="M2023" s="9"/>
      <c r="N2023" s="9"/>
      <c r="O2023" s="9"/>
    </row>
    <row r="2024" spans="7:15" x14ac:dyDescent="0.2">
      <c r="G2024" s="11"/>
      <c r="H2024" s="12"/>
      <c r="I2024" s="12"/>
      <c r="J2024" s="17"/>
      <c r="K2024" s="17"/>
      <c r="L2024" s="11"/>
      <c r="M2024" s="9"/>
      <c r="N2024" s="9"/>
      <c r="O2024" s="9"/>
    </row>
    <row r="2025" spans="7:15" x14ac:dyDescent="0.2">
      <c r="G2025" s="11"/>
      <c r="H2025" s="12"/>
      <c r="I2025" s="12"/>
      <c r="J2025" s="17"/>
      <c r="K2025" s="17"/>
      <c r="L2025" s="11"/>
      <c r="M2025" s="9"/>
      <c r="N2025" s="9"/>
      <c r="O2025" s="9"/>
    </row>
    <row r="2026" spans="7:15" x14ac:dyDescent="0.2">
      <c r="G2026" s="11"/>
      <c r="H2026" s="12"/>
      <c r="I2026" s="12"/>
      <c r="J2026" s="17"/>
      <c r="K2026" s="17"/>
      <c r="L2026" s="11"/>
      <c r="M2026" s="9"/>
      <c r="N2026" s="9"/>
      <c r="O2026" s="9"/>
    </row>
    <row r="2027" spans="7:15" x14ac:dyDescent="0.2">
      <c r="G2027" s="11"/>
      <c r="H2027" s="12"/>
      <c r="I2027" s="12"/>
      <c r="J2027" s="17"/>
      <c r="K2027" s="17"/>
      <c r="L2027" s="11"/>
      <c r="M2027" s="9"/>
      <c r="N2027" s="9"/>
      <c r="O2027" s="9"/>
    </row>
    <row r="2028" spans="7:15" x14ac:dyDescent="0.2">
      <c r="G2028" s="11"/>
      <c r="H2028" s="12"/>
      <c r="I2028" s="12"/>
      <c r="J2028" s="17"/>
      <c r="K2028" s="17"/>
      <c r="L2028" s="11"/>
      <c r="M2028" s="9"/>
      <c r="N2028" s="9"/>
      <c r="O2028" s="9"/>
    </row>
    <row r="2029" spans="7:15" x14ac:dyDescent="0.2">
      <c r="G2029" s="11"/>
      <c r="H2029" s="12"/>
      <c r="I2029" s="12"/>
      <c r="J2029" s="17"/>
      <c r="K2029" s="17"/>
      <c r="L2029" s="11"/>
      <c r="M2029" s="9"/>
      <c r="N2029" s="9"/>
      <c r="O2029" s="9"/>
    </row>
    <row r="2030" spans="7:15" x14ac:dyDescent="0.2">
      <c r="G2030" s="11"/>
      <c r="H2030" s="12"/>
      <c r="I2030" s="12"/>
      <c r="J2030" s="17"/>
      <c r="K2030" s="17"/>
      <c r="L2030" s="11"/>
      <c r="M2030" s="9"/>
      <c r="N2030" s="9"/>
      <c r="O2030" s="9"/>
    </row>
    <row r="2031" spans="7:15" x14ac:dyDescent="0.2">
      <c r="G2031" s="11"/>
      <c r="H2031" s="12"/>
      <c r="I2031" s="12"/>
      <c r="J2031" s="17"/>
      <c r="K2031" s="17"/>
      <c r="L2031" s="11"/>
      <c r="M2031" s="9"/>
      <c r="N2031" s="9"/>
      <c r="O2031" s="9"/>
    </row>
    <row r="2032" spans="7:15" x14ac:dyDescent="0.2">
      <c r="G2032" s="11"/>
      <c r="H2032" s="12"/>
      <c r="I2032" s="12"/>
      <c r="J2032" s="17"/>
      <c r="K2032" s="17"/>
      <c r="L2032" s="11"/>
      <c r="M2032" s="9"/>
      <c r="N2032" s="9"/>
      <c r="O2032" s="9"/>
    </row>
    <row r="2033" spans="7:15" x14ac:dyDescent="0.2">
      <c r="G2033" s="11"/>
      <c r="H2033" s="12"/>
      <c r="I2033" s="12"/>
      <c r="J2033" s="17"/>
      <c r="K2033" s="17"/>
      <c r="L2033" s="11"/>
      <c r="M2033" s="9"/>
      <c r="N2033" s="9"/>
      <c r="O2033" s="9"/>
    </row>
    <row r="2034" spans="7:15" x14ac:dyDescent="0.2">
      <c r="G2034" s="11"/>
      <c r="H2034" s="12"/>
      <c r="I2034" s="12"/>
      <c r="J2034" s="17"/>
      <c r="K2034" s="17"/>
      <c r="L2034" s="11"/>
      <c r="M2034" s="9"/>
      <c r="N2034" s="9"/>
      <c r="O2034" s="9"/>
    </row>
    <row r="2035" spans="7:15" x14ac:dyDescent="0.2">
      <c r="G2035" s="11"/>
      <c r="H2035" s="12"/>
      <c r="I2035" s="12"/>
      <c r="J2035" s="17"/>
      <c r="K2035" s="17"/>
      <c r="L2035" s="11"/>
      <c r="M2035" s="9"/>
      <c r="N2035" s="9"/>
      <c r="O2035" s="9"/>
    </row>
    <row r="2036" spans="7:15" x14ac:dyDescent="0.2">
      <c r="G2036" s="11"/>
      <c r="H2036" s="12"/>
      <c r="I2036" s="12"/>
      <c r="J2036" s="17"/>
      <c r="K2036" s="17"/>
      <c r="L2036" s="11"/>
      <c r="M2036" s="9"/>
      <c r="N2036" s="9"/>
      <c r="O2036" s="9"/>
    </row>
    <row r="2037" spans="7:15" x14ac:dyDescent="0.2">
      <c r="G2037" s="11"/>
      <c r="H2037" s="12"/>
      <c r="I2037" s="12"/>
      <c r="J2037" s="17"/>
      <c r="K2037" s="17"/>
      <c r="L2037" s="11"/>
      <c r="M2037" s="9"/>
      <c r="N2037" s="9"/>
      <c r="O2037" s="9"/>
    </row>
    <row r="2038" spans="7:15" x14ac:dyDescent="0.2">
      <c r="G2038" s="11"/>
      <c r="H2038" s="12"/>
      <c r="I2038" s="12"/>
      <c r="J2038" s="17"/>
      <c r="K2038" s="17"/>
      <c r="L2038" s="11"/>
      <c r="M2038" s="9"/>
      <c r="N2038" s="9"/>
      <c r="O2038" s="9"/>
    </row>
    <row r="2039" spans="7:15" x14ac:dyDescent="0.2">
      <c r="G2039" s="11"/>
      <c r="H2039" s="12"/>
      <c r="I2039" s="12"/>
      <c r="J2039" s="17"/>
      <c r="K2039" s="17"/>
      <c r="L2039" s="11"/>
      <c r="M2039" s="9"/>
      <c r="N2039" s="9"/>
      <c r="O2039" s="9"/>
    </row>
    <row r="2040" spans="7:15" x14ac:dyDescent="0.2">
      <c r="G2040" s="11"/>
      <c r="H2040" s="12"/>
      <c r="I2040" s="12"/>
      <c r="J2040" s="17"/>
      <c r="K2040" s="17"/>
      <c r="L2040" s="11"/>
      <c r="M2040" s="9"/>
      <c r="N2040" s="9"/>
      <c r="O2040" s="9"/>
    </row>
    <row r="2041" spans="7:15" x14ac:dyDescent="0.2">
      <c r="G2041" s="11"/>
      <c r="H2041" s="12"/>
      <c r="I2041" s="12"/>
      <c r="J2041" s="17"/>
      <c r="K2041" s="17"/>
      <c r="L2041" s="11"/>
      <c r="M2041" s="9"/>
      <c r="N2041" s="9"/>
      <c r="O2041" s="9"/>
    </row>
    <row r="2042" spans="7:15" x14ac:dyDescent="0.2">
      <c r="G2042" s="11"/>
      <c r="H2042" s="12"/>
      <c r="I2042" s="12"/>
      <c r="J2042" s="17"/>
      <c r="K2042" s="17"/>
      <c r="L2042" s="11"/>
      <c r="M2042" s="9"/>
      <c r="N2042" s="9"/>
      <c r="O2042" s="9"/>
    </row>
    <row r="2043" spans="7:15" x14ac:dyDescent="0.2">
      <c r="G2043" s="11"/>
      <c r="H2043" s="12"/>
      <c r="I2043" s="12"/>
      <c r="J2043" s="17"/>
      <c r="K2043" s="17"/>
      <c r="L2043" s="11"/>
      <c r="M2043" s="9"/>
      <c r="N2043" s="9"/>
      <c r="O2043" s="9"/>
    </row>
    <row r="2044" spans="7:15" x14ac:dyDescent="0.2">
      <c r="G2044" s="11"/>
      <c r="H2044" s="12"/>
      <c r="I2044" s="12"/>
      <c r="J2044" s="17"/>
      <c r="K2044" s="17"/>
      <c r="L2044" s="11"/>
      <c r="M2044" s="9"/>
      <c r="N2044" s="9"/>
      <c r="O2044" s="9"/>
    </row>
    <row r="2045" spans="7:15" x14ac:dyDescent="0.2">
      <c r="G2045" s="11"/>
      <c r="H2045" s="12"/>
      <c r="I2045" s="12"/>
      <c r="J2045" s="17"/>
      <c r="K2045" s="17"/>
      <c r="L2045" s="11"/>
      <c r="M2045" s="9"/>
      <c r="N2045" s="9"/>
      <c r="O2045" s="9"/>
    </row>
    <row r="2046" spans="7:15" x14ac:dyDescent="0.2">
      <c r="G2046" s="11"/>
      <c r="H2046" s="12"/>
      <c r="I2046" s="12"/>
      <c r="J2046" s="17"/>
      <c r="K2046" s="17"/>
      <c r="L2046" s="11"/>
      <c r="M2046" s="9"/>
      <c r="N2046" s="9"/>
      <c r="O2046" s="9"/>
    </row>
    <row r="2047" spans="7:15" x14ac:dyDescent="0.2">
      <c r="G2047" s="11"/>
      <c r="H2047" s="12"/>
      <c r="I2047" s="12"/>
      <c r="J2047" s="17"/>
      <c r="K2047" s="17"/>
      <c r="L2047" s="11"/>
      <c r="M2047" s="9"/>
      <c r="N2047" s="9"/>
      <c r="O2047" s="9"/>
    </row>
    <row r="2048" spans="7:15" x14ac:dyDescent="0.2">
      <c r="G2048" s="11"/>
      <c r="H2048" s="12"/>
      <c r="I2048" s="12"/>
      <c r="J2048" s="17"/>
      <c r="K2048" s="17"/>
      <c r="L2048" s="11"/>
      <c r="M2048" s="9"/>
      <c r="N2048" s="9"/>
      <c r="O2048" s="9"/>
    </row>
    <row r="2049" spans="7:15" x14ac:dyDescent="0.2">
      <c r="G2049" s="11"/>
      <c r="H2049" s="12"/>
      <c r="I2049" s="12"/>
      <c r="J2049" s="17"/>
      <c r="K2049" s="17"/>
      <c r="L2049" s="11"/>
      <c r="M2049" s="9"/>
      <c r="N2049" s="9"/>
      <c r="O2049" s="9"/>
    </row>
    <row r="2050" spans="7:15" x14ac:dyDescent="0.2">
      <c r="G2050" s="11"/>
      <c r="H2050" s="12"/>
      <c r="I2050" s="12"/>
      <c r="J2050" s="17"/>
      <c r="K2050" s="17"/>
      <c r="L2050" s="11"/>
      <c r="M2050" s="9"/>
      <c r="N2050" s="9"/>
      <c r="O2050" s="9"/>
    </row>
    <row r="2051" spans="7:15" x14ac:dyDescent="0.2">
      <c r="G2051" s="11"/>
      <c r="H2051" s="12"/>
      <c r="I2051" s="12"/>
      <c r="J2051" s="17"/>
      <c r="K2051" s="17"/>
      <c r="L2051" s="11"/>
      <c r="M2051" s="9"/>
      <c r="N2051" s="9"/>
      <c r="O2051" s="9"/>
    </row>
    <row r="2052" spans="7:15" x14ac:dyDescent="0.2">
      <c r="G2052" s="11"/>
      <c r="H2052" s="12"/>
      <c r="I2052" s="12"/>
      <c r="J2052" s="17"/>
      <c r="K2052" s="17"/>
      <c r="L2052" s="11"/>
      <c r="M2052" s="9"/>
      <c r="N2052" s="9"/>
      <c r="O2052" s="9"/>
    </row>
    <row r="2053" spans="7:15" x14ac:dyDescent="0.2">
      <c r="G2053" s="11"/>
      <c r="H2053" s="12"/>
      <c r="I2053" s="12"/>
      <c r="J2053" s="17"/>
      <c r="K2053" s="17"/>
      <c r="L2053" s="11"/>
      <c r="M2053" s="9"/>
      <c r="N2053" s="9"/>
      <c r="O2053" s="9"/>
    </row>
    <row r="2054" spans="7:15" x14ac:dyDescent="0.2">
      <c r="G2054" s="11"/>
      <c r="H2054" s="12"/>
      <c r="I2054" s="12"/>
      <c r="J2054" s="17"/>
      <c r="K2054" s="17"/>
      <c r="L2054" s="11"/>
      <c r="M2054" s="9"/>
      <c r="N2054" s="9"/>
      <c r="O2054" s="9"/>
    </row>
    <row r="2055" spans="7:15" x14ac:dyDescent="0.2">
      <c r="G2055" s="11"/>
      <c r="H2055" s="12"/>
      <c r="I2055" s="12"/>
      <c r="J2055" s="17"/>
      <c r="K2055" s="17"/>
      <c r="L2055" s="11"/>
      <c r="M2055" s="9"/>
      <c r="N2055" s="9"/>
      <c r="O2055" s="9"/>
    </row>
    <row r="2056" spans="7:15" x14ac:dyDescent="0.2">
      <c r="G2056" s="11"/>
      <c r="H2056" s="12"/>
      <c r="I2056" s="12"/>
      <c r="J2056" s="17"/>
      <c r="K2056" s="17"/>
      <c r="L2056" s="11"/>
      <c r="M2056" s="9"/>
      <c r="N2056" s="9"/>
      <c r="O2056" s="9"/>
    </row>
    <row r="2057" spans="7:15" x14ac:dyDescent="0.2">
      <c r="G2057" s="11"/>
      <c r="H2057" s="12"/>
      <c r="I2057" s="12"/>
      <c r="J2057" s="17"/>
      <c r="K2057" s="17"/>
      <c r="L2057" s="11"/>
      <c r="M2057" s="9"/>
      <c r="N2057" s="9"/>
      <c r="O2057" s="9"/>
    </row>
    <row r="2058" spans="7:15" x14ac:dyDescent="0.2">
      <c r="G2058" s="11"/>
      <c r="H2058" s="12"/>
      <c r="I2058" s="12"/>
      <c r="J2058" s="17"/>
      <c r="K2058" s="17"/>
      <c r="L2058" s="11"/>
      <c r="M2058" s="9"/>
      <c r="N2058" s="9"/>
      <c r="O2058" s="9"/>
    </row>
    <row r="2059" spans="7:15" x14ac:dyDescent="0.2">
      <c r="G2059" s="11"/>
      <c r="H2059" s="12"/>
      <c r="I2059" s="12"/>
      <c r="J2059" s="17"/>
      <c r="K2059" s="17"/>
      <c r="L2059" s="11"/>
      <c r="M2059" s="9"/>
      <c r="N2059" s="9"/>
      <c r="O2059" s="9"/>
    </row>
    <row r="2060" spans="7:15" x14ac:dyDescent="0.2">
      <c r="G2060" s="11"/>
      <c r="H2060" s="12"/>
      <c r="I2060" s="12"/>
      <c r="J2060" s="17"/>
      <c r="K2060" s="17"/>
      <c r="L2060" s="11"/>
      <c r="M2060" s="9"/>
      <c r="N2060" s="9"/>
      <c r="O2060" s="9"/>
    </row>
    <row r="2061" spans="7:15" x14ac:dyDescent="0.2">
      <c r="G2061" s="11"/>
      <c r="H2061" s="12"/>
      <c r="I2061" s="12"/>
      <c r="J2061" s="17"/>
      <c r="K2061" s="17"/>
      <c r="L2061" s="11"/>
      <c r="M2061" s="9"/>
      <c r="N2061" s="9"/>
      <c r="O2061" s="9"/>
    </row>
    <row r="2062" spans="7:15" x14ac:dyDescent="0.2">
      <c r="G2062" s="11"/>
      <c r="H2062" s="12"/>
      <c r="I2062" s="12"/>
      <c r="J2062" s="17"/>
      <c r="K2062" s="17"/>
      <c r="L2062" s="11"/>
      <c r="M2062" s="9"/>
      <c r="N2062" s="9"/>
      <c r="O2062" s="9"/>
    </row>
    <row r="2063" spans="7:15" x14ac:dyDescent="0.2">
      <c r="G2063" s="11"/>
      <c r="H2063" s="12"/>
      <c r="I2063" s="12"/>
      <c r="J2063" s="17"/>
      <c r="K2063" s="17"/>
      <c r="L2063" s="11"/>
      <c r="M2063" s="9"/>
      <c r="N2063" s="9"/>
      <c r="O2063" s="9"/>
    </row>
    <row r="2064" spans="7:15" x14ac:dyDescent="0.2">
      <c r="G2064" s="11"/>
      <c r="H2064" s="12"/>
      <c r="I2064" s="12"/>
      <c r="J2064" s="17"/>
      <c r="K2064" s="17"/>
      <c r="L2064" s="11"/>
      <c r="M2064" s="9"/>
      <c r="N2064" s="9"/>
      <c r="O2064" s="9"/>
    </row>
    <row r="2065" spans="7:15" x14ac:dyDescent="0.2">
      <c r="G2065" s="11"/>
      <c r="H2065" s="12"/>
      <c r="I2065" s="12"/>
      <c r="J2065" s="17"/>
      <c r="K2065" s="17"/>
      <c r="L2065" s="11"/>
      <c r="M2065" s="9"/>
      <c r="N2065" s="9"/>
      <c r="O2065" s="9"/>
    </row>
    <row r="2066" spans="7:15" x14ac:dyDescent="0.2">
      <c r="G2066" s="11"/>
      <c r="H2066" s="12"/>
      <c r="I2066" s="12"/>
      <c r="J2066" s="17"/>
      <c r="K2066" s="17"/>
      <c r="L2066" s="11"/>
      <c r="M2066" s="9"/>
      <c r="N2066" s="9"/>
      <c r="O2066" s="9"/>
    </row>
    <row r="2067" spans="7:15" x14ac:dyDescent="0.2">
      <c r="G2067" s="11"/>
      <c r="H2067" s="12"/>
      <c r="I2067" s="12"/>
      <c r="J2067" s="17"/>
      <c r="K2067" s="17"/>
      <c r="L2067" s="11"/>
      <c r="M2067" s="9"/>
      <c r="N2067" s="9"/>
      <c r="O2067" s="9"/>
    </row>
    <row r="2068" spans="7:15" x14ac:dyDescent="0.2">
      <c r="G2068" s="11"/>
      <c r="H2068" s="12"/>
      <c r="I2068" s="12"/>
      <c r="J2068" s="17"/>
      <c r="K2068" s="17"/>
      <c r="L2068" s="11"/>
      <c r="M2068" s="9"/>
      <c r="N2068" s="9"/>
      <c r="O2068" s="9"/>
    </row>
    <row r="2069" spans="7:15" x14ac:dyDescent="0.2">
      <c r="G2069" s="11"/>
      <c r="H2069" s="12"/>
      <c r="I2069" s="12"/>
      <c r="J2069" s="17"/>
      <c r="K2069" s="17"/>
      <c r="L2069" s="11"/>
      <c r="M2069" s="9"/>
      <c r="N2069" s="9"/>
      <c r="O2069" s="9"/>
    </row>
    <row r="2070" spans="7:15" x14ac:dyDescent="0.2">
      <c r="G2070" s="11"/>
      <c r="H2070" s="12"/>
      <c r="I2070" s="12"/>
      <c r="J2070" s="17"/>
      <c r="K2070" s="17"/>
      <c r="L2070" s="11"/>
      <c r="M2070" s="9"/>
      <c r="N2070" s="9"/>
      <c r="O2070" s="9"/>
    </row>
    <row r="2071" spans="7:15" x14ac:dyDescent="0.2">
      <c r="G2071" s="11"/>
      <c r="H2071" s="12"/>
      <c r="I2071" s="12"/>
      <c r="J2071" s="17"/>
      <c r="K2071" s="17"/>
      <c r="L2071" s="11"/>
      <c r="M2071" s="9"/>
      <c r="N2071" s="9"/>
      <c r="O2071" s="9"/>
    </row>
    <row r="2072" spans="7:15" x14ac:dyDescent="0.2">
      <c r="G2072" s="11"/>
      <c r="H2072" s="12"/>
      <c r="I2072" s="12"/>
      <c r="J2072" s="17"/>
      <c r="K2072" s="17"/>
      <c r="L2072" s="11"/>
      <c r="M2072" s="9"/>
      <c r="N2072" s="9"/>
      <c r="O2072" s="9"/>
    </row>
    <row r="2073" spans="7:15" x14ac:dyDescent="0.2">
      <c r="G2073" s="11"/>
      <c r="H2073" s="12"/>
      <c r="I2073" s="12"/>
      <c r="J2073" s="17"/>
      <c r="K2073" s="17"/>
      <c r="L2073" s="11"/>
      <c r="M2073" s="9"/>
      <c r="N2073" s="9"/>
      <c r="O2073" s="9"/>
    </row>
    <row r="2074" spans="7:15" x14ac:dyDescent="0.2">
      <c r="G2074" s="11"/>
      <c r="H2074" s="12"/>
      <c r="I2074" s="12"/>
      <c r="J2074" s="17"/>
      <c r="K2074" s="17"/>
      <c r="L2074" s="11"/>
      <c r="M2074" s="9"/>
      <c r="N2074" s="9"/>
      <c r="O2074" s="9"/>
    </row>
    <row r="2075" spans="7:15" x14ac:dyDescent="0.2">
      <c r="G2075" s="11"/>
      <c r="H2075" s="12"/>
      <c r="I2075" s="12"/>
      <c r="J2075" s="17"/>
      <c r="K2075" s="17"/>
      <c r="L2075" s="11"/>
      <c r="M2075" s="9"/>
      <c r="N2075" s="9"/>
      <c r="O2075" s="9"/>
    </row>
    <row r="2076" spans="7:15" x14ac:dyDescent="0.2">
      <c r="G2076" s="11"/>
      <c r="H2076" s="12"/>
      <c r="I2076" s="12"/>
      <c r="J2076" s="17"/>
      <c r="K2076" s="17"/>
      <c r="L2076" s="11"/>
      <c r="M2076" s="9"/>
      <c r="N2076" s="9"/>
      <c r="O2076" s="9"/>
    </row>
    <row r="2077" spans="7:15" x14ac:dyDescent="0.2">
      <c r="G2077" s="11"/>
      <c r="H2077" s="12"/>
      <c r="I2077" s="12"/>
      <c r="J2077" s="17"/>
      <c r="K2077" s="17"/>
      <c r="L2077" s="11"/>
      <c r="M2077" s="9"/>
      <c r="N2077" s="9"/>
      <c r="O2077" s="9"/>
    </row>
    <row r="2078" spans="7:15" x14ac:dyDescent="0.2">
      <c r="G2078" s="11"/>
      <c r="H2078" s="12"/>
      <c r="I2078" s="12"/>
      <c r="J2078" s="17"/>
      <c r="K2078" s="17"/>
      <c r="L2078" s="11"/>
      <c r="M2078" s="9"/>
      <c r="N2078" s="9"/>
      <c r="O2078" s="9"/>
    </row>
    <row r="2079" spans="7:15" x14ac:dyDescent="0.2">
      <c r="G2079" s="11"/>
      <c r="H2079" s="12"/>
      <c r="I2079" s="12"/>
      <c r="J2079" s="17"/>
      <c r="K2079" s="17"/>
      <c r="L2079" s="11"/>
      <c r="M2079" s="9"/>
      <c r="N2079" s="9"/>
      <c r="O2079" s="9"/>
    </row>
    <row r="2080" spans="7:15" x14ac:dyDescent="0.2">
      <c r="G2080" s="11"/>
      <c r="H2080" s="12"/>
      <c r="I2080" s="12"/>
      <c r="J2080" s="17"/>
      <c r="K2080" s="17"/>
      <c r="L2080" s="11"/>
      <c r="M2080" s="9"/>
      <c r="N2080" s="9"/>
      <c r="O2080" s="9"/>
    </row>
    <row r="2081" spans="7:15" x14ac:dyDescent="0.2">
      <c r="G2081" s="11"/>
      <c r="H2081" s="12"/>
      <c r="I2081" s="12"/>
      <c r="J2081" s="17"/>
      <c r="K2081" s="17"/>
      <c r="L2081" s="11"/>
      <c r="M2081" s="9"/>
      <c r="N2081" s="9"/>
      <c r="O2081" s="9"/>
    </row>
    <row r="2082" spans="7:15" x14ac:dyDescent="0.2">
      <c r="G2082" s="11"/>
      <c r="H2082" s="12"/>
      <c r="I2082" s="12"/>
      <c r="J2082" s="17"/>
      <c r="K2082" s="17"/>
      <c r="L2082" s="11"/>
      <c r="M2082" s="9"/>
      <c r="N2082" s="9"/>
      <c r="O2082" s="9"/>
    </row>
    <row r="2083" spans="7:15" x14ac:dyDescent="0.2">
      <c r="G2083" s="11"/>
      <c r="H2083" s="12"/>
      <c r="I2083" s="12"/>
      <c r="J2083" s="17"/>
      <c r="K2083" s="17"/>
      <c r="L2083" s="11"/>
      <c r="M2083" s="9"/>
      <c r="N2083" s="9"/>
      <c r="O2083" s="9"/>
    </row>
    <row r="2084" spans="7:15" x14ac:dyDescent="0.2">
      <c r="G2084" s="11"/>
      <c r="H2084" s="12"/>
      <c r="I2084" s="12"/>
      <c r="J2084" s="17"/>
      <c r="K2084" s="17"/>
      <c r="L2084" s="11"/>
      <c r="M2084" s="9"/>
      <c r="N2084" s="9"/>
      <c r="O2084" s="9"/>
    </row>
    <row r="2085" spans="7:15" x14ac:dyDescent="0.2">
      <c r="G2085" s="11"/>
      <c r="H2085" s="12"/>
      <c r="I2085" s="12"/>
      <c r="J2085" s="17"/>
      <c r="K2085" s="17"/>
      <c r="L2085" s="11"/>
      <c r="M2085" s="9"/>
      <c r="N2085" s="9"/>
      <c r="O2085" s="9"/>
    </row>
    <row r="2086" spans="7:15" x14ac:dyDescent="0.2">
      <c r="G2086" s="11"/>
      <c r="H2086" s="12"/>
      <c r="I2086" s="12"/>
      <c r="J2086" s="17"/>
      <c r="K2086" s="17"/>
      <c r="L2086" s="11"/>
      <c r="M2086" s="9"/>
      <c r="N2086" s="9"/>
      <c r="O2086" s="9"/>
    </row>
    <row r="2087" spans="7:15" x14ac:dyDescent="0.2">
      <c r="G2087" s="11"/>
      <c r="H2087" s="12"/>
      <c r="I2087" s="12"/>
      <c r="J2087" s="17"/>
      <c r="K2087" s="17"/>
      <c r="L2087" s="11"/>
      <c r="M2087" s="9"/>
      <c r="N2087" s="9"/>
      <c r="O2087" s="9"/>
    </row>
    <row r="2088" spans="7:15" x14ac:dyDescent="0.2">
      <c r="G2088" s="11"/>
      <c r="H2088" s="12"/>
      <c r="I2088" s="12"/>
      <c r="J2088" s="17"/>
      <c r="K2088" s="17"/>
      <c r="L2088" s="11"/>
      <c r="M2088" s="9"/>
      <c r="N2088" s="9"/>
      <c r="O2088" s="9"/>
    </row>
    <row r="2089" spans="7:15" x14ac:dyDescent="0.2">
      <c r="G2089" s="11"/>
      <c r="H2089" s="12"/>
      <c r="I2089" s="12"/>
      <c r="J2089" s="17"/>
      <c r="K2089" s="17"/>
      <c r="L2089" s="11"/>
      <c r="M2089" s="9"/>
      <c r="N2089" s="9"/>
      <c r="O2089" s="9"/>
    </row>
    <row r="2090" spans="7:15" x14ac:dyDescent="0.2">
      <c r="G2090" s="11"/>
      <c r="H2090" s="12"/>
      <c r="I2090" s="12"/>
      <c r="J2090" s="17"/>
      <c r="K2090" s="17"/>
      <c r="L2090" s="11"/>
      <c r="M2090" s="9"/>
      <c r="N2090" s="9"/>
      <c r="O2090" s="9"/>
    </row>
    <row r="2091" spans="7:15" x14ac:dyDescent="0.2">
      <c r="G2091" s="11"/>
      <c r="H2091" s="12"/>
      <c r="I2091" s="12"/>
      <c r="J2091" s="17"/>
      <c r="K2091" s="17"/>
      <c r="L2091" s="11"/>
      <c r="M2091" s="9"/>
      <c r="N2091" s="9"/>
      <c r="O2091" s="9"/>
    </row>
    <row r="2092" spans="7:15" x14ac:dyDescent="0.2">
      <c r="G2092" s="11"/>
      <c r="H2092" s="12"/>
      <c r="I2092" s="12"/>
      <c r="J2092" s="17"/>
      <c r="K2092" s="17"/>
      <c r="L2092" s="11"/>
      <c r="M2092" s="9"/>
      <c r="N2092" s="9"/>
      <c r="O2092" s="9"/>
    </row>
    <row r="2093" spans="7:15" x14ac:dyDescent="0.2">
      <c r="G2093" s="11"/>
      <c r="H2093" s="12"/>
      <c r="I2093" s="12"/>
      <c r="J2093" s="17"/>
      <c r="K2093" s="17"/>
      <c r="L2093" s="11"/>
      <c r="M2093" s="9"/>
      <c r="N2093" s="9"/>
      <c r="O2093" s="9"/>
    </row>
    <row r="2094" spans="7:15" x14ac:dyDescent="0.2">
      <c r="G2094" s="11"/>
      <c r="H2094" s="12"/>
      <c r="I2094" s="12"/>
      <c r="J2094" s="17"/>
      <c r="K2094" s="17"/>
      <c r="L2094" s="11"/>
      <c r="M2094" s="9"/>
      <c r="N2094" s="9"/>
      <c r="O2094" s="9"/>
    </row>
    <row r="2095" spans="7:15" x14ac:dyDescent="0.2">
      <c r="G2095" s="11"/>
      <c r="H2095" s="12"/>
      <c r="I2095" s="12"/>
      <c r="J2095" s="17"/>
      <c r="K2095" s="17"/>
      <c r="L2095" s="11"/>
      <c r="M2095" s="9"/>
      <c r="N2095" s="9"/>
      <c r="O2095" s="9"/>
    </row>
    <row r="2096" spans="7:15" x14ac:dyDescent="0.2">
      <c r="G2096" s="11"/>
      <c r="H2096" s="12"/>
      <c r="I2096" s="12"/>
      <c r="J2096" s="17"/>
      <c r="K2096" s="17"/>
      <c r="L2096" s="11"/>
      <c r="M2096" s="9"/>
      <c r="N2096" s="9"/>
      <c r="O2096" s="9"/>
    </row>
    <row r="2097" spans="7:15" x14ac:dyDescent="0.2">
      <c r="G2097" s="11"/>
      <c r="H2097" s="12"/>
      <c r="I2097" s="12"/>
      <c r="J2097" s="17"/>
      <c r="K2097" s="17"/>
      <c r="L2097" s="11"/>
      <c r="M2097" s="9"/>
      <c r="N2097" s="9"/>
      <c r="O2097" s="9"/>
    </row>
    <row r="2098" spans="7:15" x14ac:dyDescent="0.2">
      <c r="G2098" s="11"/>
      <c r="H2098" s="12"/>
      <c r="I2098" s="12"/>
      <c r="J2098" s="17"/>
      <c r="K2098" s="17"/>
      <c r="L2098" s="11"/>
      <c r="M2098" s="9"/>
      <c r="N2098" s="9"/>
      <c r="O2098" s="9"/>
    </row>
    <row r="2099" spans="7:15" x14ac:dyDescent="0.2">
      <c r="G2099" s="11"/>
      <c r="H2099" s="12"/>
      <c r="I2099" s="12"/>
      <c r="J2099" s="17"/>
      <c r="K2099" s="17"/>
      <c r="L2099" s="11"/>
      <c r="M2099" s="9"/>
      <c r="N2099" s="9"/>
      <c r="O2099" s="9"/>
    </row>
    <row r="2100" spans="7:15" x14ac:dyDescent="0.2">
      <c r="G2100" s="11"/>
      <c r="H2100" s="12"/>
      <c r="I2100" s="12"/>
      <c r="J2100" s="17"/>
      <c r="K2100" s="17"/>
      <c r="L2100" s="11"/>
      <c r="M2100" s="9"/>
      <c r="N2100" s="9"/>
      <c r="O2100" s="9"/>
    </row>
    <row r="2101" spans="7:15" x14ac:dyDescent="0.2">
      <c r="G2101" s="11"/>
      <c r="H2101" s="12"/>
      <c r="I2101" s="12"/>
      <c r="J2101" s="17"/>
      <c r="K2101" s="17"/>
      <c r="L2101" s="11"/>
      <c r="M2101" s="9"/>
      <c r="N2101" s="9"/>
      <c r="O2101" s="9"/>
    </row>
    <row r="2102" spans="7:15" x14ac:dyDescent="0.2">
      <c r="G2102" s="11"/>
      <c r="H2102" s="12"/>
      <c r="I2102" s="12"/>
      <c r="J2102" s="17"/>
      <c r="K2102" s="17"/>
      <c r="L2102" s="11"/>
      <c r="M2102" s="9"/>
      <c r="N2102" s="9"/>
      <c r="O2102" s="9"/>
    </row>
    <row r="2103" spans="7:15" x14ac:dyDescent="0.2">
      <c r="G2103" s="11"/>
      <c r="H2103" s="12"/>
      <c r="I2103" s="12"/>
      <c r="J2103" s="17"/>
      <c r="K2103" s="17"/>
      <c r="L2103" s="11"/>
      <c r="M2103" s="9"/>
      <c r="N2103" s="9"/>
      <c r="O2103" s="9"/>
    </row>
    <row r="2104" spans="7:15" x14ac:dyDescent="0.2">
      <c r="G2104" s="11"/>
      <c r="H2104" s="12"/>
      <c r="I2104" s="12"/>
      <c r="J2104" s="17"/>
      <c r="K2104" s="17"/>
      <c r="L2104" s="11"/>
      <c r="M2104" s="9"/>
      <c r="N2104" s="9"/>
      <c r="O2104" s="9"/>
    </row>
    <row r="2105" spans="7:15" x14ac:dyDescent="0.2">
      <c r="G2105" s="11"/>
      <c r="H2105" s="12"/>
      <c r="I2105" s="12"/>
      <c r="J2105" s="17"/>
      <c r="K2105" s="17"/>
      <c r="L2105" s="11"/>
      <c r="M2105" s="9"/>
      <c r="N2105" s="9"/>
      <c r="O2105" s="9"/>
    </row>
    <row r="2106" spans="7:15" x14ac:dyDescent="0.2">
      <c r="G2106" s="11"/>
      <c r="H2106" s="12"/>
      <c r="I2106" s="12"/>
      <c r="J2106" s="17"/>
      <c r="K2106" s="17"/>
      <c r="L2106" s="11"/>
      <c r="M2106" s="9"/>
      <c r="N2106" s="9"/>
      <c r="O2106" s="9"/>
    </row>
    <row r="2107" spans="7:15" x14ac:dyDescent="0.2">
      <c r="G2107" s="11"/>
      <c r="H2107" s="12"/>
      <c r="I2107" s="12"/>
      <c r="J2107" s="17"/>
      <c r="K2107" s="17"/>
      <c r="L2107" s="11"/>
      <c r="M2107" s="9"/>
      <c r="N2107" s="9"/>
      <c r="O2107" s="9"/>
    </row>
    <row r="2108" spans="7:15" x14ac:dyDescent="0.2">
      <c r="G2108" s="11"/>
      <c r="H2108" s="12"/>
      <c r="I2108" s="12"/>
      <c r="J2108" s="17"/>
      <c r="K2108" s="17"/>
      <c r="L2108" s="11"/>
      <c r="M2108" s="9"/>
      <c r="N2108" s="9"/>
      <c r="O2108" s="9"/>
    </row>
    <row r="2109" spans="7:15" x14ac:dyDescent="0.2">
      <c r="G2109" s="11"/>
      <c r="H2109" s="12"/>
      <c r="I2109" s="12"/>
      <c r="J2109" s="17"/>
      <c r="K2109" s="17"/>
      <c r="L2109" s="11"/>
      <c r="M2109" s="9"/>
      <c r="N2109" s="9"/>
      <c r="O2109" s="9"/>
    </row>
    <row r="2110" spans="7:15" x14ac:dyDescent="0.2">
      <c r="G2110" s="11"/>
      <c r="H2110" s="12"/>
      <c r="I2110" s="12"/>
      <c r="J2110" s="17"/>
      <c r="K2110" s="17"/>
      <c r="L2110" s="11"/>
      <c r="M2110" s="9"/>
      <c r="N2110" s="9"/>
      <c r="O2110" s="9"/>
    </row>
    <row r="2111" spans="7:15" x14ac:dyDescent="0.2">
      <c r="G2111" s="11"/>
      <c r="H2111" s="12"/>
      <c r="I2111" s="12"/>
      <c r="J2111" s="17"/>
      <c r="K2111" s="17"/>
      <c r="L2111" s="11"/>
      <c r="M2111" s="9"/>
      <c r="N2111" s="9"/>
      <c r="O2111" s="9"/>
    </row>
    <row r="2112" spans="7:15" x14ac:dyDescent="0.2">
      <c r="G2112" s="11"/>
      <c r="H2112" s="12"/>
      <c r="I2112" s="12"/>
      <c r="J2112" s="17"/>
      <c r="K2112" s="17"/>
      <c r="L2112" s="11"/>
      <c r="M2112" s="9"/>
      <c r="N2112" s="9"/>
      <c r="O2112" s="9"/>
    </row>
    <row r="2113" spans="7:15" x14ac:dyDescent="0.2">
      <c r="G2113" s="11"/>
      <c r="H2113" s="12"/>
      <c r="I2113" s="12"/>
      <c r="J2113" s="17"/>
      <c r="K2113" s="17"/>
      <c r="L2113" s="11"/>
      <c r="M2113" s="9"/>
      <c r="N2113" s="9"/>
      <c r="O2113" s="9"/>
    </row>
    <row r="2114" spans="7:15" x14ac:dyDescent="0.2">
      <c r="G2114" s="11"/>
      <c r="H2114" s="12"/>
      <c r="I2114" s="12"/>
      <c r="J2114" s="17"/>
      <c r="K2114" s="17"/>
      <c r="L2114" s="11"/>
      <c r="M2114" s="9"/>
      <c r="N2114" s="9"/>
      <c r="O2114" s="9"/>
    </row>
    <row r="2115" spans="7:15" x14ac:dyDescent="0.2">
      <c r="G2115" s="11"/>
      <c r="H2115" s="12"/>
      <c r="I2115" s="12"/>
      <c r="J2115" s="17"/>
      <c r="K2115" s="17"/>
      <c r="L2115" s="11"/>
      <c r="M2115" s="9"/>
      <c r="N2115" s="9"/>
      <c r="O2115" s="9"/>
    </row>
    <row r="2116" spans="7:15" x14ac:dyDescent="0.2">
      <c r="G2116" s="11"/>
      <c r="H2116" s="12"/>
      <c r="I2116" s="12"/>
      <c r="J2116" s="17"/>
      <c r="K2116" s="17"/>
      <c r="L2116" s="11"/>
      <c r="M2116" s="9"/>
      <c r="N2116" s="9"/>
      <c r="O2116" s="9"/>
    </row>
    <row r="2117" spans="7:15" x14ac:dyDescent="0.2">
      <c r="G2117" s="11"/>
      <c r="H2117" s="12"/>
      <c r="I2117" s="12"/>
      <c r="J2117" s="17"/>
      <c r="K2117" s="17"/>
      <c r="L2117" s="11"/>
      <c r="M2117" s="9"/>
      <c r="N2117" s="9"/>
      <c r="O2117" s="9"/>
    </row>
    <row r="2118" spans="7:15" x14ac:dyDescent="0.2">
      <c r="G2118" s="11"/>
      <c r="H2118" s="12"/>
      <c r="I2118" s="12"/>
      <c r="J2118" s="17"/>
      <c r="K2118" s="17"/>
      <c r="L2118" s="11"/>
      <c r="M2118" s="9"/>
      <c r="N2118" s="9"/>
      <c r="O2118" s="9"/>
    </row>
    <row r="2119" spans="7:15" x14ac:dyDescent="0.2">
      <c r="G2119" s="11"/>
      <c r="H2119" s="12"/>
      <c r="I2119" s="12"/>
      <c r="J2119" s="17"/>
      <c r="K2119" s="17"/>
      <c r="L2119" s="11"/>
      <c r="M2119" s="9"/>
      <c r="N2119" s="9"/>
      <c r="O2119" s="9"/>
    </row>
    <row r="2120" spans="7:15" x14ac:dyDescent="0.2">
      <c r="G2120" s="11"/>
      <c r="H2120" s="12"/>
      <c r="I2120" s="12"/>
      <c r="J2120" s="17"/>
      <c r="K2120" s="17"/>
      <c r="L2120" s="11"/>
      <c r="M2120" s="9"/>
      <c r="N2120" s="9"/>
      <c r="O2120" s="9"/>
    </row>
    <row r="2121" spans="7:15" x14ac:dyDescent="0.2">
      <c r="G2121" s="11"/>
      <c r="H2121" s="12"/>
      <c r="I2121" s="12"/>
      <c r="J2121" s="17"/>
      <c r="K2121" s="17"/>
      <c r="L2121" s="11"/>
      <c r="M2121" s="9"/>
      <c r="N2121" s="9"/>
      <c r="O2121" s="9"/>
    </row>
    <row r="2122" spans="7:15" x14ac:dyDescent="0.2">
      <c r="G2122" s="11"/>
      <c r="H2122" s="12"/>
      <c r="I2122" s="12"/>
      <c r="J2122" s="17"/>
      <c r="K2122" s="17"/>
      <c r="L2122" s="11"/>
      <c r="M2122" s="9"/>
      <c r="N2122" s="9"/>
      <c r="O2122" s="9"/>
    </row>
    <row r="2123" spans="7:15" x14ac:dyDescent="0.2">
      <c r="G2123" s="11"/>
      <c r="H2123" s="12"/>
      <c r="I2123" s="12"/>
      <c r="J2123" s="17"/>
      <c r="K2123" s="17"/>
      <c r="L2123" s="11"/>
      <c r="M2123" s="9"/>
      <c r="N2123" s="9"/>
      <c r="O2123" s="9"/>
    </row>
    <row r="2124" spans="7:15" x14ac:dyDescent="0.2">
      <c r="G2124" s="11"/>
      <c r="H2124" s="12"/>
      <c r="I2124" s="12"/>
      <c r="J2124" s="17"/>
      <c r="K2124" s="17"/>
      <c r="L2124" s="11"/>
      <c r="M2124" s="9"/>
      <c r="N2124" s="9"/>
      <c r="O2124" s="9"/>
    </row>
    <row r="2125" spans="7:15" x14ac:dyDescent="0.2">
      <c r="G2125" s="11"/>
      <c r="H2125" s="12"/>
      <c r="I2125" s="12"/>
      <c r="J2125" s="17"/>
      <c r="K2125" s="17"/>
      <c r="L2125" s="11"/>
      <c r="M2125" s="9"/>
      <c r="N2125" s="9"/>
      <c r="O2125" s="9"/>
    </row>
    <row r="2126" spans="7:15" x14ac:dyDescent="0.2">
      <c r="G2126" s="11"/>
      <c r="H2126" s="12"/>
      <c r="I2126" s="12"/>
      <c r="J2126" s="17"/>
      <c r="K2126" s="17"/>
      <c r="L2126" s="11"/>
      <c r="M2126" s="9"/>
      <c r="N2126" s="9"/>
      <c r="O2126" s="9"/>
    </row>
    <row r="2127" spans="7:15" x14ac:dyDescent="0.2">
      <c r="G2127" s="11"/>
      <c r="H2127" s="12"/>
      <c r="I2127" s="12"/>
      <c r="J2127" s="17"/>
      <c r="K2127" s="17"/>
      <c r="L2127" s="11"/>
      <c r="M2127" s="9"/>
      <c r="N2127" s="9"/>
      <c r="O2127" s="9"/>
    </row>
    <row r="2128" spans="7:15" x14ac:dyDescent="0.2">
      <c r="G2128" s="11"/>
      <c r="H2128" s="12"/>
      <c r="I2128" s="12"/>
      <c r="J2128" s="17"/>
      <c r="K2128" s="17"/>
      <c r="L2128" s="11"/>
      <c r="M2128" s="9"/>
      <c r="N2128" s="9"/>
      <c r="O2128" s="9"/>
    </row>
    <row r="2129" spans="7:15" x14ac:dyDescent="0.2">
      <c r="G2129" s="11"/>
      <c r="H2129" s="12"/>
      <c r="I2129" s="12"/>
      <c r="J2129" s="17"/>
      <c r="K2129" s="17"/>
      <c r="L2129" s="11"/>
      <c r="M2129" s="9"/>
      <c r="N2129" s="9"/>
      <c r="O2129" s="9"/>
    </row>
    <row r="2130" spans="7:15" x14ac:dyDescent="0.2">
      <c r="G2130" s="11"/>
      <c r="H2130" s="12"/>
      <c r="I2130" s="12"/>
      <c r="J2130" s="17"/>
      <c r="K2130" s="17"/>
      <c r="L2130" s="11"/>
      <c r="M2130" s="9"/>
      <c r="N2130" s="9"/>
      <c r="O2130" s="9"/>
    </row>
    <row r="2131" spans="7:15" x14ac:dyDescent="0.2">
      <c r="G2131" s="11"/>
      <c r="H2131" s="12"/>
      <c r="I2131" s="12"/>
      <c r="J2131" s="17"/>
      <c r="K2131" s="17"/>
      <c r="L2131" s="11"/>
      <c r="M2131" s="9"/>
      <c r="N2131" s="9"/>
      <c r="O2131" s="9"/>
    </row>
    <row r="2132" spans="7:15" x14ac:dyDescent="0.2">
      <c r="G2132" s="11"/>
      <c r="H2132" s="12"/>
      <c r="I2132" s="12"/>
      <c r="J2132" s="17"/>
      <c r="K2132" s="17"/>
      <c r="L2132" s="11"/>
      <c r="M2132" s="9"/>
      <c r="N2132" s="9"/>
      <c r="O2132" s="9"/>
    </row>
    <row r="2133" spans="7:15" x14ac:dyDescent="0.2">
      <c r="G2133" s="11"/>
      <c r="H2133" s="12"/>
      <c r="I2133" s="12"/>
      <c r="J2133" s="17"/>
      <c r="K2133" s="17"/>
      <c r="L2133" s="11"/>
      <c r="M2133" s="9"/>
      <c r="N2133" s="9"/>
      <c r="O2133" s="9"/>
    </row>
    <row r="2134" spans="7:15" x14ac:dyDescent="0.2">
      <c r="G2134" s="11"/>
      <c r="H2134" s="12"/>
      <c r="I2134" s="12"/>
      <c r="J2134" s="17"/>
      <c r="K2134" s="17"/>
      <c r="L2134" s="11"/>
      <c r="M2134" s="9"/>
      <c r="N2134" s="9"/>
      <c r="O2134" s="9"/>
    </row>
    <row r="2135" spans="7:15" x14ac:dyDescent="0.2">
      <c r="G2135" s="11"/>
      <c r="H2135" s="12"/>
      <c r="I2135" s="12"/>
      <c r="J2135" s="17"/>
      <c r="K2135" s="17"/>
      <c r="L2135" s="11"/>
      <c r="M2135" s="9"/>
      <c r="N2135" s="9"/>
      <c r="O2135" s="9"/>
    </row>
    <row r="2136" spans="7:15" x14ac:dyDescent="0.2">
      <c r="G2136" s="11"/>
      <c r="H2136" s="12"/>
      <c r="I2136" s="12"/>
      <c r="J2136" s="17"/>
      <c r="K2136" s="17"/>
      <c r="L2136" s="11"/>
      <c r="M2136" s="9"/>
      <c r="N2136" s="9"/>
      <c r="O2136" s="9"/>
    </row>
    <row r="2137" spans="7:15" x14ac:dyDescent="0.2">
      <c r="G2137" s="11"/>
      <c r="H2137" s="12"/>
      <c r="I2137" s="12"/>
      <c r="J2137" s="17"/>
      <c r="K2137" s="17"/>
      <c r="L2137" s="11"/>
      <c r="M2137" s="9"/>
      <c r="N2137" s="9"/>
      <c r="O2137" s="9"/>
    </row>
    <row r="2138" spans="7:15" x14ac:dyDescent="0.2">
      <c r="G2138" s="11"/>
      <c r="H2138" s="12"/>
      <c r="I2138" s="12"/>
      <c r="J2138" s="17"/>
      <c r="K2138" s="17"/>
      <c r="L2138" s="11"/>
      <c r="M2138" s="9"/>
      <c r="N2138" s="9"/>
      <c r="O2138" s="9"/>
    </row>
    <row r="2139" spans="7:15" x14ac:dyDescent="0.2">
      <c r="G2139" s="11"/>
      <c r="H2139" s="12"/>
      <c r="I2139" s="12"/>
      <c r="J2139" s="17"/>
      <c r="K2139" s="17"/>
      <c r="L2139" s="11"/>
      <c r="M2139" s="9"/>
      <c r="N2139" s="9"/>
      <c r="O2139" s="9"/>
    </row>
    <row r="2140" spans="7:15" x14ac:dyDescent="0.2">
      <c r="G2140" s="11"/>
      <c r="H2140" s="12"/>
      <c r="I2140" s="12"/>
      <c r="J2140" s="17"/>
      <c r="K2140" s="17"/>
      <c r="L2140" s="11"/>
      <c r="M2140" s="9"/>
      <c r="N2140" s="9"/>
      <c r="O2140" s="9"/>
    </row>
    <row r="2141" spans="7:15" x14ac:dyDescent="0.2">
      <c r="G2141" s="11"/>
      <c r="H2141" s="12"/>
      <c r="I2141" s="12"/>
      <c r="J2141" s="17"/>
      <c r="K2141" s="17"/>
      <c r="L2141" s="11"/>
      <c r="M2141" s="9"/>
      <c r="N2141" s="9"/>
      <c r="O2141" s="9"/>
    </row>
    <row r="2142" spans="7:15" x14ac:dyDescent="0.2">
      <c r="G2142" s="11"/>
      <c r="H2142" s="12"/>
      <c r="I2142" s="12"/>
      <c r="J2142" s="17"/>
      <c r="K2142" s="17"/>
      <c r="L2142" s="11"/>
      <c r="M2142" s="9"/>
      <c r="N2142" s="9"/>
      <c r="O2142" s="9"/>
    </row>
    <row r="2143" spans="7:15" x14ac:dyDescent="0.2">
      <c r="G2143" s="11"/>
      <c r="H2143" s="12"/>
      <c r="I2143" s="12"/>
      <c r="J2143" s="17"/>
      <c r="K2143" s="17"/>
      <c r="L2143" s="11"/>
      <c r="M2143" s="9"/>
      <c r="N2143" s="9"/>
      <c r="O2143" s="9"/>
    </row>
    <row r="2144" spans="7:15" x14ac:dyDescent="0.2">
      <c r="G2144" s="11"/>
      <c r="H2144" s="12"/>
      <c r="I2144" s="12"/>
      <c r="J2144" s="17"/>
      <c r="K2144" s="17"/>
      <c r="L2144" s="11"/>
      <c r="M2144" s="9"/>
      <c r="N2144" s="9"/>
      <c r="O2144" s="9"/>
    </row>
    <row r="2145" spans="7:15" x14ac:dyDescent="0.2">
      <c r="G2145" s="11"/>
      <c r="H2145" s="12"/>
      <c r="I2145" s="12"/>
      <c r="J2145" s="17"/>
      <c r="K2145" s="17"/>
      <c r="L2145" s="11"/>
      <c r="M2145" s="9"/>
      <c r="N2145" s="9"/>
      <c r="O2145" s="9"/>
    </row>
    <row r="2146" spans="7:15" x14ac:dyDescent="0.2">
      <c r="G2146" s="11"/>
      <c r="H2146" s="12"/>
      <c r="I2146" s="12"/>
      <c r="J2146" s="17"/>
      <c r="K2146" s="17"/>
      <c r="L2146" s="11"/>
      <c r="M2146" s="9"/>
      <c r="N2146" s="9"/>
      <c r="O2146" s="9"/>
    </row>
    <row r="2147" spans="7:15" x14ac:dyDescent="0.2">
      <c r="G2147" s="11"/>
      <c r="H2147" s="12"/>
      <c r="I2147" s="12"/>
      <c r="J2147" s="17"/>
      <c r="K2147" s="17"/>
      <c r="L2147" s="11"/>
      <c r="M2147" s="9"/>
      <c r="N2147" s="9"/>
      <c r="O2147" s="9"/>
    </row>
    <row r="2148" spans="7:15" x14ac:dyDescent="0.2">
      <c r="G2148" s="11"/>
      <c r="H2148" s="12"/>
      <c r="I2148" s="12"/>
      <c r="J2148" s="17"/>
      <c r="K2148" s="17"/>
      <c r="L2148" s="11"/>
      <c r="M2148" s="9"/>
      <c r="N2148" s="9"/>
      <c r="O2148" s="9"/>
    </row>
    <row r="2149" spans="7:15" x14ac:dyDescent="0.2">
      <c r="G2149" s="11"/>
      <c r="H2149" s="12"/>
      <c r="I2149" s="12"/>
      <c r="J2149" s="17"/>
      <c r="K2149" s="17"/>
      <c r="L2149" s="11"/>
      <c r="M2149" s="9"/>
      <c r="N2149" s="9"/>
      <c r="O2149" s="9"/>
    </row>
    <row r="2150" spans="7:15" x14ac:dyDescent="0.2">
      <c r="G2150" s="11"/>
      <c r="H2150" s="12"/>
      <c r="I2150" s="12"/>
      <c r="J2150" s="17"/>
      <c r="K2150" s="17"/>
      <c r="L2150" s="11"/>
      <c r="M2150" s="9"/>
      <c r="N2150" s="9"/>
      <c r="O2150" s="9"/>
    </row>
    <row r="2151" spans="7:15" x14ac:dyDescent="0.2">
      <c r="G2151" s="11"/>
      <c r="H2151" s="12"/>
      <c r="I2151" s="12"/>
      <c r="J2151" s="17"/>
      <c r="K2151" s="17"/>
      <c r="L2151" s="11"/>
      <c r="M2151" s="9"/>
      <c r="N2151" s="9"/>
      <c r="O2151" s="9"/>
    </row>
    <row r="2152" spans="7:15" x14ac:dyDescent="0.2">
      <c r="G2152" s="11"/>
      <c r="H2152" s="12"/>
      <c r="I2152" s="12"/>
      <c r="J2152" s="17"/>
      <c r="K2152" s="17"/>
      <c r="L2152" s="11"/>
      <c r="M2152" s="9"/>
      <c r="N2152" s="9"/>
      <c r="O2152" s="9"/>
    </row>
    <row r="2153" spans="7:15" x14ac:dyDescent="0.2">
      <c r="G2153" s="11"/>
      <c r="H2153" s="12"/>
      <c r="I2153" s="12"/>
      <c r="J2153" s="17"/>
      <c r="K2153" s="17"/>
      <c r="L2153" s="11"/>
      <c r="M2153" s="9"/>
      <c r="N2153" s="9"/>
      <c r="O2153" s="9"/>
    </row>
    <row r="2154" spans="7:15" x14ac:dyDescent="0.2">
      <c r="G2154" s="11"/>
      <c r="H2154" s="12"/>
      <c r="I2154" s="12"/>
      <c r="J2154" s="17"/>
      <c r="K2154" s="17"/>
      <c r="L2154" s="11"/>
      <c r="M2154" s="9"/>
      <c r="N2154" s="9"/>
      <c r="O2154" s="9"/>
    </row>
    <row r="2155" spans="7:15" x14ac:dyDescent="0.2">
      <c r="G2155" s="11"/>
      <c r="H2155" s="12"/>
      <c r="I2155" s="12"/>
      <c r="J2155" s="17"/>
      <c r="K2155" s="17"/>
      <c r="L2155" s="11"/>
      <c r="M2155" s="9"/>
      <c r="N2155" s="9"/>
      <c r="O2155" s="9"/>
    </row>
    <row r="2156" spans="7:15" x14ac:dyDescent="0.2">
      <c r="G2156" s="11"/>
      <c r="H2156" s="12"/>
      <c r="I2156" s="12"/>
      <c r="J2156" s="17"/>
      <c r="K2156" s="17"/>
      <c r="L2156" s="11"/>
      <c r="M2156" s="9"/>
      <c r="N2156" s="9"/>
      <c r="O2156" s="9"/>
    </row>
    <row r="2157" spans="7:15" x14ac:dyDescent="0.2">
      <c r="G2157" s="11"/>
      <c r="H2157" s="12"/>
      <c r="I2157" s="12"/>
      <c r="J2157" s="17"/>
      <c r="K2157" s="17"/>
      <c r="L2157" s="11"/>
      <c r="M2157" s="9"/>
      <c r="N2157" s="9"/>
      <c r="O2157" s="9"/>
    </row>
    <row r="2158" spans="7:15" x14ac:dyDescent="0.2">
      <c r="G2158" s="11"/>
      <c r="H2158" s="12"/>
      <c r="I2158" s="12"/>
      <c r="J2158" s="17"/>
      <c r="K2158" s="17"/>
      <c r="L2158" s="11"/>
      <c r="M2158" s="9"/>
      <c r="N2158" s="9"/>
      <c r="O2158" s="9"/>
    </row>
    <row r="2159" spans="7:15" x14ac:dyDescent="0.2">
      <c r="G2159" s="11"/>
      <c r="H2159" s="12"/>
      <c r="I2159" s="12"/>
      <c r="J2159" s="17"/>
      <c r="K2159" s="17"/>
      <c r="L2159" s="11"/>
      <c r="M2159" s="9"/>
      <c r="N2159" s="9"/>
      <c r="O2159" s="9"/>
    </row>
    <row r="2160" spans="7:15" x14ac:dyDescent="0.2">
      <c r="G2160" s="11"/>
      <c r="H2160" s="12"/>
      <c r="I2160" s="12"/>
      <c r="J2160" s="17"/>
      <c r="K2160" s="17"/>
      <c r="L2160" s="11"/>
      <c r="M2160" s="9"/>
      <c r="N2160" s="9"/>
      <c r="O2160" s="9"/>
    </row>
    <row r="2161" spans="7:15" x14ac:dyDescent="0.2">
      <c r="G2161" s="11"/>
      <c r="H2161" s="12"/>
      <c r="I2161" s="12"/>
      <c r="J2161" s="17"/>
      <c r="K2161" s="17"/>
      <c r="L2161" s="11"/>
      <c r="M2161" s="9"/>
      <c r="N2161" s="9"/>
      <c r="O2161" s="9"/>
    </row>
    <row r="2162" spans="7:15" x14ac:dyDescent="0.2">
      <c r="G2162" s="11"/>
      <c r="H2162" s="12"/>
      <c r="I2162" s="12"/>
      <c r="J2162" s="17"/>
      <c r="K2162" s="17"/>
      <c r="L2162" s="11"/>
      <c r="M2162" s="9"/>
      <c r="N2162" s="9"/>
      <c r="O2162" s="9"/>
    </row>
    <row r="2163" spans="7:15" x14ac:dyDescent="0.2">
      <c r="G2163" s="11"/>
      <c r="H2163" s="12"/>
      <c r="I2163" s="12"/>
      <c r="J2163" s="17"/>
      <c r="K2163" s="17"/>
      <c r="L2163" s="11"/>
      <c r="M2163" s="9"/>
      <c r="N2163" s="9"/>
      <c r="O2163" s="9"/>
    </row>
    <row r="2164" spans="7:15" x14ac:dyDescent="0.2">
      <c r="G2164" s="11"/>
      <c r="H2164" s="12"/>
      <c r="I2164" s="12"/>
      <c r="J2164" s="17"/>
      <c r="K2164" s="17"/>
      <c r="L2164" s="11"/>
      <c r="M2164" s="9"/>
      <c r="N2164" s="9"/>
      <c r="O2164" s="9"/>
    </row>
    <row r="2165" spans="7:15" x14ac:dyDescent="0.2">
      <c r="G2165" s="11"/>
      <c r="H2165" s="12"/>
      <c r="I2165" s="12"/>
      <c r="J2165" s="17"/>
      <c r="K2165" s="17"/>
      <c r="L2165" s="11"/>
      <c r="M2165" s="9"/>
      <c r="N2165" s="9"/>
      <c r="O2165" s="9"/>
    </row>
    <row r="2166" spans="7:15" x14ac:dyDescent="0.2">
      <c r="G2166" s="11"/>
      <c r="H2166" s="12"/>
      <c r="I2166" s="12"/>
      <c r="J2166" s="17"/>
      <c r="K2166" s="17"/>
      <c r="L2166" s="11"/>
      <c r="M2166" s="9"/>
      <c r="N2166" s="9"/>
      <c r="O2166" s="9"/>
    </row>
    <row r="2167" spans="7:15" x14ac:dyDescent="0.2">
      <c r="G2167" s="11"/>
      <c r="H2167" s="12"/>
      <c r="I2167" s="12"/>
      <c r="J2167" s="17"/>
      <c r="K2167" s="17"/>
      <c r="L2167" s="11"/>
      <c r="M2167" s="9"/>
      <c r="N2167" s="9"/>
      <c r="O2167" s="9"/>
    </row>
    <row r="2168" spans="7:15" x14ac:dyDescent="0.2">
      <c r="G2168" s="11"/>
      <c r="H2168" s="12"/>
      <c r="I2168" s="12"/>
      <c r="J2168" s="17"/>
      <c r="K2168" s="17"/>
      <c r="L2168" s="11"/>
      <c r="M2168" s="9"/>
      <c r="N2168" s="9"/>
      <c r="O2168" s="9"/>
    </row>
    <row r="2169" spans="7:15" x14ac:dyDescent="0.2">
      <c r="G2169" s="11"/>
      <c r="H2169" s="12"/>
      <c r="I2169" s="12"/>
      <c r="J2169" s="17"/>
      <c r="K2169" s="17"/>
      <c r="L2169" s="11"/>
      <c r="M2169" s="9"/>
      <c r="N2169" s="9"/>
      <c r="O2169" s="9"/>
    </row>
    <row r="2170" spans="7:15" x14ac:dyDescent="0.2">
      <c r="G2170" s="11"/>
      <c r="H2170" s="12"/>
      <c r="I2170" s="12"/>
      <c r="J2170" s="17"/>
      <c r="K2170" s="17"/>
      <c r="L2170" s="11"/>
      <c r="M2170" s="9"/>
      <c r="N2170" s="9"/>
      <c r="O2170" s="9"/>
    </row>
    <row r="2171" spans="7:15" x14ac:dyDescent="0.2">
      <c r="G2171" s="11"/>
      <c r="H2171" s="12"/>
      <c r="I2171" s="12"/>
      <c r="J2171" s="17"/>
      <c r="K2171" s="17"/>
      <c r="L2171" s="11"/>
      <c r="M2171" s="9"/>
      <c r="N2171" s="9"/>
      <c r="O2171" s="9"/>
    </row>
    <row r="2172" spans="7:15" x14ac:dyDescent="0.2">
      <c r="G2172" s="11"/>
      <c r="H2172" s="12"/>
      <c r="I2172" s="12"/>
      <c r="J2172" s="17"/>
      <c r="K2172" s="17"/>
      <c r="L2172" s="11"/>
      <c r="M2172" s="9"/>
      <c r="N2172" s="9"/>
      <c r="O2172" s="9"/>
    </row>
    <row r="2173" spans="7:15" x14ac:dyDescent="0.2">
      <c r="G2173" s="11"/>
      <c r="H2173" s="12"/>
      <c r="I2173" s="12"/>
      <c r="J2173" s="17"/>
      <c r="K2173" s="17"/>
      <c r="L2173" s="11"/>
      <c r="M2173" s="9"/>
      <c r="N2173" s="9"/>
      <c r="O2173" s="9"/>
    </row>
    <row r="2174" spans="7:15" x14ac:dyDescent="0.2">
      <c r="G2174" s="11"/>
      <c r="H2174" s="12"/>
      <c r="I2174" s="12"/>
      <c r="J2174" s="17"/>
      <c r="K2174" s="17"/>
      <c r="L2174" s="11"/>
      <c r="M2174" s="9"/>
      <c r="N2174" s="9"/>
      <c r="O2174" s="9"/>
    </row>
    <row r="2175" spans="7:15" x14ac:dyDescent="0.2">
      <c r="G2175" s="11"/>
      <c r="H2175" s="12"/>
      <c r="I2175" s="12"/>
      <c r="J2175" s="17"/>
      <c r="K2175" s="17"/>
      <c r="L2175" s="11"/>
      <c r="M2175" s="9"/>
      <c r="N2175" s="9"/>
      <c r="O2175" s="9"/>
    </row>
    <row r="2176" spans="7:15" x14ac:dyDescent="0.2">
      <c r="G2176" s="11"/>
      <c r="H2176" s="12"/>
      <c r="I2176" s="12"/>
      <c r="J2176" s="17"/>
      <c r="K2176" s="17"/>
      <c r="L2176" s="11"/>
      <c r="M2176" s="9"/>
      <c r="N2176" s="9"/>
      <c r="O2176" s="9"/>
    </row>
    <row r="2177" spans="7:15" x14ac:dyDescent="0.2">
      <c r="G2177" s="11"/>
      <c r="H2177" s="12"/>
      <c r="I2177" s="12"/>
      <c r="J2177" s="17"/>
      <c r="K2177" s="17"/>
      <c r="L2177" s="11"/>
      <c r="M2177" s="9"/>
      <c r="N2177" s="9"/>
      <c r="O2177" s="9"/>
    </row>
    <row r="2178" spans="7:15" x14ac:dyDescent="0.2">
      <c r="G2178" s="11"/>
      <c r="H2178" s="12"/>
      <c r="I2178" s="12"/>
      <c r="J2178" s="17"/>
      <c r="K2178" s="17"/>
      <c r="L2178" s="11"/>
      <c r="M2178" s="9"/>
      <c r="N2178" s="9"/>
      <c r="O2178" s="9"/>
    </row>
    <row r="2179" spans="7:15" x14ac:dyDescent="0.2">
      <c r="G2179" s="11"/>
      <c r="H2179" s="12"/>
      <c r="I2179" s="12"/>
      <c r="J2179" s="17"/>
      <c r="K2179" s="17"/>
      <c r="L2179" s="11"/>
      <c r="M2179" s="9"/>
      <c r="N2179" s="9"/>
      <c r="O2179" s="9"/>
    </row>
    <row r="2180" spans="7:15" x14ac:dyDescent="0.2">
      <c r="G2180" s="11"/>
      <c r="H2180" s="12"/>
      <c r="I2180" s="12"/>
      <c r="J2180" s="17"/>
      <c r="K2180" s="17"/>
      <c r="L2180" s="11"/>
      <c r="M2180" s="9"/>
      <c r="N2180" s="9"/>
      <c r="O2180" s="9"/>
    </row>
    <row r="2181" spans="7:15" x14ac:dyDescent="0.2">
      <c r="G2181" s="11"/>
      <c r="H2181" s="12"/>
      <c r="I2181" s="12"/>
      <c r="J2181" s="17"/>
      <c r="K2181" s="17"/>
      <c r="L2181" s="11"/>
      <c r="M2181" s="9"/>
      <c r="N2181" s="9"/>
      <c r="O2181" s="9"/>
    </row>
    <row r="2182" spans="7:15" x14ac:dyDescent="0.2">
      <c r="G2182" s="11"/>
      <c r="H2182" s="12"/>
      <c r="I2182" s="12"/>
      <c r="J2182" s="17"/>
      <c r="K2182" s="17"/>
      <c r="L2182" s="11"/>
      <c r="M2182" s="9"/>
      <c r="N2182" s="9"/>
      <c r="O2182" s="9"/>
    </row>
    <row r="2183" spans="7:15" x14ac:dyDescent="0.2">
      <c r="G2183" s="11"/>
      <c r="H2183" s="12"/>
      <c r="I2183" s="12"/>
      <c r="J2183" s="17"/>
      <c r="K2183" s="17"/>
      <c r="L2183" s="11"/>
      <c r="M2183" s="9"/>
      <c r="N2183" s="9"/>
      <c r="O2183" s="9"/>
    </row>
    <row r="2184" spans="7:15" x14ac:dyDescent="0.2">
      <c r="G2184" s="11"/>
      <c r="H2184" s="12"/>
      <c r="I2184" s="12"/>
      <c r="J2184" s="17"/>
      <c r="K2184" s="17"/>
      <c r="L2184" s="11"/>
      <c r="M2184" s="9"/>
      <c r="N2184" s="9"/>
      <c r="O2184" s="9"/>
    </row>
    <row r="2185" spans="7:15" x14ac:dyDescent="0.2">
      <c r="G2185" s="11"/>
      <c r="H2185" s="12"/>
      <c r="I2185" s="12"/>
      <c r="J2185" s="17"/>
      <c r="K2185" s="17"/>
      <c r="L2185" s="11"/>
      <c r="M2185" s="9"/>
      <c r="N2185" s="9"/>
      <c r="O2185" s="9"/>
    </row>
    <row r="2186" spans="7:15" x14ac:dyDescent="0.2">
      <c r="G2186" s="11"/>
      <c r="H2186" s="12"/>
      <c r="I2186" s="12"/>
      <c r="J2186" s="17"/>
      <c r="K2186" s="17"/>
      <c r="L2186" s="11"/>
      <c r="M2186" s="9"/>
      <c r="N2186" s="9"/>
      <c r="O2186" s="9"/>
    </row>
    <row r="2187" spans="7:15" x14ac:dyDescent="0.2">
      <c r="G2187" s="11"/>
      <c r="H2187" s="12"/>
      <c r="I2187" s="12"/>
      <c r="J2187" s="17"/>
      <c r="K2187" s="17"/>
      <c r="L2187" s="11"/>
      <c r="M2187" s="9"/>
      <c r="N2187" s="9"/>
      <c r="O2187" s="9"/>
    </row>
    <row r="2188" spans="7:15" x14ac:dyDescent="0.2">
      <c r="G2188" s="11"/>
      <c r="H2188" s="12"/>
      <c r="I2188" s="12"/>
      <c r="J2188" s="17"/>
      <c r="K2188" s="17"/>
      <c r="L2188" s="11"/>
      <c r="M2188" s="9"/>
      <c r="N2188" s="9"/>
      <c r="O2188" s="9"/>
    </row>
    <row r="2189" spans="7:15" x14ac:dyDescent="0.2">
      <c r="G2189" s="11"/>
      <c r="H2189" s="12"/>
      <c r="I2189" s="12"/>
      <c r="J2189" s="17"/>
      <c r="K2189" s="17"/>
      <c r="L2189" s="11"/>
      <c r="M2189" s="9"/>
      <c r="N2189" s="9"/>
      <c r="O2189" s="9"/>
    </row>
    <row r="2190" spans="7:15" x14ac:dyDescent="0.2">
      <c r="G2190" s="11"/>
      <c r="H2190" s="12"/>
      <c r="I2190" s="12"/>
      <c r="J2190" s="17"/>
      <c r="K2190" s="17"/>
      <c r="L2190" s="11"/>
      <c r="M2190" s="9"/>
      <c r="N2190" s="9"/>
      <c r="O2190" s="9"/>
    </row>
    <row r="2191" spans="7:15" x14ac:dyDescent="0.2">
      <c r="G2191" s="11"/>
      <c r="H2191" s="12"/>
      <c r="I2191" s="12"/>
      <c r="J2191" s="17"/>
      <c r="K2191" s="17"/>
      <c r="L2191" s="11"/>
      <c r="M2191" s="9"/>
      <c r="N2191" s="9"/>
      <c r="O2191" s="9"/>
    </row>
    <row r="2192" spans="7:15" x14ac:dyDescent="0.2">
      <c r="G2192" s="11"/>
      <c r="H2192" s="12"/>
      <c r="I2192" s="12"/>
      <c r="J2192" s="17"/>
      <c r="K2192" s="17"/>
      <c r="L2192" s="11"/>
      <c r="M2192" s="9"/>
      <c r="N2192" s="9"/>
      <c r="O2192" s="9"/>
    </row>
    <row r="2193" spans="7:15" x14ac:dyDescent="0.2">
      <c r="G2193" s="11"/>
      <c r="H2193" s="12"/>
      <c r="I2193" s="12"/>
      <c r="J2193" s="17"/>
      <c r="K2193" s="17"/>
      <c r="L2193" s="11"/>
      <c r="M2193" s="9"/>
      <c r="N2193" s="9"/>
      <c r="O2193" s="9"/>
    </row>
    <row r="2194" spans="7:15" x14ac:dyDescent="0.2">
      <c r="G2194" s="11"/>
      <c r="H2194" s="12"/>
      <c r="I2194" s="12"/>
      <c r="J2194" s="17"/>
      <c r="K2194" s="17"/>
      <c r="L2194" s="11"/>
      <c r="M2194" s="9"/>
      <c r="N2194" s="9"/>
      <c r="O2194" s="9"/>
    </row>
    <row r="2195" spans="7:15" x14ac:dyDescent="0.2">
      <c r="G2195" s="11"/>
      <c r="H2195" s="12"/>
      <c r="I2195" s="12"/>
      <c r="J2195" s="17"/>
      <c r="K2195" s="17"/>
      <c r="L2195" s="11"/>
      <c r="M2195" s="9"/>
      <c r="N2195" s="9"/>
      <c r="O2195" s="9"/>
    </row>
    <row r="2196" spans="7:15" x14ac:dyDescent="0.2">
      <c r="G2196" s="11"/>
      <c r="H2196" s="12"/>
      <c r="I2196" s="12"/>
      <c r="J2196" s="17"/>
      <c r="K2196" s="17"/>
      <c r="L2196" s="11"/>
      <c r="M2196" s="9"/>
      <c r="N2196" s="9"/>
      <c r="O2196" s="9"/>
    </row>
    <row r="2197" spans="7:15" x14ac:dyDescent="0.2">
      <c r="G2197" s="11"/>
      <c r="H2197" s="12"/>
      <c r="I2197" s="12"/>
      <c r="J2197" s="17"/>
      <c r="K2197" s="17"/>
      <c r="L2197" s="11"/>
      <c r="M2197" s="9"/>
      <c r="N2197" s="9"/>
      <c r="O2197" s="9"/>
    </row>
    <row r="2198" spans="7:15" x14ac:dyDescent="0.2">
      <c r="G2198" s="11"/>
      <c r="H2198" s="12"/>
      <c r="I2198" s="12"/>
      <c r="J2198" s="17"/>
      <c r="K2198" s="17"/>
      <c r="L2198" s="11"/>
      <c r="M2198" s="9"/>
      <c r="N2198" s="9"/>
      <c r="O2198" s="9"/>
    </row>
    <row r="2199" spans="7:15" x14ac:dyDescent="0.2">
      <c r="G2199" s="11"/>
      <c r="H2199" s="12"/>
      <c r="I2199" s="12"/>
      <c r="J2199" s="17"/>
      <c r="K2199" s="17"/>
      <c r="L2199" s="11"/>
      <c r="M2199" s="9"/>
      <c r="N2199" s="9"/>
      <c r="O2199" s="9"/>
    </row>
    <row r="2200" spans="7:15" x14ac:dyDescent="0.2">
      <c r="G2200" s="11"/>
      <c r="H2200" s="12"/>
      <c r="I2200" s="12"/>
      <c r="J2200" s="17"/>
      <c r="K2200" s="17"/>
      <c r="L2200" s="11"/>
      <c r="M2200" s="9"/>
      <c r="N2200" s="9"/>
      <c r="O2200" s="9"/>
    </row>
    <row r="2201" spans="7:15" x14ac:dyDescent="0.2">
      <c r="G2201" s="11"/>
      <c r="H2201" s="12"/>
      <c r="I2201" s="12"/>
      <c r="J2201" s="17"/>
      <c r="K2201" s="17"/>
      <c r="L2201" s="11"/>
      <c r="M2201" s="9"/>
      <c r="N2201" s="9"/>
      <c r="O2201" s="9"/>
    </row>
    <row r="2202" spans="7:15" x14ac:dyDescent="0.2">
      <c r="G2202" s="11"/>
      <c r="H2202" s="12"/>
      <c r="I2202" s="12"/>
      <c r="J2202" s="17"/>
      <c r="K2202" s="17"/>
      <c r="L2202" s="11"/>
      <c r="M2202" s="9"/>
      <c r="N2202" s="9"/>
      <c r="O2202" s="9"/>
    </row>
    <row r="2203" spans="7:15" x14ac:dyDescent="0.2">
      <c r="G2203" s="11"/>
      <c r="H2203" s="12"/>
      <c r="I2203" s="12"/>
      <c r="J2203" s="17"/>
      <c r="K2203" s="17"/>
      <c r="L2203" s="11"/>
      <c r="M2203" s="9"/>
      <c r="N2203" s="9"/>
      <c r="O2203" s="9"/>
    </row>
    <row r="2204" spans="7:15" x14ac:dyDescent="0.2">
      <c r="G2204" s="11"/>
      <c r="H2204" s="12"/>
      <c r="I2204" s="12"/>
      <c r="J2204" s="17"/>
      <c r="K2204" s="17"/>
      <c r="L2204" s="11"/>
      <c r="M2204" s="9"/>
      <c r="N2204" s="9"/>
      <c r="O2204" s="9"/>
    </row>
    <row r="2205" spans="7:15" x14ac:dyDescent="0.2">
      <c r="G2205" s="11"/>
      <c r="H2205" s="12"/>
      <c r="I2205" s="12"/>
      <c r="J2205" s="17"/>
      <c r="K2205" s="17"/>
      <c r="L2205" s="11"/>
      <c r="M2205" s="9"/>
      <c r="N2205" s="9"/>
      <c r="O2205" s="9"/>
    </row>
    <row r="2206" spans="7:15" x14ac:dyDescent="0.2">
      <c r="G2206" s="11"/>
      <c r="H2206" s="12"/>
      <c r="I2206" s="12"/>
      <c r="J2206" s="17"/>
      <c r="K2206" s="17"/>
      <c r="L2206" s="11"/>
      <c r="M2206" s="9"/>
      <c r="N2206" s="9"/>
      <c r="O2206" s="9"/>
    </row>
    <row r="2207" spans="7:15" x14ac:dyDescent="0.2">
      <c r="G2207" s="11"/>
      <c r="H2207" s="12"/>
      <c r="I2207" s="12"/>
      <c r="J2207" s="17"/>
      <c r="K2207" s="17"/>
      <c r="L2207" s="11"/>
      <c r="M2207" s="9"/>
      <c r="N2207" s="9"/>
      <c r="O2207" s="9"/>
    </row>
    <row r="2208" spans="7:15" x14ac:dyDescent="0.2">
      <c r="G2208" s="11"/>
      <c r="H2208" s="12"/>
      <c r="I2208" s="12"/>
      <c r="J2208" s="17"/>
      <c r="K2208" s="17"/>
      <c r="L2208" s="11"/>
      <c r="M2208" s="9"/>
      <c r="N2208" s="9"/>
      <c r="O2208" s="9"/>
    </row>
    <row r="2209" spans="7:15" x14ac:dyDescent="0.2">
      <c r="G2209" s="11"/>
      <c r="H2209" s="12"/>
      <c r="I2209" s="12"/>
      <c r="J2209" s="17"/>
      <c r="K2209" s="17"/>
      <c r="L2209" s="11"/>
      <c r="M2209" s="9"/>
      <c r="N2209" s="9"/>
      <c r="O2209" s="9"/>
    </row>
    <row r="2210" spans="7:15" x14ac:dyDescent="0.2">
      <c r="G2210" s="11"/>
      <c r="H2210" s="12"/>
      <c r="I2210" s="12"/>
      <c r="J2210" s="17"/>
      <c r="K2210" s="17"/>
      <c r="L2210" s="11"/>
      <c r="M2210" s="9"/>
      <c r="N2210" s="9"/>
      <c r="O2210" s="9"/>
    </row>
    <row r="2211" spans="7:15" x14ac:dyDescent="0.2">
      <c r="G2211" s="11"/>
      <c r="H2211" s="12"/>
      <c r="I2211" s="12"/>
      <c r="J2211" s="17"/>
      <c r="K2211" s="17"/>
      <c r="L2211" s="11"/>
      <c r="M2211" s="9"/>
      <c r="N2211" s="9"/>
      <c r="O2211" s="9"/>
    </row>
    <row r="2212" spans="7:15" x14ac:dyDescent="0.2">
      <c r="G2212" s="11"/>
      <c r="H2212" s="12"/>
      <c r="I2212" s="12"/>
      <c r="J2212" s="17"/>
      <c r="K2212" s="17"/>
      <c r="L2212" s="11"/>
      <c r="M2212" s="9"/>
      <c r="N2212" s="9"/>
      <c r="O2212" s="9"/>
    </row>
    <row r="2213" spans="7:15" x14ac:dyDescent="0.2">
      <c r="G2213" s="11"/>
      <c r="H2213" s="12"/>
      <c r="I2213" s="12"/>
      <c r="J2213" s="17"/>
      <c r="K2213" s="17"/>
      <c r="L2213" s="11"/>
      <c r="M2213" s="9"/>
      <c r="N2213" s="9"/>
      <c r="O2213" s="9"/>
    </row>
    <row r="2214" spans="7:15" x14ac:dyDescent="0.2">
      <c r="G2214" s="11"/>
      <c r="H2214" s="12"/>
      <c r="I2214" s="12"/>
      <c r="J2214" s="17"/>
      <c r="K2214" s="17"/>
      <c r="L2214" s="11"/>
      <c r="M2214" s="9"/>
      <c r="N2214" s="9"/>
      <c r="O2214" s="9"/>
    </row>
    <row r="2215" spans="7:15" x14ac:dyDescent="0.2">
      <c r="G2215" s="11"/>
      <c r="H2215" s="12"/>
      <c r="I2215" s="12"/>
      <c r="J2215" s="17"/>
      <c r="K2215" s="17"/>
      <c r="L2215" s="11"/>
      <c r="M2215" s="9"/>
      <c r="N2215" s="9"/>
      <c r="O2215" s="9"/>
    </row>
    <row r="2216" spans="7:15" x14ac:dyDescent="0.2">
      <c r="G2216" s="11"/>
      <c r="H2216" s="12"/>
      <c r="I2216" s="12"/>
      <c r="J2216" s="17"/>
      <c r="K2216" s="17"/>
      <c r="L2216" s="11"/>
      <c r="M2216" s="9"/>
      <c r="N2216" s="9"/>
      <c r="O2216" s="9"/>
    </row>
    <row r="2217" spans="7:15" x14ac:dyDescent="0.2">
      <c r="G2217" s="11"/>
      <c r="H2217" s="12"/>
      <c r="I2217" s="12"/>
      <c r="J2217" s="17"/>
      <c r="K2217" s="17"/>
      <c r="L2217" s="11"/>
      <c r="M2217" s="9"/>
      <c r="N2217" s="9"/>
      <c r="O2217" s="9"/>
    </row>
    <row r="2218" spans="7:15" x14ac:dyDescent="0.2">
      <c r="G2218" s="11"/>
      <c r="H2218" s="12"/>
      <c r="I2218" s="12"/>
      <c r="J2218" s="17"/>
      <c r="K2218" s="17"/>
      <c r="L2218" s="11"/>
      <c r="M2218" s="9"/>
      <c r="N2218" s="9"/>
      <c r="O2218" s="9"/>
    </row>
    <row r="2219" spans="7:15" x14ac:dyDescent="0.2">
      <c r="G2219" s="11"/>
      <c r="H2219" s="12"/>
      <c r="I2219" s="12"/>
      <c r="J2219" s="17"/>
      <c r="K2219" s="17"/>
      <c r="L2219" s="11"/>
      <c r="M2219" s="9"/>
      <c r="N2219" s="9"/>
      <c r="O2219" s="9"/>
    </row>
    <row r="2220" spans="7:15" x14ac:dyDescent="0.2">
      <c r="G2220" s="11"/>
      <c r="H2220" s="12"/>
      <c r="I2220" s="12"/>
      <c r="J2220" s="17"/>
      <c r="K2220" s="17"/>
      <c r="L2220" s="11"/>
      <c r="M2220" s="9"/>
      <c r="N2220" s="9"/>
      <c r="O2220" s="9"/>
    </row>
    <row r="2221" spans="7:15" x14ac:dyDescent="0.2">
      <c r="G2221" s="11"/>
      <c r="H2221" s="12"/>
      <c r="I2221" s="12"/>
      <c r="J2221" s="17"/>
      <c r="K2221" s="17"/>
      <c r="L2221" s="11"/>
      <c r="M2221" s="9"/>
      <c r="N2221" s="9"/>
      <c r="O2221" s="9"/>
    </row>
    <row r="2222" spans="7:15" x14ac:dyDescent="0.2">
      <c r="G2222" s="11"/>
      <c r="H2222" s="12"/>
      <c r="I2222" s="12"/>
      <c r="J2222" s="17"/>
      <c r="K2222" s="17"/>
      <c r="L2222" s="11"/>
      <c r="M2222" s="9"/>
      <c r="N2222" s="9"/>
      <c r="O2222" s="9"/>
    </row>
    <row r="2223" spans="7:15" x14ac:dyDescent="0.2">
      <c r="G2223" s="11"/>
      <c r="H2223" s="12"/>
      <c r="I2223" s="12"/>
      <c r="J2223" s="17"/>
      <c r="K2223" s="17"/>
      <c r="L2223" s="11"/>
      <c r="M2223" s="9"/>
      <c r="N2223" s="9"/>
      <c r="O2223" s="9"/>
    </row>
    <row r="2224" spans="7:15" x14ac:dyDescent="0.2">
      <c r="G2224" s="11"/>
      <c r="H2224" s="12"/>
      <c r="I2224" s="12"/>
      <c r="J2224" s="17"/>
      <c r="K2224" s="17"/>
      <c r="L2224" s="11"/>
      <c r="M2224" s="9"/>
      <c r="N2224" s="9"/>
      <c r="O2224" s="9"/>
    </row>
    <row r="2225" spans="7:15" x14ac:dyDescent="0.2">
      <c r="G2225" s="11"/>
      <c r="H2225" s="12"/>
      <c r="I2225" s="12"/>
      <c r="J2225" s="17"/>
      <c r="K2225" s="17"/>
      <c r="L2225" s="11"/>
      <c r="M2225" s="9"/>
      <c r="N2225" s="9"/>
      <c r="O2225" s="9"/>
    </row>
    <row r="2226" spans="7:15" x14ac:dyDescent="0.2">
      <c r="G2226" s="11"/>
      <c r="H2226" s="12"/>
      <c r="I2226" s="12"/>
      <c r="J2226" s="17"/>
      <c r="K2226" s="17"/>
      <c r="L2226" s="11"/>
      <c r="M2226" s="9"/>
      <c r="N2226" s="9"/>
      <c r="O2226" s="9"/>
    </row>
    <row r="2227" spans="7:15" x14ac:dyDescent="0.2">
      <c r="G2227" s="11"/>
      <c r="H2227" s="12"/>
      <c r="I2227" s="12"/>
      <c r="J2227" s="17"/>
      <c r="K2227" s="17"/>
      <c r="L2227" s="11"/>
      <c r="M2227" s="9"/>
      <c r="N2227" s="9"/>
      <c r="O2227" s="9"/>
    </row>
    <row r="2228" spans="7:15" x14ac:dyDescent="0.2">
      <c r="G2228" s="11"/>
      <c r="H2228" s="12"/>
      <c r="I2228" s="12"/>
      <c r="J2228" s="17"/>
      <c r="K2228" s="17"/>
      <c r="L2228" s="11"/>
      <c r="M2228" s="9"/>
      <c r="N2228" s="9"/>
      <c r="O2228" s="9"/>
    </row>
    <row r="2229" spans="7:15" x14ac:dyDescent="0.2">
      <c r="G2229" s="11"/>
      <c r="H2229" s="12"/>
      <c r="I2229" s="12"/>
      <c r="J2229" s="17"/>
      <c r="K2229" s="17"/>
      <c r="L2229" s="11"/>
      <c r="M2229" s="9"/>
      <c r="N2229" s="9"/>
      <c r="O2229" s="9"/>
    </row>
    <row r="2230" spans="7:15" x14ac:dyDescent="0.2">
      <c r="G2230" s="11"/>
      <c r="H2230" s="12"/>
      <c r="I2230" s="12"/>
      <c r="J2230" s="17"/>
      <c r="K2230" s="17"/>
      <c r="L2230" s="11"/>
      <c r="M2230" s="9"/>
      <c r="N2230" s="9"/>
      <c r="O2230" s="9"/>
    </row>
    <row r="2231" spans="7:15" x14ac:dyDescent="0.2">
      <c r="G2231" s="11"/>
      <c r="H2231" s="12"/>
      <c r="I2231" s="12"/>
      <c r="J2231" s="17"/>
      <c r="K2231" s="17"/>
      <c r="L2231" s="11"/>
      <c r="M2231" s="9"/>
      <c r="N2231" s="9"/>
      <c r="O2231" s="9"/>
    </row>
    <row r="2232" spans="7:15" x14ac:dyDescent="0.2">
      <c r="G2232" s="11"/>
      <c r="H2232" s="12"/>
      <c r="I2232" s="12"/>
      <c r="J2232" s="17"/>
      <c r="K2232" s="17"/>
      <c r="L2232" s="11"/>
      <c r="M2232" s="9"/>
      <c r="N2232" s="9"/>
      <c r="O2232" s="9"/>
    </row>
    <row r="2233" spans="7:15" x14ac:dyDescent="0.2">
      <c r="G2233" s="11"/>
      <c r="H2233" s="12"/>
      <c r="I2233" s="12"/>
      <c r="J2233" s="17"/>
      <c r="K2233" s="17"/>
      <c r="L2233" s="11"/>
      <c r="M2233" s="9"/>
      <c r="N2233" s="9"/>
      <c r="O2233" s="9"/>
    </row>
    <row r="2234" spans="7:15" x14ac:dyDescent="0.2">
      <c r="G2234" s="11"/>
      <c r="H2234" s="12"/>
      <c r="I2234" s="12"/>
      <c r="J2234" s="17"/>
      <c r="K2234" s="17"/>
      <c r="L2234" s="11"/>
      <c r="M2234" s="9"/>
      <c r="N2234" s="9"/>
      <c r="O2234" s="9"/>
    </row>
    <row r="2235" spans="7:15" x14ac:dyDescent="0.2">
      <c r="G2235" s="11"/>
      <c r="H2235" s="12"/>
      <c r="I2235" s="12"/>
      <c r="J2235" s="17"/>
      <c r="K2235" s="17"/>
      <c r="L2235" s="11"/>
      <c r="M2235" s="9"/>
      <c r="N2235" s="9"/>
      <c r="O2235" s="9"/>
    </row>
    <row r="2236" spans="7:15" x14ac:dyDescent="0.2">
      <c r="G2236" s="11"/>
      <c r="H2236" s="12"/>
      <c r="I2236" s="12"/>
      <c r="J2236" s="17"/>
      <c r="K2236" s="17"/>
      <c r="L2236" s="11"/>
      <c r="M2236" s="9"/>
      <c r="N2236" s="9"/>
      <c r="O2236" s="9"/>
    </row>
    <row r="2237" spans="7:15" x14ac:dyDescent="0.2">
      <c r="G2237" s="11"/>
      <c r="H2237" s="12"/>
      <c r="I2237" s="12"/>
      <c r="J2237" s="17"/>
      <c r="K2237" s="17"/>
      <c r="L2237" s="11"/>
      <c r="M2237" s="9"/>
      <c r="N2237" s="9"/>
      <c r="O2237" s="9"/>
    </row>
    <row r="2238" spans="7:15" x14ac:dyDescent="0.2">
      <c r="G2238" s="11"/>
      <c r="H2238" s="12"/>
      <c r="I2238" s="12"/>
      <c r="J2238" s="17"/>
      <c r="K2238" s="17"/>
      <c r="L2238" s="11"/>
      <c r="M2238" s="9"/>
      <c r="N2238" s="9"/>
      <c r="O2238" s="9"/>
    </row>
    <row r="2239" spans="7:15" x14ac:dyDescent="0.2">
      <c r="G2239" s="11"/>
      <c r="H2239" s="12"/>
      <c r="I2239" s="12"/>
      <c r="J2239" s="17"/>
      <c r="K2239" s="17"/>
      <c r="L2239" s="11"/>
      <c r="M2239" s="9"/>
      <c r="N2239" s="9"/>
      <c r="O2239" s="9"/>
    </row>
    <row r="2240" spans="7:15" x14ac:dyDescent="0.2">
      <c r="G2240" s="11"/>
      <c r="H2240" s="12"/>
      <c r="I2240" s="12"/>
      <c r="J2240" s="17"/>
      <c r="K2240" s="17"/>
      <c r="L2240" s="11"/>
      <c r="M2240" s="9"/>
      <c r="N2240" s="9"/>
      <c r="O2240" s="9"/>
    </row>
    <row r="2241" spans="7:15" x14ac:dyDescent="0.2">
      <c r="G2241" s="11"/>
      <c r="H2241" s="12"/>
      <c r="I2241" s="12"/>
      <c r="J2241" s="17"/>
      <c r="K2241" s="17"/>
      <c r="L2241" s="11"/>
      <c r="M2241" s="9"/>
      <c r="N2241" s="9"/>
      <c r="O2241" s="9"/>
    </row>
    <row r="2242" spans="7:15" x14ac:dyDescent="0.2">
      <c r="G2242" s="11"/>
      <c r="H2242" s="12"/>
      <c r="I2242" s="12"/>
      <c r="J2242" s="17"/>
      <c r="K2242" s="17"/>
      <c r="L2242" s="11"/>
      <c r="M2242" s="9"/>
      <c r="N2242" s="9"/>
      <c r="O2242" s="9"/>
    </row>
    <row r="2243" spans="7:15" x14ac:dyDescent="0.2">
      <c r="G2243" s="11"/>
      <c r="H2243" s="12"/>
      <c r="I2243" s="12"/>
      <c r="J2243" s="17"/>
      <c r="K2243" s="17"/>
      <c r="L2243" s="11"/>
      <c r="M2243" s="9"/>
      <c r="N2243" s="9"/>
      <c r="O2243" s="9"/>
    </row>
    <row r="2244" spans="7:15" x14ac:dyDescent="0.2">
      <c r="G2244" s="11"/>
      <c r="H2244" s="12"/>
      <c r="I2244" s="12"/>
      <c r="J2244" s="17"/>
      <c r="K2244" s="17"/>
      <c r="L2244" s="11"/>
      <c r="M2244" s="9"/>
      <c r="N2244" s="9"/>
      <c r="O2244" s="9"/>
    </row>
    <row r="2245" spans="7:15" x14ac:dyDescent="0.2">
      <c r="G2245" s="11"/>
      <c r="H2245" s="12"/>
      <c r="I2245" s="12"/>
      <c r="J2245" s="17"/>
      <c r="K2245" s="17"/>
      <c r="L2245" s="11"/>
      <c r="M2245" s="9"/>
      <c r="N2245" s="9"/>
      <c r="O2245" s="9"/>
    </row>
    <row r="2246" spans="7:15" x14ac:dyDescent="0.2">
      <c r="G2246" s="11"/>
      <c r="H2246" s="12"/>
      <c r="I2246" s="12"/>
      <c r="J2246" s="17"/>
      <c r="K2246" s="17"/>
      <c r="L2246" s="11"/>
      <c r="M2246" s="9"/>
      <c r="N2246" s="9"/>
      <c r="O2246" s="9"/>
    </row>
    <row r="2247" spans="7:15" x14ac:dyDescent="0.2">
      <c r="G2247" s="11"/>
      <c r="H2247" s="12"/>
      <c r="I2247" s="12"/>
      <c r="J2247" s="17"/>
      <c r="K2247" s="17"/>
      <c r="L2247" s="11"/>
      <c r="M2247" s="9"/>
      <c r="N2247" s="9"/>
      <c r="O2247" s="9"/>
    </row>
    <row r="2248" spans="7:15" x14ac:dyDescent="0.2">
      <c r="G2248" s="11"/>
      <c r="H2248" s="12"/>
      <c r="I2248" s="12"/>
      <c r="J2248" s="17"/>
      <c r="K2248" s="17"/>
      <c r="L2248" s="11"/>
      <c r="M2248" s="9"/>
      <c r="N2248" s="9"/>
      <c r="O2248" s="9"/>
    </row>
    <row r="2249" spans="7:15" x14ac:dyDescent="0.2">
      <c r="G2249" s="11"/>
      <c r="H2249" s="12"/>
      <c r="I2249" s="12"/>
      <c r="J2249" s="17"/>
      <c r="K2249" s="17"/>
      <c r="L2249" s="11"/>
      <c r="M2249" s="9"/>
      <c r="N2249" s="9"/>
      <c r="O2249" s="9"/>
    </row>
    <row r="2250" spans="7:15" x14ac:dyDescent="0.2">
      <c r="G2250" s="11"/>
      <c r="H2250" s="12"/>
      <c r="I2250" s="12"/>
      <c r="J2250" s="17"/>
      <c r="K2250" s="17"/>
      <c r="L2250" s="11"/>
      <c r="M2250" s="9"/>
      <c r="N2250" s="9"/>
      <c r="O2250" s="9"/>
    </row>
    <row r="2251" spans="7:15" x14ac:dyDescent="0.2">
      <c r="G2251" s="11"/>
      <c r="H2251" s="12"/>
      <c r="I2251" s="12"/>
      <c r="J2251" s="17"/>
      <c r="K2251" s="17"/>
      <c r="L2251" s="11"/>
      <c r="M2251" s="9"/>
      <c r="N2251" s="9"/>
      <c r="O2251" s="9"/>
    </row>
    <row r="2252" spans="7:15" x14ac:dyDescent="0.2">
      <c r="G2252" s="11"/>
      <c r="H2252" s="12"/>
      <c r="I2252" s="12"/>
      <c r="J2252" s="17"/>
      <c r="K2252" s="17"/>
      <c r="L2252" s="11"/>
      <c r="M2252" s="9"/>
      <c r="N2252" s="9"/>
      <c r="O2252" s="9"/>
    </row>
    <row r="2253" spans="7:15" x14ac:dyDescent="0.2">
      <c r="G2253" s="11"/>
      <c r="H2253" s="12"/>
      <c r="I2253" s="12"/>
      <c r="J2253" s="17"/>
      <c r="K2253" s="17"/>
      <c r="L2253" s="11"/>
      <c r="M2253" s="9"/>
      <c r="N2253" s="9"/>
      <c r="O2253" s="9"/>
    </row>
    <row r="2254" spans="7:15" x14ac:dyDescent="0.2">
      <c r="G2254" s="11"/>
      <c r="H2254" s="12"/>
      <c r="I2254" s="12"/>
      <c r="J2254" s="17"/>
      <c r="K2254" s="17"/>
      <c r="L2254" s="11"/>
      <c r="M2254" s="9"/>
      <c r="N2254" s="9"/>
      <c r="O2254" s="9"/>
    </row>
    <row r="2255" spans="7:15" x14ac:dyDescent="0.2">
      <c r="G2255" s="11"/>
      <c r="H2255" s="12"/>
      <c r="I2255" s="12"/>
      <c r="J2255" s="17"/>
      <c r="K2255" s="17"/>
      <c r="L2255" s="11"/>
      <c r="M2255" s="9"/>
      <c r="N2255" s="9"/>
      <c r="O2255" s="9"/>
    </row>
    <row r="2256" spans="7:15" x14ac:dyDescent="0.2">
      <c r="G2256" s="11"/>
      <c r="H2256" s="12"/>
      <c r="I2256" s="12"/>
      <c r="J2256" s="17"/>
      <c r="K2256" s="17"/>
      <c r="L2256" s="11"/>
      <c r="M2256" s="9"/>
      <c r="N2256" s="9"/>
      <c r="O2256" s="9"/>
    </row>
    <row r="2257" spans="7:15" x14ac:dyDescent="0.2">
      <c r="G2257" s="11"/>
      <c r="H2257" s="12"/>
      <c r="I2257" s="12"/>
      <c r="J2257" s="17"/>
      <c r="K2257" s="17"/>
      <c r="L2257" s="11"/>
      <c r="M2257" s="9"/>
      <c r="N2257" s="9"/>
      <c r="O2257" s="9"/>
    </row>
    <row r="2258" spans="7:15" x14ac:dyDescent="0.2">
      <c r="G2258" s="11"/>
      <c r="H2258" s="12"/>
      <c r="I2258" s="12"/>
      <c r="J2258" s="17"/>
      <c r="K2258" s="17"/>
      <c r="L2258" s="11"/>
      <c r="M2258" s="9"/>
      <c r="N2258" s="9"/>
      <c r="O2258" s="9"/>
    </row>
    <row r="2259" spans="7:15" x14ac:dyDescent="0.2">
      <c r="G2259" s="11"/>
      <c r="H2259" s="12"/>
      <c r="I2259" s="12"/>
      <c r="J2259" s="17"/>
      <c r="K2259" s="17"/>
      <c r="L2259" s="11"/>
      <c r="M2259" s="9"/>
      <c r="N2259" s="9"/>
      <c r="O2259" s="9"/>
    </row>
    <row r="2260" spans="7:15" x14ac:dyDescent="0.2">
      <c r="G2260" s="11"/>
      <c r="H2260" s="12"/>
      <c r="I2260" s="12"/>
      <c r="J2260" s="17"/>
      <c r="K2260" s="17"/>
      <c r="L2260" s="11"/>
      <c r="M2260" s="9"/>
      <c r="N2260" s="9"/>
      <c r="O2260" s="9"/>
    </row>
    <row r="2261" spans="7:15" x14ac:dyDescent="0.2">
      <c r="G2261" s="11"/>
      <c r="H2261" s="12"/>
      <c r="I2261" s="12"/>
      <c r="J2261" s="17"/>
      <c r="K2261" s="17"/>
      <c r="L2261" s="11"/>
      <c r="M2261" s="9"/>
      <c r="N2261" s="9"/>
      <c r="O2261" s="9"/>
    </row>
    <row r="2262" spans="7:15" x14ac:dyDescent="0.2">
      <c r="G2262" s="11"/>
      <c r="H2262" s="12"/>
      <c r="I2262" s="12"/>
      <c r="J2262" s="17"/>
      <c r="K2262" s="17"/>
      <c r="L2262" s="11"/>
      <c r="M2262" s="9"/>
      <c r="N2262" s="9"/>
      <c r="O2262" s="9"/>
    </row>
    <row r="2263" spans="7:15" x14ac:dyDescent="0.2">
      <c r="G2263" s="11"/>
      <c r="H2263" s="12"/>
      <c r="I2263" s="12"/>
      <c r="J2263" s="17"/>
      <c r="K2263" s="17"/>
      <c r="L2263" s="11"/>
      <c r="M2263" s="9"/>
      <c r="N2263" s="9"/>
      <c r="O2263" s="9"/>
    </row>
    <row r="2264" spans="7:15" x14ac:dyDescent="0.2">
      <c r="G2264" s="11"/>
      <c r="H2264" s="12"/>
      <c r="I2264" s="12"/>
      <c r="J2264" s="17"/>
      <c r="K2264" s="17"/>
      <c r="L2264" s="11"/>
      <c r="M2264" s="9"/>
      <c r="N2264" s="9"/>
      <c r="O2264" s="9"/>
    </row>
    <row r="2265" spans="7:15" x14ac:dyDescent="0.2">
      <c r="G2265" s="11"/>
      <c r="H2265" s="12"/>
      <c r="I2265" s="12"/>
      <c r="J2265" s="17"/>
      <c r="K2265" s="17"/>
      <c r="L2265" s="11"/>
      <c r="M2265" s="9"/>
      <c r="N2265" s="9"/>
      <c r="O2265" s="9"/>
    </row>
    <row r="2266" spans="7:15" x14ac:dyDescent="0.2">
      <c r="G2266" s="11"/>
      <c r="H2266" s="12"/>
      <c r="I2266" s="12"/>
      <c r="J2266" s="17"/>
      <c r="K2266" s="17"/>
      <c r="L2266" s="11"/>
      <c r="M2266" s="9"/>
      <c r="N2266" s="9"/>
      <c r="O2266" s="9"/>
    </row>
    <row r="2267" spans="7:15" x14ac:dyDescent="0.2">
      <c r="G2267" s="11"/>
      <c r="H2267" s="12"/>
      <c r="I2267" s="12"/>
      <c r="J2267" s="17"/>
      <c r="K2267" s="17"/>
      <c r="L2267" s="11"/>
      <c r="M2267" s="9"/>
      <c r="N2267" s="9"/>
      <c r="O2267" s="9"/>
    </row>
    <row r="2268" spans="7:15" x14ac:dyDescent="0.2">
      <c r="G2268" s="11"/>
      <c r="H2268" s="12"/>
      <c r="I2268" s="12"/>
      <c r="J2268" s="17"/>
      <c r="K2268" s="17"/>
      <c r="L2268" s="11"/>
      <c r="M2268" s="9"/>
      <c r="N2268" s="9"/>
      <c r="O2268" s="9"/>
    </row>
    <row r="2269" spans="7:15" x14ac:dyDescent="0.2">
      <c r="G2269" s="11"/>
      <c r="H2269" s="12"/>
      <c r="I2269" s="12"/>
      <c r="J2269" s="17"/>
      <c r="K2269" s="17"/>
      <c r="L2269" s="11"/>
      <c r="M2269" s="9"/>
      <c r="N2269" s="9"/>
      <c r="O2269" s="9"/>
    </row>
    <row r="2270" spans="7:15" x14ac:dyDescent="0.2">
      <c r="G2270" s="11"/>
      <c r="H2270" s="12"/>
      <c r="I2270" s="12"/>
      <c r="J2270" s="17"/>
      <c r="K2270" s="17"/>
      <c r="L2270" s="11"/>
      <c r="M2270" s="9"/>
      <c r="N2270" s="9"/>
      <c r="O2270" s="9"/>
    </row>
    <row r="2271" spans="7:15" x14ac:dyDescent="0.2">
      <c r="G2271" s="11"/>
      <c r="H2271" s="12"/>
      <c r="I2271" s="12"/>
      <c r="J2271" s="17"/>
      <c r="K2271" s="17"/>
      <c r="L2271" s="11"/>
      <c r="M2271" s="9"/>
      <c r="N2271" s="9"/>
      <c r="O2271" s="9"/>
    </row>
    <row r="2272" spans="7:15" x14ac:dyDescent="0.2">
      <c r="G2272" s="11"/>
      <c r="H2272" s="12"/>
      <c r="I2272" s="12"/>
      <c r="J2272" s="17"/>
      <c r="K2272" s="17"/>
      <c r="L2272" s="11"/>
      <c r="M2272" s="9"/>
      <c r="N2272" s="9"/>
      <c r="O2272" s="9"/>
    </row>
    <row r="2273" spans="7:15" x14ac:dyDescent="0.2">
      <c r="G2273" s="11"/>
      <c r="H2273" s="12"/>
      <c r="I2273" s="12"/>
      <c r="J2273" s="17"/>
      <c r="K2273" s="17"/>
      <c r="L2273" s="11"/>
      <c r="M2273" s="9"/>
      <c r="N2273" s="9"/>
      <c r="O2273" s="9"/>
    </row>
    <row r="2274" spans="7:15" x14ac:dyDescent="0.2">
      <c r="G2274" s="11"/>
      <c r="H2274" s="12"/>
      <c r="I2274" s="12"/>
      <c r="J2274" s="17"/>
      <c r="K2274" s="17"/>
      <c r="L2274" s="11"/>
      <c r="M2274" s="9"/>
      <c r="N2274" s="9"/>
      <c r="O2274" s="9"/>
    </row>
    <row r="2275" spans="7:15" x14ac:dyDescent="0.2">
      <c r="G2275" s="11"/>
      <c r="H2275" s="12"/>
      <c r="I2275" s="12"/>
      <c r="J2275" s="17"/>
      <c r="K2275" s="17"/>
      <c r="L2275" s="11"/>
      <c r="M2275" s="9"/>
      <c r="N2275" s="9"/>
      <c r="O2275" s="9"/>
    </row>
    <row r="2276" spans="7:15" x14ac:dyDescent="0.2">
      <c r="G2276" s="11"/>
      <c r="H2276" s="12"/>
      <c r="I2276" s="12"/>
      <c r="J2276" s="17"/>
      <c r="K2276" s="17"/>
      <c r="L2276" s="11"/>
      <c r="M2276" s="9"/>
      <c r="N2276" s="9"/>
      <c r="O2276" s="9"/>
    </row>
    <row r="2277" spans="7:15" x14ac:dyDescent="0.2">
      <c r="G2277" s="11"/>
      <c r="H2277" s="12"/>
      <c r="I2277" s="12"/>
      <c r="J2277" s="17"/>
      <c r="K2277" s="17"/>
      <c r="L2277" s="11"/>
      <c r="M2277" s="9"/>
      <c r="N2277" s="9"/>
      <c r="O2277" s="9"/>
    </row>
    <row r="2278" spans="7:15" x14ac:dyDescent="0.2">
      <c r="G2278" s="11"/>
      <c r="H2278" s="12"/>
      <c r="I2278" s="12"/>
      <c r="J2278" s="17"/>
      <c r="K2278" s="17"/>
      <c r="L2278" s="11"/>
      <c r="M2278" s="9"/>
      <c r="N2278" s="9"/>
      <c r="O2278" s="9"/>
    </row>
    <row r="2279" spans="7:15" x14ac:dyDescent="0.2">
      <c r="G2279" s="11"/>
      <c r="H2279" s="12"/>
      <c r="I2279" s="12"/>
      <c r="J2279" s="17"/>
      <c r="K2279" s="17"/>
      <c r="L2279" s="11"/>
      <c r="M2279" s="9"/>
      <c r="N2279" s="9"/>
      <c r="O2279" s="9"/>
    </row>
    <row r="2280" spans="7:15" x14ac:dyDescent="0.2">
      <c r="G2280" s="11"/>
      <c r="H2280" s="12"/>
      <c r="I2280" s="12"/>
      <c r="J2280" s="17"/>
      <c r="K2280" s="17"/>
      <c r="L2280" s="11"/>
      <c r="M2280" s="9"/>
      <c r="N2280" s="9"/>
      <c r="O2280" s="9"/>
    </row>
    <row r="2281" spans="7:15" x14ac:dyDescent="0.2">
      <c r="G2281" s="11"/>
      <c r="H2281" s="12"/>
      <c r="I2281" s="12"/>
      <c r="J2281" s="17"/>
      <c r="K2281" s="17"/>
      <c r="L2281" s="11"/>
      <c r="M2281" s="9"/>
      <c r="N2281" s="9"/>
      <c r="O2281" s="9"/>
    </row>
    <row r="2282" spans="7:15" x14ac:dyDescent="0.2">
      <c r="G2282" s="11"/>
      <c r="H2282" s="12"/>
      <c r="I2282" s="12"/>
      <c r="J2282" s="17"/>
      <c r="K2282" s="17"/>
      <c r="L2282" s="11"/>
      <c r="M2282" s="9"/>
      <c r="N2282" s="9"/>
      <c r="O2282" s="9"/>
    </row>
    <row r="2283" spans="7:15" x14ac:dyDescent="0.2">
      <c r="G2283" s="11"/>
      <c r="H2283" s="12"/>
      <c r="I2283" s="12"/>
      <c r="J2283" s="17"/>
      <c r="K2283" s="17"/>
      <c r="L2283" s="11"/>
      <c r="M2283" s="9"/>
      <c r="N2283" s="9"/>
      <c r="O2283" s="9"/>
    </row>
    <row r="2284" spans="7:15" x14ac:dyDescent="0.2">
      <c r="G2284" s="11"/>
      <c r="H2284" s="12"/>
      <c r="I2284" s="12"/>
      <c r="J2284" s="17"/>
      <c r="K2284" s="17"/>
      <c r="L2284" s="11"/>
      <c r="M2284" s="9"/>
      <c r="N2284" s="9"/>
      <c r="O2284" s="9"/>
    </row>
    <row r="2285" spans="7:15" x14ac:dyDescent="0.2">
      <c r="G2285" s="11"/>
      <c r="H2285" s="12"/>
      <c r="I2285" s="12"/>
      <c r="J2285" s="17"/>
      <c r="K2285" s="17"/>
      <c r="L2285" s="11"/>
      <c r="M2285" s="9"/>
      <c r="N2285" s="9"/>
      <c r="O2285" s="9"/>
    </row>
    <row r="2286" spans="7:15" x14ac:dyDescent="0.2">
      <c r="G2286" s="11"/>
      <c r="H2286" s="12"/>
      <c r="I2286" s="12"/>
      <c r="J2286" s="17"/>
      <c r="K2286" s="17"/>
      <c r="L2286" s="11"/>
      <c r="M2286" s="9"/>
      <c r="N2286" s="9"/>
      <c r="O2286" s="9"/>
    </row>
    <row r="2287" spans="7:15" x14ac:dyDescent="0.2">
      <c r="G2287" s="11"/>
      <c r="H2287" s="12"/>
      <c r="I2287" s="12"/>
      <c r="J2287" s="17"/>
      <c r="K2287" s="17"/>
      <c r="L2287" s="11"/>
      <c r="M2287" s="9"/>
      <c r="N2287" s="9"/>
      <c r="O2287" s="9"/>
    </row>
    <row r="2288" spans="7:15" x14ac:dyDescent="0.2">
      <c r="G2288" s="11"/>
      <c r="H2288" s="12"/>
      <c r="I2288" s="12"/>
      <c r="J2288" s="17"/>
      <c r="K2288" s="17"/>
      <c r="L2288" s="11"/>
      <c r="M2288" s="9"/>
      <c r="N2288" s="9"/>
      <c r="O2288" s="9"/>
    </row>
    <row r="2289" spans="7:15" x14ac:dyDescent="0.2">
      <c r="G2289" s="11"/>
      <c r="H2289" s="12"/>
      <c r="I2289" s="12"/>
      <c r="J2289" s="17"/>
      <c r="K2289" s="17"/>
      <c r="L2289" s="11"/>
      <c r="M2289" s="9"/>
      <c r="N2289" s="9"/>
      <c r="O2289" s="9"/>
    </row>
    <row r="2290" spans="7:15" x14ac:dyDescent="0.2">
      <c r="G2290" s="11"/>
      <c r="H2290" s="12"/>
      <c r="I2290" s="12"/>
      <c r="J2290" s="17"/>
      <c r="K2290" s="17"/>
      <c r="L2290" s="11"/>
      <c r="M2290" s="9"/>
      <c r="N2290" s="9"/>
      <c r="O2290" s="9"/>
    </row>
    <row r="2291" spans="7:15" x14ac:dyDescent="0.2">
      <c r="G2291" s="11"/>
      <c r="H2291" s="12"/>
      <c r="I2291" s="12"/>
      <c r="J2291" s="17"/>
      <c r="K2291" s="17"/>
      <c r="L2291" s="11"/>
      <c r="M2291" s="9"/>
      <c r="N2291" s="9"/>
      <c r="O2291" s="9"/>
    </row>
    <row r="2292" spans="7:15" x14ac:dyDescent="0.2">
      <c r="G2292" s="11"/>
      <c r="H2292" s="12"/>
      <c r="I2292" s="12"/>
      <c r="J2292" s="17"/>
      <c r="K2292" s="17"/>
      <c r="L2292" s="11"/>
      <c r="M2292" s="9"/>
      <c r="N2292" s="9"/>
      <c r="O2292" s="9"/>
    </row>
    <row r="2293" spans="7:15" x14ac:dyDescent="0.2">
      <c r="G2293" s="11"/>
      <c r="H2293" s="12"/>
      <c r="I2293" s="12"/>
      <c r="J2293" s="17"/>
      <c r="K2293" s="17"/>
      <c r="L2293" s="11"/>
      <c r="M2293" s="9"/>
      <c r="N2293" s="9"/>
      <c r="O2293" s="9"/>
    </row>
    <row r="2294" spans="7:15" x14ac:dyDescent="0.2">
      <c r="G2294" s="11"/>
      <c r="H2294" s="12"/>
      <c r="I2294" s="12"/>
      <c r="J2294" s="17"/>
      <c r="K2294" s="17"/>
      <c r="L2294" s="11"/>
      <c r="M2294" s="9"/>
      <c r="N2294" s="9"/>
      <c r="O2294" s="9"/>
    </row>
    <row r="2295" spans="7:15" x14ac:dyDescent="0.2">
      <c r="G2295" s="11"/>
      <c r="H2295" s="12"/>
      <c r="I2295" s="12"/>
      <c r="J2295" s="17"/>
      <c r="K2295" s="17"/>
      <c r="L2295" s="11"/>
      <c r="M2295" s="9"/>
      <c r="N2295" s="9"/>
      <c r="O2295" s="9"/>
    </row>
    <row r="2296" spans="7:15" x14ac:dyDescent="0.2">
      <c r="G2296" s="11"/>
      <c r="H2296" s="12"/>
      <c r="I2296" s="12"/>
      <c r="J2296" s="17"/>
      <c r="K2296" s="17"/>
      <c r="L2296" s="11"/>
      <c r="M2296" s="9"/>
      <c r="N2296" s="9"/>
      <c r="O2296" s="9"/>
    </row>
    <row r="2297" spans="7:15" x14ac:dyDescent="0.2">
      <c r="G2297" s="11"/>
      <c r="H2297" s="12"/>
      <c r="I2297" s="12"/>
      <c r="J2297" s="17"/>
      <c r="K2297" s="17"/>
      <c r="L2297" s="11"/>
      <c r="M2297" s="9"/>
      <c r="N2297" s="9"/>
      <c r="O2297" s="9"/>
    </row>
    <row r="2298" spans="7:15" x14ac:dyDescent="0.2">
      <c r="G2298" s="11"/>
      <c r="H2298" s="12"/>
      <c r="I2298" s="12"/>
      <c r="J2298" s="17"/>
      <c r="K2298" s="17"/>
      <c r="L2298" s="11"/>
      <c r="M2298" s="9"/>
      <c r="N2298" s="9"/>
      <c r="O2298" s="9"/>
    </row>
    <row r="2299" spans="7:15" x14ac:dyDescent="0.2">
      <c r="G2299" s="11"/>
      <c r="H2299" s="12"/>
      <c r="I2299" s="12"/>
      <c r="J2299" s="17"/>
      <c r="K2299" s="17"/>
      <c r="L2299" s="11"/>
      <c r="M2299" s="9"/>
      <c r="N2299" s="9"/>
      <c r="O2299" s="9"/>
    </row>
    <row r="2300" spans="7:15" x14ac:dyDescent="0.2">
      <c r="G2300" s="11"/>
      <c r="H2300" s="12"/>
      <c r="I2300" s="12"/>
      <c r="J2300" s="17"/>
      <c r="K2300" s="17"/>
      <c r="L2300" s="11"/>
      <c r="M2300" s="9"/>
      <c r="N2300" s="9"/>
      <c r="O2300" s="9"/>
    </row>
    <row r="2301" spans="7:15" x14ac:dyDescent="0.2">
      <c r="G2301" s="11"/>
      <c r="H2301" s="12"/>
      <c r="I2301" s="12"/>
      <c r="J2301" s="17"/>
      <c r="K2301" s="17"/>
      <c r="L2301" s="11"/>
      <c r="M2301" s="9"/>
      <c r="N2301" s="9"/>
      <c r="O2301" s="9"/>
    </row>
    <row r="2302" spans="7:15" x14ac:dyDescent="0.2">
      <c r="G2302" s="11"/>
      <c r="H2302" s="12"/>
      <c r="I2302" s="12"/>
      <c r="J2302" s="17"/>
      <c r="K2302" s="17"/>
      <c r="L2302" s="11"/>
      <c r="M2302" s="9"/>
      <c r="N2302" s="9"/>
      <c r="O2302" s="9"/>
    </row>
    <row r="2303" spans="7:15" x14ac:dyDescent="0.2">
      <c r="G2303" s="11"/>
      <c r="H2303" s="12"/>
      <c r="I2303" s="12"/>
      <c r="J2303" s="17"/>
      <c r="K2303" s="17"/>
      <c r="L2303" s="11"/>
      <c r="M2303" s="9"/>
      <c r="N2303" s="9"/>
      <c r="O2303" s="9"/>
    </row>
    <row r="2304" spans="7:15" x14ac:dyDescent="0.2">
      <c r="G2304" s="11"/>
      <c r="H2304" s="12"/>
      <c r="I2304" s="12"/>
      <c r="J2304" s="17"/>
      <c r="K2304" s="17"/>
      <c r="L2304" s="11"/>
      <c r="M2304" s="9"/>
      <c r="N2304" s="9"/>
      <c r="O2304" s="9"/>
    </row>
    <row r="2305" spans="7:15" x14ac:dyDescent="0.2">
      <c r="G2305" s="11"/>
      <c r="H2305" s="12"/>
      <c r="I2305" s="12"/>
      <c r="J2305" s="17"/>
      <c r="K2305" s="17"/>
      <c r="L2305" s="11"/>
      <c r="M2305" s="9"/>
      <c r="N2305" s="9"/>
      <c r="O2305" s="9"/>
    </row>
    <row r="2306" spans="7:15" x14ac:dyDescent="0.2">
      <c r="G2306" s="11"/>
      <c r="H2306" s="12"/>
      <c r="I2306" s="12"/>
      <c r="J2306" s="17"/>
      <c r="K2306" s="17"/>
      <c r="L2306" s="11"/>
      <c r="M2306" s="9"/>
      <c r="N2306" s="9"/>
      <c r="O2306" s="9"/>
    </row>
    <row r="2307" spans="7:15" x14ac:dyDescent="0.2">
      <c r="G2307" s="11"/>
      <c r="H2307" s="12"/>
      <c r="I2307" s="12"/>
      <c r="J2307" s="17"/>
      <c r="K2307" s="17"/>
      <c r="L2307" s="11"/>
      <c r="M2307" s="9"/>
      <c r="N2307" s="9"/>
      <c r="O2307" s="9"/>
    </row>
    <row r="2308" spans="7:15" x14ac:dyDescent="0.2">
      <c r="G2308" s="11"/>
      <c r="H2308" s="12"/>
      <c r="I2308" s="12"/>
      <c r="J2308" s="17"/>
      <c r="K2308" s="17"/>
      <c r="L2308" s="11"/>
      <c r="M2308" s="9"/>
      <c r="N2308" s="9"/>
      <c r="O2308" s="9"/>
    </row>
    <row r="2309" spans="7:15" x14ac:dyDescent="0.2">
      <c r="G2309" s="11"/>
      <c r="H2309" s="12"/>
      <c r="I2309" s="12"/>
      <c r="J2309" s="17"/>
      <c r="K2309" s="17"/>
      <c r="L2309" s="11"/>
      <c r="M2309" s="9"/>
      <c r="N2309" s="9"/>
      <c r="O2309" s="9"/>
    </row>
    <row r="2310" spans="7:15" x14ac:dyDescent="0.2">
      <c r="G2310" s="11"/>
      <c r="H2310" s="12"/>
      <c r="I2310" s="12"/>
      <c r="J2310" s="17"/>
      <c r="K2310" s="17"/>
      <c r="L2310" s="11"/>
      <c r="M2310" s="9"/>
      <c r="N2310" s="9"/>
      <c r="O2310" s="9"/>
    </row>
    <row r="2311" spans="7:15" x14ac:dyDescent="0.2">
      <c r="G2311" s="11"/>
      <c r="H2311" s="12"/>
      <c r="I2311" s="12"/>
      <c r="J2311" s="17"/>
      <c r="K2311" s="17"/>
      <c r="L2311" s="11"/>
      <c r="M2311" s="9"/>
      <c r="N2311" s="9"/>
      <c r="O2311" s="9"/>
    </row>
    <row r="2312" spans="7:15" x14ac:dyDescent="0.2">
      <c r="G2312" s="11"/>
      <c r="H2312" s="12"/>
      <c r="I2312" s="12"/>
      <c r="J2312" s="17"/>
      <c r="K2312" s="17"/>
      <c r="L2312" s="11"/>
      <c r="M2312" s="9"/>
      <c r="N2312" s="9"/>
      <c r="O2312" s="9"/>
    </row>
    <row r="2313" spans="7:15" x14ac:dyDescent="0.2">
      <c r="G2313" s="11"/>
      <c r="H2313" s="12"/>
      <c r="I2313" s="12"/>
      <c r="J2313" s="17"/>
      <c r="K2313" s="17"/>
      <c r="L2313" s="11"/>
      <c r="M2313" s="9"/>
      <c r="N2313" s="9"/>
      <c r="O2313" s="9"/>
    </row>
    <row r="2314" spans="7:15" x14ac:dyDescent="0.2">
      <c r="G2314" s="11"/>
      <c r="H2314" s="12"/>
      <c r="I2314" s="12"/>
      <c r="J2314" s="17"/>
      <c r="K2314" s="17"/>
      <c r="L2314" s="11"/>
      <c r="M2314" s="9"/>
      <c r="N2314" s="9"/>
      <c r="O2314" s="9"/>
    </row>
    <row r="2315" spans="7:15" x14ac:dyDescent="0.2">
      <c r="G2315" s="11"/>
      <c r="H2315" s="12"/>
      <c r="I2315" s="12"/>
      <c r="J2315" s="17"/>
      <c r="K2315" s="17"/>
      <c r="L2315" s="11"/>
      <c r="M2315" s="9"/>
      <c r="N2315" s="9"/>
      <c r="O2315" s="9"/>
    </row>
    <row r="2316" spans="7:15" x14ac:dyDescent="0.2">
      <c r="G2316" s="11"/>
      <c r="H2316" s="12"/>
      <c r="I2316" s="12"/>
      <c r="J2316" s="17"/>
      <c r="K2316" s="17"/>
      <c r="L2316" s="11"/>
      <c r="M2316" s="9"/>
      <c r="N2316" s="9"/>
      <c r="O2316" s="9"/>
    </row>
    <row r="2317" spans="7:15" x14ac:dyDescent="0.2">
      <c r="G2317" s="11"/>
      <c r="H2317" s="12"/>
      <c r="I2317" s="12"/>
      <c r="J2317" s="17"/>
      <c r="K2317" s="17"/>
      <c r="L2317" s="11"/>
      <c r="M2317" s="9"/>
      <c r="N2317" s="9"/>
      <c r="O2317" s="9"/>
    </row>
    <row r="2318" spans="7:15" x14ac:dyDescent="0.2">
      <c r="G2318" s="11"/>
      <c r="H2318" s="12"/>
      <c r="I2318" s="12"/>
      <c r="J2318" s="17"/>
      <c r="K2318" s="17"/>
      <c r="L2318" s="11"/>
      <c r="M2318" s="9"/>
      <c r="N2318" s="9"/>
      <c r="O2318" s="9"/>
    </row>
    <row r="2319" spans="7:15" x14ac:dyDescent="0.2">
      <c r="G2319" s="11"/>
      <c r="H2319" s="12"/>
      <c r="I2319" s="12"/>
      <c r="J2319" s="17"/>
      <c r="K2319" s="17"/>
      <c r="L2319" s="11"/>
      <c r="M2319" s="9"/>
      <c r="N2319" s="9"/>
      <c r="O2319" s="9"/>
    </row>
    <row r="2320" spans="7:15" x14ac:dyDescent="0.2">
      <c r="G2320" s="11"/>
      <c r="H2320" s="12"/>
      <c r="I2320" s="12"/>
      <c r="J2320" s="17"/>
      <c r="K2320" s="17"/>
      <c r="L2320" s="11"/>
      <c r="M2320" s="9"/>
      <c r="N2320" s="9"/>
      <c r="O2320" s="9"/>
    </row>
    <row r="2321" spans="7:15" x14ac:dyDescent="0.2">
      <c r="G2321" s="11"/>
      <c r="H2321" s="12"/>
      <c r="I2321" s="12"/>
      <c r="J2321" s="17"/>
      <c r="K2321" s="17"/>
      <c r="L2321" s="11"/>
      <c r="M2321" s="9"/>
      <c r="N2321" s="9"/>
      <c r="O2321" s="9"/>
    </row>
    <row r="2322" spans="7:15" x14ac:dyDescent="0.2">
      <c r="G2322" s="11"/>
      <c r="H2322" s="12"/>
      <c r="I2322" s="12"/>
      <c r="J2322" s="17"/>
      <c r="K2322" s="17"/>
      <c r="L2322" s="11"/>
      <c r="M2322" s="9"/>
      <c r="N2322" s="9"/>
      <c r="O2322" s="9"/>
    </row>
    <row r="2323" spans="7:15" x14ac:dyDescent="0.2">
      <c r="G2323" s="11"/>
      <c r="H2323" s="12"/>
      <c r="I2323" s="12"/>
      <c r="J2323" s="17"/>
      <c r="K2323" s="17"/>
      <c r="L2323" s="11"/>
      <c r="M2323" s="9"/>
      <c r="N2323" s="9"/>
      <c r="O2323" s="9"/>
    </row>
    <row r="2324" spans="7:15" x14ac:dyDescent="0.2">
      <c r="G2324" s="11"/>
      <c r="H2324" s="12"/>
      <c r="I2324" s="12"/>
      <c r="J2324" s="17"/>
      <c r="K2324" s="17"/>
      <c r="L2324" s="11"/>
      <c r="M2324" s="9"/>
      <c r="N2324" s="9"/>
      <c r="O2324" s="9"/>
    </row>
    <row r="2325" spans="7:15" x14ac:dyDescent="0.2">
      <c r="G2325" s="11"/>
      <c r="H2325" s="12"/>
      <c r="I2325" s="12"/>
      <c r="J2325" s="17"/>
      <c r="K2325" s="17"/>
      <c r="L2325" s="11"/>
      <c r="M2325" s="9"/>
      <c r="N2325" s="9"/>
      <c r="O2325" s="9"/>
    </row>
    <row r="2326" spans="7:15" x14ac:dyDescent="0.2">
      <c r="G2326" s="11"/>
      <c r="H2326" s="12"/>
      <c r="I2326" s="12"/>
      <c r="J2326" s="17"/>
      <c r="K2326" s="17"/>
      <c r="L2326" s="11"/>
      <c r="M2326" s="9"/>
      <c r="N2326" s="9"/>
      <c r="O2326" s="9"/>
    </row>
    <row r="2327" spans="7:15" x14ac:dyDescent="0.2">
      <c r="G2327" s="11"/>
      <c r="H2327" s="12"/>
      <c r="I2327" s="12"/>
      <c r="J2327" s="17"/>
      <c r="K2327" s="17"/>
      <c r="L2327" s="11"/>
      <c r="M2327" s="9"/>
      <c r="N2327" s="9"/>
      <c r="O2327" s="9"/>
    </row>
    <row r="2328" spans="7:15" x14ac:dyDescent="0.2">
      <c r="G2328" s="11"/>
      <c r="H2328" s="12"/>
      <c r="I2328" s="12"/>
      <c r="J2328" s="17"/>
      <c r="K2328" s="17"/>
      <c r="L2328" s="11"/>
      <c r="M2328" s="9"/>
      <c r="N2328" s="9"/>
      <c r="O2328" s="9"/>
    </row>
    <row r="2329" spans="7:15" x14ac:dyDescent="0.2">
      <c r="G2329" s="11"/>
      <c r="H2329" s="12"/>
      <c r="I2329" s="12"/>
      <c r="J2329" s="17"/>
      <c r="K2329" s="17"/>
      <c r="L2329" s="11"/>
      <c r="M2329" s="9"/>
      <c r="N2329" s="9"/>
      <c r="O2329" s="9"/>
    </row>
    <row r="2330" spans="7:15" x14ac:dyDescent="0.2">
      <c r="G2330" s="11"/>
      <c r="H2330" s="12"/>
      <c r="I2330" s="12"/>
      <c r="J2330" s="17"/>
      <c r="K2330" s="17"/>
      <c r="L2330" s="11"/>
      <c r="M2330" s="9"/>
      <c r="N2330" s="9"/>
      <c r="O2330" s="9"/>
    </row>
    <row r="2331" spans="7:15" x14ac:dyDescent="0.2">
      <c r="G2331" s="11"/>
      <c r="H2331" s="12"/>
      <c r="I2331" s="12"/>
      <c r="J2331" s="17"/>
      <c r="K2331" s="17"/>
      <c r="L2331" s="11"/>
      <c r="M2331" s="9"/>
      <c r="N2331" s="9"/>
      <c r="O2331" s="9"/>
    </row>
    <row r="2332" spans="7:15" x14ac:dyDescent="0.2">
      <c r="G2332" s="11"/>
      <c r="H2332" s="12"/>
      <c r="I2332" s="12"/>
      <c r="J2332" s="17"/>
      <c r="K2332" s="17"/>
      <c r="L2332" s="11"/>
      <c r="M2332" s="9"/>
      <c r="N2332" s="9"/>
      <c r="O2332" s="9"/>
    </row>
    <row r="2333" spans="7:15" x14ac:dyDescent="0.2">
      <c r="G2333" s="11"/>
      <c r="H2333" s="12"/>
      <c r="I2333" s="12"/>
      <c r="J2333" s="17"/>
      <c r="K2333" s="17"/>
      <c r="L2333" s="11"/>
      <c r="M2333" s="9"/>
      <c r="N2333" s="9"/>
      <c r="O2333" s="9"/>
    </row>
    <row r="2334" spans="7:15" x14ac:dyDescent="0.2">
      <c r="G2334" s="11"/>
      <c r="H2334" s="12"/>
      <c r="I2334" s="12"/>
      <c r="J2334" s="17"/>
      <c r="K2334" s="17"/>
      <c r="L2334" s="11"/>
      <c r="M2334" s="9"/>
      <c r="N2334" s="9"/>
      <c r="O2334" s="9"/>
    </row>
    <row r="2335" spans="7:15" x14ac:dyDescent="0.2">
      <c r="G2335" s="11"/>
      <c r="H2335" s="12"/>
      <c r="I2335" s="12"/>
      <c r="J2335" s="17"/>
      <c r="K2335" s="17"/>
      <c r="L2335" s="11"/>
      <c r="M2335" s="9"/>
      <c r="N2335" s="9"/>
      <c r="O2335" s="9"/>
    </row>
    <row r="2336" spans="7:15" x14ac:dyDescent="0.2">
      <c r="G2336" s="11"/>
      <c r="H2336" s="12"/>
      <c r="I2336" s="12"/>
      <c r="J2336" s="17"/>
      <c r="K2336" s="17"/>
      <c r="L2336" s="11"/>
      <c r="M2336" s="9"/>
      <c r="N2336" s="9"/>
      <c r="O2336" s="9"/>
    </row>
    <row r="2337" spans="7:15" x14ac:dyDescent="0.2">
      <c r="G2337" s="11"/>
      <c r="H2337" s="12"/>
      <c r="I2337" s="12"/>
      <c r="J2337" s="17"/>
      <c r="K2337" s="17"/>
      <c r="L2337" s="11"/>
      <c r="M2337" s="9"/>
      <c r="N2337" s="9"/>
      <c r="O2337" s="9"/>
    </row>
    <row r="2338" spans="7:15" x14ac:dyDescent="0.2">
      <c r="G2338" s="11"/>
      <c r="H2338" s="12"/>
      <c r="I2338" s="12"/>
      <c r="J2338" s="17"/>
      <c r="K2338" s="17"/>
      <c r="L2338" s="11"/>
      <c r="M2338" s="9"/>
      <c r="N2338" s="9"/>
      <c r="O2338" s="9"/>
    </row>
    <row r="2339" spans="7:15" x14ac:dyDescent="0.2">
      <c r="G2339" s="11"/>
      <c r="H2339" s="12"/>
      <c r="I2339" s="12"/>
      <c r="J2339" s="17"/>
      <c r="K2339" s="17"/>
      <c r="L2339" s="11"/>
      <c r="M2339" s="9"/>
      <c r="N2339" s="9"/>
      <c r="O2339" s="9"/>
    </row>
    <row r="2340" spans="7:15" x14ac:dyDescent="0.2">
      <c r="G2340" s="11"/>
      <c r="H2340" s="12"/>
      <c r="I2340" s="12"/>
      <c r="J2340" s="17"/>
      <c r="K2340" s="17"/>
      <c r="L2340" s="11"/>
      <c r="M2340" s="9"/>
      <c r="N2340" s="9"/>
      <c r="O2340" s="9"/>
    </row>
    <row r="2341" spans="7:15" x14ac:dyDescent="0.2">
      <c r="G2341" s="11"/>
      <c r="H2341" s="12"/>
      <c r="I2341" s="12"/>
      <c r="J2341" s="17"/>
      <c r="K2341" s="17"/>
      <c r="L2341" s="11"/>
      <c r="M2341" s="9"/>
      <c r="N2341" s="9"/>
      <c r="O2341" s="9"/>
    </row>
    <row r="2342" spans="7:15" x14ac:dyDescent="0.2">
      <c r="G2342" s="11"/>
      <c r="H2342" s="12"/>
      <c r="I2342" s="12"/>
      <c r="J2342" s="17"/>
      <c r="K2342" s="17"/>
      <c r="L2342" s="11"/>
      <c r="M2342" s="9"/>
      <c r="N2342" s="9"/>
      <c r="O2342" s="9"/>
    </row>
    <row r="2343" spans="7:15" x14ac:dyDescent="0.2">
      <c r="G2343" s="11"/>
      <c r="H2343" s="12"/>
      <c r="I2343" s="12"/>
      <c r="J2343" s="17"/>
      <c r="K2343" s="17"/>
      <c r="L2343" s="11"/>
      <c r="M2343" s="9"/>
      <c r="N2343" s="9"/>
      <c r="O2343" s="9"/>
    </row>
    <row r="2344" spans="7:15" x14ac:dyDescent="0.2">
      <c r="G2344" s="11"/>
      <c r="H2344" s="12"/>
      <c r="I2344" s="12"/>
      <c r="J2344" s="17"/>
      <c r="K2344" s="17"/>
      <c r="L2344" s="11"/>
      <c r="M2344" s="9"/>
      <c r="N2344" s="9"/>
      <c r="O2344" s="9"/>
    </row>
    <row r="2345" spans="7:15" x14ac:dyDescent="0.2">
      <c r="G2345" s="11"/>
      <c r="H2345" s="12"/>
      <c r="I2345" s="12"/>
      <c r="J2345" s="17"/>
      <c r="K2345" s="17"/>
      <c r="L2345" s="11"/>
      <c r="M2345" s="9"/>
      <c r="N2345" s="9"/>
      <c r="O2345" s="9"/>
    </row>
    <row r="2346" spans="7:15" x14ac:dyDescent="0.2">
      <c r="G2346" s="11"/>
      <c r="H2346" s="12"/>
      <c r="I2346" s="12"/>
      <c r="J2346" s="17"/>
      <c r="K2346" s="17"/>
      <c r="L2346" s="11"/>
      <c r="M2346" s="9"/>
      <c r="N2346" s="9"/>
      <c r="O2346" s="9"/>
    </row>
    <row r="2347" spans="7:15" x14ac:dyDescent="0.2">
      <c r="G2347" s="11"/>
      <c r="H2347" s="12"/>
      <c r="I2347" s="12"/>
      <c r="J2347" s="17"/>
      <c r="K2347" s="17"/>
      <c r="L2347" s="11"/>
      <c r="M2347" s="9"/>
      <c r="N2347" s="9"/>
      <c r="O2347" s="9"/>
    </row>
  </sheetData>
  <mergeCells count="1">
    <mergeCell ref="A2:N2"/>
  </mergeCells>
  <pageMargins left="0.70866141732283472" right="0.70866141732283472" top="0.74803149606299213" bottom="0.74803149606299213" header="0.31496062992125984" footer="0.31496062992125984"/>
  <pageSetup paperSize="9" scale="65" orientation="landscape"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79998168889431442"/>
    <pageSetUpPr fitToPage="1"/>
  </sheetPr>
  <dimension ref="A2:K36"/>
  <sheetViews>
    <sheetView showGridLines="0" zoomScale="80" zoomScaleNormal="80" workbookViewId="0">
      <selection activeCell="A16" sqref="A16"/>
    </sheetView>
  </sheetViews>
  <sheetFormatPr defaultColWidth="8.7109375" defaultRowHeight="15.75" x14ac:dyDescent="0.2"/>
  <cols>
    <col min="1" max="1" width="20.42578125" style="282" customWidth="1"/>
    <col min="2" max="2" width="44.5703125" style="141" customWidth="1"/>
    <col min="3" max="3" width="18.85546875" style="142" customWidth="1"/>
    <col min="4" max="4" width="22.42578125" style="142" customWidth="1"/>
    <col min="5" max="5" width="18.28515625" style="142" customWidth="1"/>
    <col min="6" max="6" width="18.140625" style="142" customWidth="1"/>
    <col min="7" max="7" width="25.28515625" style="143" customWidth="1"/>
    <col min="8" max="8" width="24.140625" style="141" customWidth="1"/>
    <col min="9" max="9" width="18.28515625" style="141" customWidth="1"/>
    <col min="10" max="10" width="14.42578125" style="141" customWidth="1"/>
    <col min="11" max="11" width="20.28515625" style="141" customWidth="1"/>
    <col min="12" max="12" width="19.85546875" style="141" customWidth="1"/>
    <col min="13" max="13" width="16.42578125" style="141" customWidth="1"/>
    <col min="14" max="14" width="18.140625" style="141" customWidth="1"/>
    <col min="15" max="15" width="16.42578125" style="141" bestFit="1" customWidth="1"/>
    <col min="16" max="16" width="18.140625" style="141" bestFit="1" customWidth="1"/>
    <col min="17" max="17" width="27.140625" style="141" bestFit="1" customWidth="1"/>
    <col min="18" max="29" width="6.7109375" style="141" bestFit="1" customWidth="1"/>
    <col min="30" max="34" width="7.7109375" style="141" bestFit="1" customWidth="1"/>
    <col min="35" max="39" width="9.28515625" style="141" bestFit="1" customWidth="1"/>
    <col min="40" max="40" width="10.28515625" style="141" bestFit="1" customWidth="1"/>
    <col min="41" max="41" width="15" style="141" bestFit="1" customWidth="1"/>
    <col min="42" max="42" width="13.140625" style="141" bestFit="1" customWidth="1"/>
    <col min="43" max="44" width="5.7109375" style="141" bestFit="1" customWidth="1"/>
    <col min="45" max="55" width="6.7109375" style="141" bestFit="1" customWidth="1"/>
    <col min="56" max="65" width="7.7109375" style="141" bestFit="1" customWidth="1"/>
    <col min="66" max="71" width="9.28515625" style="141" bestFit="1" customWidth="1"/>
    <col min="72" max="72" width="10.28515625" style="141" bestFit="1" customWidth="1"/>
    <col min="73" max="73" width="16.42578125" style="141" bestFit="1" customWidth="1"/>
    <col min="74" max="74" width="11.7109375" style="141" bestFit="1" customWidth="1"/>
    <col min="75" max="16384" width="8.7109375" style="141"/>
  </cols>
  <sheetData>
    <row r="2" spans="1:11" ht="21" x14ac:dyDescent="0.2">
      <c r="A2" s="354" t="s">
        <v>219</v>
      </c>
      <c r="B2" s="355"/>
      <c r="C2" s="355"/>
      <c r="D2" s="355"/>
      <c r="E2" s="355"/>
      <c r="F2" s="355"/>
      <c r="G2" s="356"/>
      <c r="H2" s="357"/>
      <c r="I2" s="357"/>
      <c r="J2" s="357"/>
      <c r="K2" s="357"/>
    </row>
    <row r="3" spans="1:11" x14ac:dyDescent="0.2">
      <c r="G3" s="141"/>
      <c r="J3" s="169" t="s">
        <v>246</v>
      </c>
      <c r="K3" s="189" t="e">
        <f>GETPIVOTDATA(" Total Costs",$A$5)+K4</f>
        <v>#N/A</v>
      </c>
    </row>
    <row r="4" spans="1:11" ht="18.600000000000001" customHeight="1" x14ac:dyDescent="0.2">
      <c r="C4" s="141"/>
      <c r="D4" s="141"/>
      <c r="E4" s="141"/>
      <c r="F4" s="141"/>
      <c r="H4" s="358" t="s">
        <v>245</v>
      </c>
      <c r="I4" s="359"/>
      <c r="J4" s="359"/>
      <c r="K4" s="188" t="e">
        <f>sfonsacosts</f>
        <v>#N/A</v>
      </c>
    </row>
    <row r="5" spans="1:11" hidden="1" x14ac:dyDescent="0.2">
      <c r="A5" s="304"/>
      <c r="B5" s="305"/>
      <c r="C5" s="299" t="s">
        <v>76</v>
      </c>
      <c r="D5" s="297"/>
      <c r="E5" s="300"/>
      <c r="F5" s="300"/>
      <c r="G5" s="300"/>
      <c r="H5" s="300"/>
      <c r="I5" s="300"/>
      <c r="J5" s="300"/>
      <c r="K5" s="298"/>
    </row>
    <row r="6" spans="1:11" s="128" customFormat="1" ht="31.5" x14ac:dyDescent="0.2">
      <c r="A6" s="306" t="s">
        <v>351</v>
      </c>
      <c r="B6" s="301" t="s">
        <v>288</v>
      </c>
      <c r="C6" s="303" t="s">
        <v>232</v>
      </c>
      <c r="D6" s="301" t="s">
        <v>268</v>
      </c>
      <c r="E6" s="301" t="s">
        <v>269</v>
      </c>
      <c r="F6" s="303" t="s">
        <v>206</v>
      </c>
      <c r="G6" s="301" t="s">
        <v>270</v>
      </c>
      <c r="H6" s="301" t="s">
        <v>233</v>
      </c>
      <c r="I6" s="303" t="s">
        <v>225</v>
      </c>
      <c r="J6" s="301" t="s">
        <v>251</v>
      </c>
      <c r="K6" s="303" t="s">
        <v>226</v>
      </c>
    </row>
    <row r="7" spans="1:11" x14ac:dyDescent="0.2">
      <c r="A7" s="306" t="s">
        <v>399</v>
      </c>
      <c r="B7" s="301" t="s">
        <v>399</v>
      </c>
      <c r="C7" s="302"/>
      <c r="D7" s="302"/>
      <c r="E7" s="302" t="e">
        <v>#N/A</v>
      </c>
      <c r="F7" s="302" t="e">
        <v>#N/A</v>
      </c>
      <c r="G7" s="302" t="e">
        <v>#N/A</v>
      </c>
      <c r="H7" s="302" t="e">
        <v>#N/A</v>
      </c>
      <c r="I7" s="302" t="e">
        <v>#N/A</v>
      </c>
      <c r="J7" s="302"/>
      <c r="K7" s="302" t="e">
        <v>#N/A</v>
      </c>
    </row>
    <row r="8" spans="1:11" x14ac:dyDescent="0.2">
      <c r="A8" s="307" t="s">
        <v>17</v>
      </c>
      <c r="B8" s="308"/>
      <c r="C8" s="302"/>
      <c r="D8" s="302"/>
      <c r="E8" s="302" t="e">
        <v>#N/A</v>
      </c>
      <c r="F8" s="302" t="e">
        <v>#N/A</v>
      </c>
      <c r="G8" s="302" t="e">
        <v>#N/A</v>
      </c>
      <c r="H8" s="302" t="e">
        <v>#N/A</v>
      </c>
      <c r="I8" s="302" t="e">
        <v>#N/A</v>
      </c>
      <c r="J8" s="302"/>
      <c r="K8" s="302" t="e">
        <v>#N/A</v>
      </c>
    </row>
    <row r="9" spans="1:11" x14ac:dyDescent="0.2">
      <c r="A9"/>
      <c r="B9"/>
      <c r="C9"/>
      <c r="D9"/>
      <c r="E9"/>
      <c r="F9"/>
      <c r="G9"/>
      <c r="H9"/>
      <c r="I9"/>
      <c r="J9"/>
      <c r="K9"/>
    </row>
    <row r="10" spans="1:11" x14ac:dyDescent="0.2">
      <c r="A10"/>
      <c r="B10"/>
      <c r="C10"/>
      <c r="D10"/>
      <c r="E10"/>
      <c r="F10"/>
      <c r="G10"/>
      <c r="H10"/>
      <c r="I10"/>
      <c r="J10"/>
      <c r="K10"/>
    </row>
    <row r="11" spans="1:11" x14ac:dyDescent="0.2">
      <c r="A11"/>
      <c r="B11"/>
      <c r="C11"/>
      <c r="D11"/>
      <c r="E11"/>
      <c r="F11"/>
      <c r="G11"/>
      <c r="H11"/>
      <c r="I11"/>
      <c r="J11"/>
      <c r="K11"/>
    </row>
    <row r="12" spans="1:11" x14ac:dyDescent="0.2">
      <c r="A12"/>
      <c r="B12"/>
      <c r="C12"/>
      <c r="D12"/>
      <c r="E12"/>
      <c r="F12"/>
      <c r="G12"/>
      <c r="H12"/>
      <c r="I12"/>
      <c r="J12"/>
      <c r="K12"/>
    </row>
    <row r="13" spans="1:11" x14ac:dyDescent="0.2">
      <c r="A13"/>
      <c r="B13"/>
      <c r="C13"/>
      <c r="D13"/>
      <c r="E13"/>
      <c r="F13"/>
      <c r="G13"/>
      <c r="H13"/>
      <c r="I13"/>
      <c r="J13"/>
      <c r="K13"/>
    </row>
    <row r="14" spans="1:11" x14ac:dyDescent="0.2">
      <c r="A14"/>
      <c r="B14"/>
      <c r="C14"/>
      <c r="D14"/>
      <c r="E14"/>
      <c r="F14"/>
      <c r="G14"/>
      <c r="H14"/>
      <c r="I14"/>
      <c r="J14"/>
      <c r="K14"/>
    </row>
    <row r="15" spans="1:11" x14ac:dyDescent="0.2">
      <c r="A15"/>
      <c r="B15"/>
      <c r="C15"/>
      <c r="D15"/>
      <c r="E15"/>
      <c r="F15"/>
      <c r="G15"/>
      <c r="H15"/>
      <c r="I15"/>
      <c r="J15"/>
      <c r="K15"/>
    </row>
    <row r="16" spans="1:11" x14ac:dyDescent="0.2">
      <c r="A16"/>
      <c r="B16"/>
      <c r="C16"/>
      <c r="D16"/>
      <c r="E16"/>
      <c r="F16"/>
      <c r="G16"/>
      <c r="H16"/>
      <c r="I16"/>
      <c r="J16"/>
      <c r="K16"/>
    </row>
    <row r="17" spans="1:11" x14ac:dyDescent="0.2">
      <c r="A17"/>
      <c r="B17"/>
      <c r="C17"/>
      <c r="D17"/>
      <c r="E17"/>
      <c r="F17"/>
      <c r="G17"/>
      <c r="H17"/>
      <c r="I17"/>
      <c r="J17"/>
      <c r="K17"/>
    </row>
    <row r="18" spans="1:11" x14ac:dyDescent="0.2">
      <c r="A18"/>
      <c r="B18"/>
      <c r="C18"/>
      <c r="D18"/>
      <c r="E18"/>
      <c r="F18"/>
      <c r="G18"/>
      <c r="H18"/>
      <c r="I18"/>
      <c r="J18"/>
      <c r="K18"/>
    </row>
    <row r="19" spans="1:11" x14ac:dyDescent="0.2">
      <c r="A19"/>
      <c r="B19"/>
      <c r="C19"/>
      <c r="D19"/>
      <c r="E19"/>
      <c r="F19"/>
      <c r="G19"/>
      <c r="H19"/>
      <c r="I19"/>
      <c r="J19"/>
      <c r="K19"/>
    </row>
    <row r="20" spans="1:11" x14ac:dyDescent="0.2">
      <c r="A20"/>
      <c r="B20"/>
      <c r="C20"/>
      <c r="D20"/>
      <c r="E20"/>
      <c r="F20"/>
      <c r="G20"/>
      <c r="H20"/>
      <c r="I20"/>
      <c r="J20"/>
      <c r="K20"/>
    </row>
    <row r="21" spans="1:11" x14ac:dyDescent="0.2">
      <c r="A21"/>
      <c r="B21"/>
      <c r="C21"/>
      <c r="D21"/>
      <c r="E21"/>
      <c r="F21"/>
      <c r="G21"/>
      <c r="H21"/>
      <c r="I21"/>
      <c r="J21"/>
      <c r="K21"/>
    </row>
    <row r="22" spans="1:11" x14ac:dyDescent="0.2">
      <c r="A22" s="281"/>
      <c r="B22"/>
      <c r="C22"/>
      <c r="D22"/>
      <c r="E22"/>
      <c r="F22"/>
      <c r="G22"/>
      <c r="H22"/>
      <c r="I22"/>
      <c r="J22"/>
      <c r="K22"/>
    </row>
    <row r="23" spans="1:11" x14ac:dyDescent="0.2">
      <c r="A23" s="281"/>
      <c r="B23"/>
      <c r="C23"/>
      <c r="D23"/>
      <c r="E23"/>
      <c r="F23"/>
      <c r="G23"/>
      <c r="H23"/>
      <c r="I23"/>
      <c r="J23"/>
      <c r="K23"/>
    </row>
    <row r="24" spans="1:11" x14ac:dyDescent="0.2">
      <c r="A24" s="281"/>
      <c r="B24"/>
      <c r="C24"/>
      <c r="D24"/>
      <c r="E24"/>
      <c r="F24"/>
      <c r="G24"/>
      <c r="H24"/>
      <c r="I24"/>
      <c r="J24"/>
      <c r="K24"/>
    </row>
    <row r="25" spans="1:11" x14ac:dyDescent="0.2">
      <c r="A25" s="281"/>
      <c r="B25"/>
      <c r="C25"/>
      <c r="D25"/>
      <c r="E25"/>
      <c r="F25"/>
      <c r="G25"/>
      <c r="H25"/>
      <c r="I25"/>
      <c r="J25"/>
      <c r="K25"/>
    </row>
    <row r="26" spans="1:11" x14ac:dyDescent="0.2">
      <c r="A26" s="281"/>
      <c r="B26"/>
      <c r="C26"/>
      <c r="D26"/>
      <c r="E26"/>
      <c r="F26"/>
      <c r="G26"/>
      <c r="H26"/>
      <c r="I26"/>
      <c r="J26"/>
      <c r="K26"/>
    </row>
    <row r="27" spans="1:11" x14ac:dyDescent="0.2">
      <c r="A27" s="281"/>
      <c r="B27"/>
      <c r="C27"/>
      <c r="D27"/>
      <c r="E27"/>
      <c r="F27"/>
      <c r="G27"/>
      <c r="H27"/>
      <c r="I27"/>
      <c r="J27"/>
      <c r="K27"/>
    </row>
    <row r="28" spans="1:11" x14ac:dyDescent="0.2">
      <c r="A28" s="283"/>
      <c r="B28" s="131"/>
      <c r="C28" s="131"/>
      <c r="D28" s="131"/>
      <c r="E28" s="131"/>
      <c r="F28" s="131"/>
      <c r="G28" s="131"/>
      <c r="H28" s="131"/>
      <c r="I28" s="131"/>
      <c r="J28" s="131"/>
      <c r="K28" s="131"/>
    </row>
    <row r="29" spans="1:11" x14ac:dyDescent="0.2">
      <c r="A29" s="283"/>
      <c r="B29" s="131"/>
      <c r="C29" s="131"/>
      <c r="D29" s="131"/>
      <c r="E29" s="131"/>
      <c r="F29" s="131"/>
      <c r="G29" s="131"/>
      <c r="H29" s="131"/>
      <c r="I29" s="131"/>
      <c r="J29" s="131"/>
      <c r="K29" s="131"/>
    </row>
    <row r="30" spans="1:11" x14ac:dyDescent="0.2">
      <c r="A30" s="283"/>
      <c r="B30" s="131"/>
      <c r="C30" s="131"/>
      <c r="D30" s="131"/>
      <c r="E30" s="131"/>
      <c r="F30" s="131"/>
      <c r="G30" s="131"/>
      <c r="H30" s="131"/>
      <c r="I30" s="131"/>
      <c r="J30" s="131"/>
      <c r="K30" s="131"/>
    </row>
    <row r="31" spans="1:11" x14ac:dyDescent="0.2">
      <c r="A31" s="283"/>
      <c r="B31" s="131"/>
      <c r="C31" s="131"/>
      <c r="D31" s="131"/>
      <c r="E31" s="131"/>
      <c r="F31" s="131"/>
      <c r="G31" s="131"/>
      <c r="H31" s="131"/>
      <c r="I31" s="131"/>
      <c r="J31" s="131"/>
      <c r="K31" s="131"/>
    </row>
    <row r="32" spans="1:11" x14ac:dyDescent="0.2">
      <c r="A32" s="283"/>
      <c r="B32" s="131"/>
      <c r="C32" s="131"/>
      <c r="D32" s="131"/>
      <c r="E32" s="131"/>
      <c r="F32" s="131"/>
      <c r="G32" s="131"/>
      <c r="H32" s="131"/>
      <c r="I32" s="131"/>
      <c r="J32" s="131"/>
      <c r="K32" s="131"/>
    </row>
    <row r="33" spans="1:11" x14ac:dyDescent="0.2">
      <c r="A33" s="283"/>
      <c r="B33" s="131"/>
      <c r="C33" s="131"/>
      <c r="D33" s="131"/>
      <c r="E33" s="131"/>
      <c r="F33" s="131"/>
      <c r="G33" s="131"/>
      <c r="H33" s="131"/>
      <c r="I33" s="131"/>
      <c r="J33" s="131"/>
      <c r="K33" s="131"/>
    </row>
    <row r="34" spans="1:11" x14ac:dyDescent="0.2">
      <c r="A34" s="283"/>
      <c r="B34" s="131"/>
      <c r="C34" s="131"/>
      <c r="D34" s="131"/>
      <c r="E34" s="131"/>
      <c r="F34" s="131"/>
      <c r="G34" s="131"/>
      <c r="H34" s="131"/>
      <c r="I34" s="131"/>
      <c r="J34" s="131"/>
      <c r="K34" s="131"/>
    </row>
    <row r="35" spans="1:11" x14ac:dyDescent="0.2">
      <c r="A35" s="283"/>
      <c r="B35" s="131"/>
      <c r="C35" s="131"/>
      <c r="D35" s="131"/>
      <c r="E35" s="131"/>
      <c r="F35" s="131"/>
      <c r="G35" s="131"/>
      <c r="H35" s="131"/>
      <c r="I35" s="131"/>
      <c r="J35" s="131"/>
      <c r="K35" s="131"/>
    </row>
    <row r="36" spans="1:11" x14ac:dyDescent="0.2">
      <c r="A36" s="283"/>
      <c r="B36" s="131"/>
      <c r="C36" s="131"/>
      <c r="D36" s="131"/>
      <c r="E36" s="131"/>
      <c r="F36" s="131"/>
      <c r="G36" s="131"/>
      <c r="H36" s="131"/>
      <c r="I36" s="131"/>
      <c r="J36" s="131"/>
      <c r="K36" s="131"/>
    </row>
  </sheetData>
  <mergeCells count="2">
    <mergeCell ref="A2:K2"/>
    <mergeCell ref="H4:J4"/>
  </mergeCells>
  <pageMargins left="0.70866141732283472" right="0.70866141732283472" top="0.74803149606299213" bottom="0.74803149606299213" header="0.31496062992125984" footer="0.31496062992125984"/>
  <pageSetup paperSize="9" scale="54" orientation="landscape" r:id="rId2"/>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a f 8 0 0 b f 7 - 5 f a 5 - 4 3 f 2 - b 4 6 6 - c c 3 0 b 4 c f a b a 1 "   x m l n s = " h t t p : / / s c h e m a s . m i c r o s o f t . c o m / D a t a M a s h u p " > A A A A A B g D A A B Q S w M E F A A C A A g A T G D P S A d v w L a o A A A A + Q A A A B I A H A B D b 2 5 m a W c v U G F j a 2 F n Z S 5 4 b W w g o h g A K K A U A A A A A A A A A A A A A A A A A A A A A A A A A A A A h Y / B C o I w H I d f R X Z 3 m 1 M q 5 O + E O n R J C I L o O t b S k c 5 w s / l u H X q k X i G h r G 4 d f x / f 4 f s 9 b n f I h 6 Y O r q q z u j U Z i j B F g T K y P W p T Z q h 3 p 3 C B c g 5 b I c + i V M E o G 5 s O 9 p i h y r l L S o j 3 H v s Y t 1 1 J G K U R O R S b n a x U I 9 B H 1 v / l U B v r h J E K c d i / Y j j D M c U J S 2 Y 4 m r M I y M S h 0 O b r s D E Z U y A / E F Z 9 7 f p O c W X C 9 R L I N I G 8 b / A n U E s D B B Q A A g A I A E x g z 0 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Y M 9 I K I p H u A 4 A A A A R A A A A E w A c A E Z v c m 1 1 b G F z L 1 N l Y 3 R p b 2 4 x L m 0 g o h g A K K A U A A A A A A A A A A A A A A A A A A A A A A A A A A A A K 0 5 N L s n M z 1 M I h t C G 1 g B Q S w E C L Q A U A A I A C A B M Y M 9 I B 2 / A t q g A A A D 5 A A A A E g A A A A A A A A A A A A A A A A A A A A A A Q 2 9 u Z m l n L 1 B h Y 2 t h Z 2 U u e G 1 s U E s B A i 0 A F A A C A A g A T G D P S A / K 6 a u k A A A A 6 Q A A A B M A A A A A A A A A A A A A A A A A 9 A A A A F t D b 2 5 0 Z W 5 0 X 1 R 5 c G V z X S 5 4 b W x Q S w E C L Q A U A A I A C A B M Y M 9 I 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Z A Q A A A A A A A D c 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L 0 l 0 Z W 1 z P j w v T G 9 j Y W x Q Y W N r Y W d l T W V 0 Y W R h d G F G a W x l P h Y A A A B Q S w U G A A A A A A A A A A A A A A A A A A A A A A A A J g E A A A E A A A D Q j J 3 f A R X R E Y x 6 A M B P w p f r A Q A A A C J Q f X C L A r 9 E i u F h e 4 g N p v A A A A A A A g A A A A A A E G Y A A A A B A A A g A A A A k 3 l A K z w z L m 9 Y L w i j u m T S Z / s + t T 1 m s q N l D b Y a 6 n Z o 9 2 8 A A A A A D o A A A A A C A A A g A A A A / M + Z r G H Z A 8 T U i u 6 D 8 x T n i S l + 1 3 P G u p Y 8 + 7 h 5 a t n 5 s 8 1 Q A A A A + L + f l e h H D R O M o v T V + e d Y Y b o y i j F T p 5 7 8 3 I u w 3 j 1 T 2 I O y 0 j l s 7 h q i o a 6 g S q / F o F 3 f k c K 1 n N F 6 S J F + d s h I p B X k f s o Q J e H I C g P J J V u A S s E h 2 W V A A A A A 4 w p G n 1 N 1 j n N 9 S i d C 9 q 8 e N v T v s n L z 8 k D P B + I i D 9 E 6 P 9 n 5 X G P r W 4 P 1 T s j z s 2 P I j E q m 7 2 6 s X 3 k w F r u c i y 7 U B m R / j g = = < / D a t a M a s h u p > 
</file>

<file path=customXml/itemProps1.xml><?xml version="1.0" encoding="utf-8"?>
<ds:datastoreItem xmlns:ds="http://schemas.openxmlformats.org/officeDocument/2006/customXml" ds:itemID="{BE616882-0C7D-4580-8538-C95A8A9417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43</vt:i4>
      </vt:variant>
    </vt:vector>
  </HeadingPairs>
  <TitlesOfParts>
    <vt:vector size="61" baseType="lpstr">
      <vt:lpstr>Data Validation Source</vt:lpstr>
      <vt:lpstr>1. Front sheet</vt:lpstr>
      <vt:lpstr>2. Certificates</vt:lpstr>
      <vt:lpstr>3. Synopsis</vt:lpstr>
      <vt:lpstr>4. Chronology</vt:lpstr>
      <vt:lpstr>5. Legal Team - Rates - Csl SF</vt:lpstr>
      <vt:lpstr>6. Funding &amp; Parts Table</vt:lpstr>
      <vt:lpstr>7. Summarily Assessed Costs</vt:lpstr>
      <vt:lpstr>8. (R)Main Summary by Phase</vt:lpstr>
      <vt:lpstr>9. (R)Summary Budget v Bill</vt:lpstr>
      <vt:lpstr>10. (R)Summary - Task, Activity</vt:lpstr>
      <vt:lpstr>11. (R)Summary by Part</vt:lpstr>
      <vt:lpstr>12. (R)Summary of Comms</vt:lpstr>
      <vt:lpstr>13. (R)Bill Detail</vt:lpstr>
      <vt:lpstr>14. (R)Bill (Print Version)</vt:lpstr>
      <vt:lpstr>15. ReferenceTable - Phase Task</vt:lpstr>
      <vt:lpstr>16 ReferenceTable - Activities</vt:lpstr>
      <vt:lpstr>17. ReferenceTable - Expenses</vt:lpstr>
      <vt:lpstr>ActivityCodeList</vt:lpstr>
      <vt:lpstr>BasePC</vt:lpstr>
      <vt:lpstr>BillDetTable1</vt:lpstr>
      <vt:lpstr>CounselBaseFees</vt:lpstr>
      <vt:lpstr>CounselSAC</vt:lpstr>
      <vt:lpstr>CounselSACSF</vt:lpstr>
      <vt:lpstr>expensenumbers</vt:lpstr>
      <vt:lpstr>FundingList</vt:lpstr>
      <vt:lpstr>'10. (R)Summary - Task, Activity'!LTMList</vt:lpstr>
      <vt:lpstr>'11. (R)Summary by Part'!LTMList</vt:lpstr>
      <vt:lpstr>'8. (R)Main Summary by Phase'!LTMList</vt:lpstr>
      <vt:lpstr>LTMList</vt:lpstr>
      <vt:lpstr>'10. (R)Summary - Task, Activity'!PartID</vt:lpstr>
      <vt:lpstr>'11. (R)Summary by Part'!PartID</vt:lpstr>
      <vt:lpstr>'8. (R)Main Summary by Phase'!PartID</vt:lpstr>
      <vt:lpstr>PartID</vt:lpstr>
      <vt:lpstr>phasetasklist</vt:lpstr>
      <vt:lpstr>'1. Front sheet'!Print_Area</vt:lpstr>
      <vt:lpstr>'10. (R)Summary - Task, Activity'!Print_Area</vt:lpstr>
      <vt:lpstr>'14. (R)Bill (Print Version)'!Print_Area</vt:lpstr>
      <vt:lpstr>'15. ReferenceTable - Phase Task'!Print_Area</vt:lpstr>
      <vt:lpstr>'16 ReferenceTable - Activities'!Print_Area</vt:lpstr>
      <vt:lpstr>'17. ReferenceTable - Expenses'!Print_Area</vt:lpstr>
      <vt:lpstr>'3. Synopsis'!Print_Area</vt:lpstr>
      <vt:lpstr>'5. Legal Team - Rates - Csl SF'!Print_Area</vt:lpstr>
      <vt:lpstr>'7. Summarily Assessed Costs'!Print_Area</vt:lpstr>
      <vt:lpstr>'9. (R)Summary Budget v Bill'!Print_Area</vt:lpstr>
      <vt:lpstr>'10. (R)Summary - Task, Activity'!Print_Titles</vt:lpstr>
      <vt:lpstr>'12. (R)Summary of Comms'!Print_Titles</vt:lpstr>
      <vt:lpstr>'14. (R)Bill (Print Version)'!Print_Titles</vt:lpstr>
      <vt:lpstr>'15. ReferenceTable - Phase Task'!Print_Titles</vt:lpstr>
      <vt:lpstr>'17. ReferenceTable - Expenses'!Print_Titles</vt:lpstr>
      <vt:lpstr>'5. Legal Team - Rates - Csl SF'!Print_Titles</vt:lpstr>
      <vt:lpstr>'10. (R)Summary - Task, Activity'!ProfitCosts</vt:lpstr>
      <vt:lpstr>'11. (R)Summary by Part'!ProfitCosts</vt:lpstr>
      <vt:lpstr>'8. (R)Main Summary by Phase'!ProfitCosts</vt:lpstr>
      <vt:lpstr>ProfitCosts</vt:lpstr>
      <vt:lpstr>ProfitCosts_noInd</vt:lpstr>
      <vt:lpstr>sfonsacosts</vt:lpstr>
      <vt:lpstr>SFonSAcostsincVAT</vt:lpstr>
      <vt:lpstr>SolSAC</vt:lpstr>
      <vt:lpstr>SolSACSF</vt:lpstr>
      <vt:lpstr>tasklist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Wonnacott</dc:creator>
  <cp:lastModifiedBy>Kevin Wonnacott</cp:lastModifiedBy>
  <cp:lastPrinted>2016-07-01T09:41:30Z</cp:lastPrinted>
  <dcterms:created xsi:type="dcterms:W3CDTF">2012-06-27T20:37:24Z</dcterms:created>
  <dcterms:modified xsi:type="dcterms:W3CDTF">2016-07-01T10:51:04Z</dcterms:modified>
</cp:coreProperties>
</file>